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ldata\d\Documents and Settings\Pavlisková\Dokumenty\Rozpočty\Kudělka\2024 Hřbitov Bordovice\"/>
    </mc:Choice>
  </mc:AlternateContent>
  <bookViews>
    <workbookView xWindow="0" yWindow="0" windowWidth="0" windowHeight="0"/>
  </bookViews>
  <sheets>
    <sheet name="Rekapitulace stavby" sheetId="1" r:id="rId1"/>
    <sheet name="A01 - ZPŮSOBILÉ  hlavní p..." sheetId="2" r:id="rId2"/>
    <sheet name="A02 - ZPŮSOBILÉ doprovodn..." sheetId="3" r:id="rId3"/>
    <sheet name="A03 - ZPŮSOBILÉ nepřímé n..." sheetId="4" r:id="rId4"/>
    <sheet name="A04 - NEZPŮSOBILÉ" sheetId="5" r:id="rId5"/>
    <sheet name="B01 - ZPŮSOBILÉ  hlavní p..." sheetId="6" r:id="rId6"/>
    <sheet name="B02 - ZPŮSOBILÉ doprovodn..." sheetId="7" r:id="rId7"/>
    <sheet name="B03 - ZPŮSOBILÉ nepřímé n..." sheetId="8" r:id="rId8"/>
    <sheet name="B04 - NEZPŮSOBILÉ" sheetId="9" r:id="rId9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'A01 - ZPŮSOBILÉ  hlavní p...'!$C$132:$K$411</definedName>
    <definedName name="_xlnm.Print_Area" localSheetId="1">'A01 - ZPŮSOBILÉ  hlavní p...'!$C$4:$J$76,'A01 - ZPŮSOBILÉ  hlavní p...'!$C$118:$K$411</definedName>
    <definedName name="_xlnm.Print_Titles" localSheetId="1">'A01 - ZPŮSOBILÉ  hlavní p...'!$132:$132</definedName>
    <definedName name="_xlnm._FilterDatabase" localSheetId="2" hidden="1">'A02 - ZPŮSOBILÉ doprovodn...'!$C$123:$K$173</definedName>
    <definedName name="_xlnm.Print_Area" localSheetId="2">'A02 - ZPŮSOBILÉ doprovodn...'!$C$4:$J$76,'A02 - ZPŮSOBILÉ doprovodn...'!$C$109:$K$173</definedName>
    <definedName name="_xlnm.Print_Titles" localSheetId="2">'A02 - ZPŮSOBILÉ doprovodn...'!$123:$123</definedName>
    <definedName name="_xlnm._FilterDatabase" localSheetId="3" hidden="1">'A03 - ZPŮSOBILÉ nepřímé n...'!$C$129:$K$244</definedName>
    <definedName name="_xlnm.Print_Area" localSheetId="3">'A03 - ZPŮSOBILÉ nepřímé n...'!$C$4:$J$76,'A03 - ZPŮSOBILÉ nepřímé n...'!$C$115:$K$244</definedName>
    <definedName name="_xlnm.Print_Titles" localSheetId="3">'A03 - ZPŮSOBILÉ nepřímé n...'!$129:$129</definedName>
    <definedName name="_xlnm._FilterDatabase" localSheetId="4" hidden="1">'A04 - NEZPŮSOBILÉ'!$C$124:$K$189</definedName>
    <definedName name="_xlnm.Print_Area" localSheetId="4">'A04 - NEZPŮSOBILÉ'!$C$4:$J$76,'A04 - NEZPŮSOBILÉ'!$C$110:$K$189</definedName>
    <definedName name="_xlnm.Print_Titles" localSheetId="4">'A04 - NEZPŮSOBILÉ'!$124:$124</definedName>
    <definedName name="_xlnm._FilterDatabase" localSheetId="5" hidden="1">'B01 - ZPŮSOBILÉ  hlavní p...'!$C$125:$K$237</definedName>
    <definedName name="_xlnm.Print_Area" localSheetId="5">'B01 - ZPŮSOBILÉ  hlavní p...'!$C$4:$J$76,'B01 - ZPŮSOBILÉ  hlavní p...'!$C$111:$K$237</definedName>
    <definedName name="_xlnm.Print_Titles" localSheetId="5">'B01 - ZPŮSOBILÉ  hlavní p...'!$125:$125</definedName>
    <definedName name="_xlnm._FilterDatabase" localSheetId="6" hidden="1">'B02 - ZPŮSOBILÉ doprovodn...'!$C$123:$K$151</definedName>
    <definedName name="_xlnm.Print_Area" localSheetId="6">'B02 - ZPŮSOBILÉ doprovodn...'!$C$4:$J$76,'B02 - ZPŮSOBILÉ doprovodn...'!$C$109:$K$151</definedName>
    <definedName name="_xlnm.Print_Titles" localSheetId="6">'B02 - ZPŮSOBILÉ doprovodn...'!$123:$123</definedName>
    <definedName name="_xlnm._FilterDatabase" localSheetId="7" hidden="1">'B03 - ZPŮSOBILÉ nepřímé n...'!$C$123:$K$165</definedName>
    <definedName name="_xlnm.Print_Area" localSheetId="7">'B03 - ZPŮSOBILÉ nepřímé n...'!$C$4:$J$76,'B03 - ZPŮSOBILÉ nepřímé n...'!$C$109:$K$165</definedName>
    <definedName name="_xlnm.Print_Titles" localSheetId="7">'B03 - ZPŮSOBILÉ nepřímé n...'!$123:$123</definedName>
    <definedName name="_xlnm._FilterDatabase" localSheetId="8" hidden="1">'B04 - NEZPŮSOBILÉ'!$C$124:$K$190</definedName>
    <definedName name="_xlnm.Print_Area" localSheetId="8">'B04 - NEZPŮSOBILÉ'!$C$4:$J$76,'B04 - NEZPŮSOBILÉ'!$C$110:$K$190</definedName>
    <definedName name="_xlnm.Print_Titles" localSheetId="8">'B04 - NEZPŮSOBILÉ'!$124:$124</definedName>
  </definedNames>
  <calcPr/>
</workbook>
</file>

<file path=xl/calcChain.xml><?xml version="1.0" encoding="utf-8"?>
<calcChain xmlns="http://schemas.openxmlformats.org/spreadsheetml/2006/main">
  <c i="9" l="1" r="J39"/>
  <c r="J38"/>
  <c i="1" r="AY104"/>
  <c i="9" r="J37"/>
  <c i="1" r="AX104"/>
  <c i="9" r="BI190"/>
  <c r="BH190"/>
  <c r="BG190"/>
  <c r="BF190"/>
  <c r="T190"/>
  <c r="T189"/>
  <c r="R190"/>
  <c r="R189"/>
  <c r="P190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1"/>
  <c r="F121"/>
  <c r="F119"/>
  <c r="E117"/>
  <c r="J93"/>
  <c r="F93"/>
  <c r="F91"/>
  <c r="E89"/>
  <c r="J26"/>
  <c r="E26"/>
  <c r="J122"/>
  <c r="J25"/>
  <c r="J20"/>
  <c r="E20"/>
  <c r="F122"/>
  <c r="J19"/>
  <c r="J14"/>
  <c r="J119"/>
  <c r="E7"/>
  <c r="E113"/>
  <c i="8" r="J39"/>
  <c r="J38"/>
  <c i="1" r="AY103"/>
  <c i="8" r="J37"/>
  <c i="1" r="AX103"/>
  <c i="8"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118"/>
  <c r="E7"/>
  <c r="E112"/>
  <c i="7" r="J39"/>
  <c r="J38"/>
  <c i="1" r="AY102"/>
  <c i="7" r="J37"/>
  <c i="1" r="AX102"/>
  <c i="7"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91"/>
  <c r="E7"/>
  <c r="E112"/>
  <c i="6" r="J39"/>
  <c r="J38"/>
  <c i="1" r="AY101"/>
  <c i="6" r="J37"/>
  <c i="1" r="AX101"/>
  <c i="6" r="BI237"/>
  <c r="BH237"/>
  <c r="BG237"/>
  <c r="BF237"/>
  <c r="T237"/>
  <c r="T236"/>
  <c r="R237"/>
  <c r="R236"/>
  <c r="P237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94"/>
  <c r="J19"/>
  <c r="J14"/>
  <c r="J91"/>
  <c r="E7"/>
  <c r="E85"/>
  <c i="5" r="J39"/>
  <c r="J38"/>
  <c i="1" r="AY99"/>
  <c i="5" r="J37"/>
  <c i="1" r="AX99"/>
  <c i="5" r="BI189"/>
  <c r="BH189"/>
  <c r="BG189"/>
  <c r="BF189"/>
  <c r="T189"/>
  <c r="T188"/>
  <c r="R189"/>
  <c r="R188"/>
  <c r="P189"/>
  <c r="P188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38"/>
  <c r="BH138"/>
  <c r="BG138"/>
  <c r="BF138"/>
  <c r="T138"/>
  <c r="R138"/>
  <c r="P138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J121"/>
  <c r="F121"/>
  <c r="F119"/>
  <c r="E117"/>
  <c r="J93"/>
  <c r="F93"/>
  <c r="F91"/>
  <c r="E89"/>
  <c r="J26"/>
  <c r="E26"/>
  <c r="J122"/>
  <c r="J25"/>
  <c r="J20"/>
  <c r="E20"/>
  <c r="F94"/>
  <c r="J19"/>
  <c r="J14"/>
  <c r="J119"/>
  <c r="E7"/>
  <c r="E85"/>
  <c i="4" r="J39"/>
  <c r="J38"/>
  <c i="1" r="AY98"/>
  <c i="4" r="J37"/>
  <c i="1" r="AX98"/>
  <c i="4"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200"/>
  <c r="BH200"/>
  <c r="BG200"/>
  <c r="BF200"/>
  <c r="T200"/>
  <c r="T199"/>
  <c r="R200"/>
  <c r="R199"/>
  <c r="P200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41"/>
  <c r="BH141"/>
  <c r="BG141"/>
  <c r="BF141"/>
  <c r="T141"/>
  <c r="R141"/>
  <c r="P141"/>
  <c r="BI136"/>
  <c r="BH136"/>
  <c r="BG136"/>
  <c r="BF136"/>
  <c r="T136"/>
  <c r="R136"/>
  <c r="P136"/>
  <c r="BI133"/>
  <c r="BH133"/>
  <c r="BG133"/>
  <c r="BF133"/>
  <c r="T133"/>
  <c r="R133"/>
  <c r="P133"/>
  <c r="J126"/>
  <c r="F126"/>
  <c r="F124"/>
  <c r="E122"/>
  <c r="J93"/>
  <c r="F93"/>
  <c r="F91"/>
  <c r="E89"/>
  <c r="J26"/>
  <c r="E26"/>
  <c r="J127"/>
  <c r="J25"/>
  <c r="J20"/>
  <c r="E20"/>
  <c r="F127"/>
  <c r="J19"/>
  <c r="J14"/>
  <c r="J124"/>
  <c r="E7"/>
  <c r="E85"/>
  <c i="3" r="J39"/>
  <c r="J38"/>
  <c i="1" r="AY97"/>
  <c i="3" r="J37"/>
  <c i="1" r="AX97"/>
  <c i="3"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118"/>
  <c r="E7"/>
  <c r="E112"/>
  <c i="2" r="J39"/>
  <c r="J38"/>
  <c i="1" r="AY96"/>
  <c i="2" r="J37"/>
  <c i="1" r="AX96"/>
  <c i="2"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88"/>
  <c r="BH388"/>
  <c r="BG388"/>
  <c r="BF388"/>
  <c r="T388"/>
  <c r="T387"/>
  <c r="R388"/>
  <c r="R387"/>
  <c r="P388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3"/>
  <c r="BH373"/>
  <c r="BG373"/>
  <c r="BF373"/>
  <c r="T373"/>
  <c r="R373"/>
  <c r="P373"/>
  <c r="BI371"/>
  <c r="BH371"/>
  <c r="BG371"/>
  <c r="BF371"/>
  <c r="T371"/>
  <c r="R371"/>
  <c r="P371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28"/>
  <c r="BH328"/>
  <c r="BG328"/>
  <c r="BF328"/>
  <c r="T328"/>
  <c r="R328"/>
  <c r="P328"/>
  <c r="BI321"/>
  <c r="BH321"/>
  <c r="BG321"/>
  <c r="BF321"/>
  <c r="T321"/>
  <c r="R321"/>
  <c r="P321"/>
  <c r="BI314"/>
  <c r="BH314"/>
  <c r="BG314"/>
  <c r="BF314"/>
  <c r="T314"/>
  <c r="R314"/>
  <c r="P314"/>
  <c r="BI309"/>
  <c r="BH309"/>
  <c r="BG309"/>
  <c r="BF309"/>
  <c r="T309"/>
  <c r="R309"/>
  <c r="P309"/>
  <c r="BI304"/>
  <c r="BH304"/>
  <c r="BG304"/>
  <c r="BF304"/>
  <c r="T304"/>
  <c r="R304"/>
  <c r="P304"/>
  <c r="BI297"/>
  <c r="BH297"/>
  <c r="BG297"/>
  <c r="BF297"/>
  <c r="T297"/>
  <c r="R297"/>
  <c r="P297"/>
  <c r="BI290"/>
  <c r="BH290"/>
  <c r="BG290"/>
  <c r="BF290"/>
  <c r="T290"/>
  <c r="R290"/>
  <c r="P290"/>
  <c r="BI283"/>
  <c r="BH283"/>
  <c r="BG283"/>
  <c r="BF283"/>
  <c r="T283"/>
  <c r="R283"/>
  <c r="P283"/>
  <c r="BI279"/>
  <c r="BH279"/>
  <c r="BG279"/>
  <c r="BF279"/>
  <c r="T279"/>
  <c r="T278"/>
  <c r="R279"/>
  <c r="R278"/>
  <c r="P279"/>
  <c r="P278"/>
  <c r="BI272"/>
  <c r="BH272"/>
  <c r="BG272"/>
  <c r="BF272"/>
  <c r="T272"/>
  <c r="T271"/>
  <c r="R272"/>
  <c r="R271"/>
  <c r="P272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R229"/>
  <c r="P229"/>
  <c r="BI222"/>
  <c r="BH222"/>
  <c r="BG222"/>
  <c r="BF222"/>
  <c r="T222"/>
  <c r="R222"/>
  <c r="P222"/>
  <c r="BI219"/>
  <c r="BH219"/>
  <c r="BG219"/>
  <c r="BF219"/>
  <c r="T219"/>
  <c r="R219"/>
  <c r="P219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3"/>
  <c r="BH193"/>
  <c r="BG193"/>
  <c r="BF193"/>
  <c r="T193"/>
  <c r="R193"/>
  <c r="P193"/>
  <c r="BI184"/>
  <c r="BH184"/>
  <c r="BG184"/>
  <c r="BF184"/>
  <c r="T184"/>
  <c r="R184"/>
  <c r="P184"/>
  <c r="BI173"/>
  <c r="BH173"/>
  <c r="BG173"/>
  <c r="BF173"/>
  <c r="T173"/>
  <c r="R173"/>
  <c r="P173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130"/>
  <c r="J25"/>
  <c r="J20"/>
  <c r="E20"/>
  <c r="F130"/>
  <c r="J19"/>
  <c r="J14"/>
  <c r="J91"/>
  <c r="E7"/>
  <c r="E121"/>
  <c i="1" r="L90"/>
  <c r="AM90"/>
  <c r="AM89"/>
  <c r="L89"/>
  <c r="AM87"/>
  <c r="L87"/>
  <c r="L85"/>
  <c r="L84"/>
  <c i="2" r="J373"/>
  <c r="BK357"/>
  <c r="BK354"/>
  <c r="BK352"/>
  <c r="J351"/>
  <c r="J349"/>
  <c r="BK346"/>
  <c r="BK344"/>
  <c r="BK339"/>
  <c r="BK333"/>
  <c r="BK304"/>
  <c r="BK270"/>
  <c r="BK264"/>
  <c r="J252"/>
  <c r="BK241"/>
  <c r="J233"/>
  <c r="J184"/>
  <c r="J146"/>
  <c r="J266"/>
  <c r="BK262"/>
  <c r="BK255"/>
  <c r="J250"/>
  <c r="BK246"/>
  <c r="BK238"/>
  <c r="BK173"/>
  <c r="BK405"/>
  <c r="BK403"/>
  <c r="BK401"/>
  <c r="J397"/>
  <c r="BK395"/>
  <c r="BK393"/>
  <c r="J391"/>
  <c r="J386"/>
  <c r="J384"/>
  <c r="J377"/>
  <c r="J361"/>
  <c r="J356"/>
  <c r="J344"/>
  <c r="J339"/>
  <c r="J335"/>
  <c r="J321"/>
  <c r="BK297"/>
  <c r="BK279"/>
  <c r="J269"/>
  <c r="BK266"/>
  <c r="BK260"/>
  <c r="J256"/>
  <c r="BK249"/>
  <c r="J241"/>
  <c r="BK235"/>
  <c r="BK203"/>
  <c r="J172"/>
  <c r="BK140"/>
  <c r="BK410"/>
  <c r="J410"/>
  <c r="J409"/>
  <c r="J408"/>
  <c r="BK261"/>
  <c r="BK258"/>
  <c r="J247"/>
  <c r="J237"/>
  <c r="J206"/>
  <c r="BK168"/>
  <c r="J149"/>
  <c i="3" r="J163"/>
  <c r="J154"/>
  <c r="BK130"/>
  <c r="J151"/>
  <c r="J160"/>
  <c r="J140"/>
  <c r="BK166"/>
  <c r="J136"/>
  <c i="4" r="J238"/>
  <c r="BK223"/>
  <c r="J202"/>
  <c r="J190"/>
  <c r="BK180"/>
  <c r="BK148"/>
  <c r="J240"/>
  <c r="BK233"/>
  <c r="J218"/>
  <c r="BK190"/>
  <c r="BK172"/>
  <c r="BK142"/>
  <c r="J235"/>
  <c r="J223"/>
  <c r="J215"/>
  <c r="BK188"/>
  <c r="J163"/>
  <c r="J136"/>
  <c r="J227"/>
  <c r="BK200"/>
  <c r="J184"/>
  <c r="BK163"/>
  <c r="BK133"/>
  <c i="5" r="BK132"/>
  <c r="J183"/>
  <c r="J160"/>
  <c r="J165"/>
  <c r="J149"/>
  <c r="BK183"/>
  <c r="BK128"/>
  <c i="6" r="BK222"/>
  <c r="J206"/>
  <c r="J189"/>
  <c r="J162"/>
  <c r="BK144"/>
  <c r="BK237"/>
  <c r="J215"/>
  <c r="BK195"/>
  <c r="BK169"/>
  <c r="J155"/>
  <c r="BK138"/>
  <c r="J233"/>
  <c r="J209"/>
  <c r="BK182"/>
  <c r="J144"/>
  <c i="7" r="J146"/>
  <c r="J145"/>
  <c r="J149"/>
  <c r="BK138"/>
  <c r="BK127"/>
  <c i="8" r="J159"/>
  <c r="BK147"/>
  <c r="J135"/>
  <c r="J151"/>
  <c r="BK137"/>
  <c r="BK129"/>
  <c r="BK153"/>
  <c r="BK140"/>
  <c r="BK151"/>
  <c r="BK139"/>
  <c i="9" r="BK175"/>
  <c r="J159"/>
  <c r="J144"/>
  <c r="BK183"/>
  <c r="BK157"/>
  <c r="BK140"/>
  <c r="J128"/>
  <c r="BK172"/>
  <c r="BK159"/>
  <c r="J175"/>
  <c r="BK144"/>
  <c i="2" r="BK361"/>
  <c r="J355"/>
  <c r="J353"/>
  <c r="BK350"/>
  <c r="J348"/>
  <c r="J347"/>
  <c r="J343"/>
  <c r="J340"/>
  <c r="J337"/>
  <c r="J328"/>
  <c r="BK309"/>
  <c r="J272"/>
  <c r="J262"/>
  <c r="J244"/>
  <c r="J235"/>
  <c r="J229"/>
  <c r="J200"/>
  <c r="BK149"/>
  <c r="J265"/>
  <c r="BK259"/>
  <c r="BK252"/>
  <c r="J248"/>
  <c r="BK244"/>
  <c r="J232"/>
  <c r="BK406"/>
  <c r="J404"/>
  <c r="J402"/>
  <c r="J400"/>
  <c r="BK396"/>
  <c r="BK394"/>
  <c r="J392"/>
  <c r="J388"/>
  <c r="J385"/>
  <c r="J383"/>
  <c r="BK377"/>
  <c r="J371"/>
  <c r="J358"/>
  <c r="BK345"/>
  <c r="J341"/>
  <c r="BK337"/>
  <c r="J332"/>
  <c r="J304"/>
  <c r="BK283"/>
  <c r="BK272"/>
  <c r="J268"/>
  <c r="BK263"/>
  <c r="J259"/>
  <c r="BK248"/>
  <c r="J238"/>
  <c r="J208"/>
  <c r="J173"/>
  <c r="BK146"/>
  <c i="1" r="AS100"/>
  <c i="2" r="J249"/>
  <c r="BK239"/>
  <c r="BK222"/>
  <c r="BK172"/>
  <c r="BK153"/>
  <c r="J136"/>
  <c i="3" r="J159"/>
  <c r="J144"/>
  <c r="BK159"/>
  <c r="BK144"/>
  <c r="BK133"/>
  <c r="J165"/>
  <c r="J133"/>
  <c i="4" r="J233"/>
  <c r="J222"/>
  <c r="J207"/>
  <c r="BK192"/>
  <c r="BK184"/>
  <c r="J141"/>
  <c r="BK238"/>
  <c r="BK231"/>
  <c r="BK220"/>
  <c r="J192"/>
  <c r="J180"/>
  <c r="J156"/>
  <c r="J133"/>
  <c r="J225"/>
  <c r="BK217"/>
  <c r="J205"/>
  <c r="J187"/>
  <c r="J142"/>
  <c r="BK240"/>
  <c r="BK218"/>
  <c r="BK211"/>
  <c r="J197"/>
  <c r="J182"/>
  <c r="J151"/>
  <c i="5" r="BK165"/>
  <c r="J128"/>
  <c r="BK175"/>
  <c r="BK137"/>
  <c r="BK160"/>
  <c r="J189"/>
  <c r="J175"/>
  <c r="J144"/>
  <c i="6" r="J230"/>
  <c r="BK209"/>
  <c r="J195"/>
  <c r="J169"/>
  <c r="J149"/>
  <c r="J129"/>
  <c r="BK215"/>
  <c r="BK206"/>
  <c r="J192"/>
  <c r="J167"/>
  <c r="J152"/>
  <c r="J135"/>
  <c r="J218"/>
  <c r="BK184"/>
  <c r="BK167"/>
  <c i="7" r="J138"/>
  <c r="BK146"/>
  <c r="J134"/>
  <c i="8" r="BK165"/>
  <c r="BK157"/>
  <c r="J145"/>
  <c r="BK133"/>
  <c r="J149"/>
  <c r="BK135"/>
  <c r="J157"/>
  <c r="BK163"/>
  <c r="BK144"/>
  <c r="J131"/>
  <c i="9" r="J169"/>
  <c r="BK149"/>
  <c r="J140"/>
  <c r="J186"/>
  <c r="BK166"/>
  <c r="J145"/>
  <c r="J183"/>
  <c r="BK163"/>
  <c r="BK134"/>
  <c r="J172"/>
  <c r="J131"/>
  <c i="2" r="BK359"/>
  <c r="BK356"/>
  <c r="J354"/>
  <c r="J352"/>
  <c r="J350"/>
  <c r="BK348"/>
  <c r="J346"/>
  <c r="BK342"/>
  <c r="J338"/>
  <c r="BK332"/>
  <c r="BK314"/>
  <c r="J290"/>
  <c r="BK269"/>
  <c r="BK254"/>
  <c r="BK243"/>
  <c r="J239"/>
  <c r="BK232"/>
  <c r="J219"/>
  <c r="BK143"/>
  <c r="J264"/>
  <c r="BK257"/>
  <c r="J254"/>
  <c r="J251"/>
  <c r="BK245"/>
  <c r="BK206"/>
  <c r="J407"/>
  <c r="J405"/>
  <c r="J403"/>
  <c r="J401"/>
  <c r="BK397"/>
  <c r="J395"/>
  <c r="J393"/>
  <c r="BK391"/>
  <c r="BK386"/>
  <c r="BK384"/>
  <c r="BK380"/>
  <c r="BK373"/>
  <c r="BK358"/>
  <c r="J342"/>
  <c r="BK338"/>
  <c r="BK328"/>
  <c r="J309"/>
  <c r="J283"/>
  <c r="J270"/>
  <c r="J267"/>
  <c r="J258"/>
  <c r="J255"/>
  <c r="BK237"/>
  <c r="BK219"/>
  <c r="BK184"/>
  <c r="BK162"/>
  <c r="BK136"/>
  <c r="J411"/>
  <c r="BK409"/>
  <c r="BK408"/>
  <c r="BK407"/>
  <c r="J260"/>
  <c r="BK250"/>
  <c r="J245"/>
  <c r="BK233"/>
  <c r="BK208"/>
  <c r="BK193"/>
  <c r="J162"/>
  <c i="3" r="J171"/>
  <c r="BK168"/>
  <c r="BK165"/>
  <c r="J162"/>
  <c r="BK147"/>
  <c r="BK162"/>
  <c r="BK163"/>
  <c r="BK136"/>
  <c r="BK171"/>
  <c r="BK140"/>
  <c r="BK127"/>
  <c i="4" r="BK227"/>
  <c r="J211"/>
  <c r="BK197"/>
  <c r="BK182"/>
  <c r="BK156"/>
  <c r="J244"/>
  <c r="BK235"/>
  <c r="BK229"/>
  <c r="BK207"/>
  <c r="J188"/>
  <c r="J169"/>
  <c r="BK141"/>
  <c r="J242"/>
  <c r="BK222"/>
  <c r="BK209"/>
  <c r="J195"/>
  <c r="BK160"/>
  <c r="BK244"/>
  <c r="J231"/>
  <c r="BK215"/>
  <c r="J209"/>
  <c r="BK195"/>
  <c r="BK178"/>
  <c i="5" r="J185"/>
  <c r="BK138"/>
  <c r="BK185"/>
  <c r="BK170"/>
  <c r="J179"/>
  <c r="J132"/>
  <c r="J154"/>
  <c r="J137"/>
  <c i="6" r="J227"/>
  <c r="BK212"/>
  <c r="BK198"/>
  <c r="J184"/>
  <c r="BK155"/>
  <c r="J132"/>
  <c r="BK233"/>
  <c r="J212"/>
  <c r="J198"/>
  <c r="J175"/>
  <c r="BK162"/>
  <c r="BK149"/>
  <c r="BK132"/>
  <c r="J222"/>
  <c r="BK189"/>
  <c r="BK175"/>
  <c r="BK152"/>
  <c i="7" r="BK149"/>
  <c r="J142"/>
  <c r="BK143"/>
  <c r="BK134"/>
  <c r="J127"/>
  <c r="BK130"/>
  <c i="8" r="J163"/>
  <c r="J155"/>
  <c r="J139"/>
  <c r="J165"/>
  <c r="BK145"/>
  <c r="J133"/>
  <c r="J127"/>
  <c r="J147"/>
  <c r="BK155"/>
  <c r="J140"/>
  <c r="BK127"/>
  <c i="9" r="J163"/>
  <c r="BK145"/>
  <c r="J190"/>
  <c r="J180"/>
  <c r="BK153"/>
  <c r="BK131"/>
  <c r="BK180"/>
  <c r="J153"/>
  <c r="BK128"/>
  <c r="J149"/>
  <c i="2" r="BK371"/>
  <c r="BK355"/>
  <c r="BK353"/>
  <c r="BK351"/>
  <c r="BK349"/>
  <c r="BK347"/>
  <c r="J345"/>
  <c r="BK341"/>
  <c r="BK335"/>
  <c r="BK321"/>
  <c r="J297"/>
  <c r="BK267"/>
  <c r="J253"/>
  <c r="J242"/>
  <c r="J236"/>
  <c r="J222"/>
  <c r="J153"/>
  <c r="BK411"/>
  <c r="J263"/>
  <c r="BK256"/>
  <c r="BK253"/>
  <c r="BK247"/>
  <c r="J243"/>
  <c r="BK200"/>
  <c r="J406"/>
  <c r="BK404"/>
  <c r="BK402"/>
  <c r="BK400"/>
  <c r="J396"/>
  <c r="J394"/>
  <c r="BK392"/>
  <c r="BK388"/>
  <c r="BK385"/>
  <c r="BK383"/>
  <c r="J380"/>
  <c r="J359"/>
  <c r="J357"/>
  <c r="BK343"/>
  <c r="BK340"/>
  <c r="J333"/>
  <c r="J314"/>
  <c r="BK290"/>
  <c r="J279"/>
  <c r="BK268"/>
  <c r="BK265"/>
  <c r="J261"/>
  <c r="J257"/>
  <c r="J246"/>
  <c r="BK236"/>
  <c r="J193"/>
  <c r="J168"/>
  <c r="J143"/>
  <c i="1" r="AS95"/>
  <c i="2" r="BK251"/>
  <c r="BK242"/>
  <c r="BK229"/>
  <c r="J203"/>
  <c r="J140"/>
  <c i="3" r="BK160"/>
  <c r="BK151"/>
  <c r="J168"/>
  <c r="J166"/>
  <c r="J147"/>
  <c r="J127"/>
  <c r="BK154"/>
  <c r="J130"/>
  <c i="4" r="J229"/>
  <c r="BK213"/>
  <c r="J200"/>
  <c r="BK189"/>
  <c r="BK169"/>
  <c r="BK136"/>
  <c r="BK237"/>
  <c r="BK225"/>
  <c r="J217"/>
  <c r="J189"/>
  <c r="J160"/>
  <c r="BK151"/>
  <c r="J237"/>
  <c r="J220"/>
  <c r="BK202"/>
  <c r="J178"/>
  <c r="BK242"/>
  <c r="J213"/>
  <c r="BK205"/>
  <c r="BK187"/>
  <c r="J172"/>
  <c r="J148"/>
  <c i="5" r="BK144"/>
  <c r="BK189"/>
  <c r="J138"/>
  <c r="J170"/>
  <c r="BK154"/>
  <c r="BK179"/>
  <c r="BK149"/>
  <c i="6" r="J237"/>
  <c r="BK218"/>
  <c r="BK202"/>
  <c r="BK180"/>
  <c r="J156"/>
  <c r="J138"/>
  <c r="BK230"/>
  <c r="J202"/>
  <c r="J182"/>
  <c r="BK156"/>
  <c r="BK129"/>
  <c r="BK227"/>
  <c r="BK192"/>
  <c r="J180"/>
  <c r="BK135"/>
  <c i="7" r="BK145"/>
  <c r="J130"/>
  <c r="BK142"/>
  <c r="BK131"/>
  <c r="J143"/>
  <c r="J131"/>
  <c i="8" r="BK161"/>
  <c r="BK149"/>
  <c r="J137"/>
  <c r="J161"/>
  <c r="J144"/>
  <c r="BK131"/>
  <c r="BK159"/>
  <c r="BK142"/>
  <c r="J153"/>
  <c r="J142"/>
  <c r="J129"/>
  <c i="9" r="J166"/>
  <c r="J147"/>
  <c r="J134"/>
  <c r="BK190"/>
  <c r="BK169"/>
  <c r="J157"/>
  <c r="BK186"/>
  <c r="BK147"/>
  <c i="2" l="1" r="P240"/>
  <c r="P135"/>
  <c r="P134"/>
  <c r="P133"/>
  <c i="1" r="AU96"/>
  <c i="2" r="P282"/>
  <c r="R331"/>
  <c r="T360"/>
  <c r="T390"/>
  <c r="T389"/>
  <c r="T399"/>
  <c r="T398"/>
  <c i="3" r="BK126"/>
  <c r="J126"/>
  <c r="J100"/>
  <c r="BK150"/>
  <c r="J150"/>
  <c r="J101"/>
  <c r="BK161"/>
  <c r="J161"/>
  <c r="J102"/>
  <c i="4" r="R132"/>
  <c r="T155"/>
  <c r="T168"/>
  <c r="BK204"/>
  <c r="J204"/>
  <c r="J106"/>
  <c r="BK224"/>
  <c r="J224"/>
  <c r="J107"/>
  <c r="BK239"/>
  <c r="J239"/>
  <c r="J108"/>
  <c i="5" r="P127"/>
  <c r="BK159"/>
  <c r="J159"/>
  <c r="J101"/>
  <c r="R178"/>
  <c i="6" r="BK128"/>
  <c r="J128"/>
  <c r="J100"/>
  <c r="R194"/>
  <c r="R205"/>
  <c r="T226"/>
  <c i="7" r="BK126"/>
  <c r="BK141"/>
  <c r="J141"/>
  <c r="J102"/>
  <c i="9" r="BK127"/>
  <c i="2" r="BK240"/>
  <c r="J240"/>
  <c r="J101"/>
  <c r="R282"/>
  <c r="BK331"/>
  <c r="J331"/>
  <c r="J105"/>
  <c r="BK360"/>
  <c r="J360"/>
  <c r="J106"/>
  <c r="BK390"/>
  <c r="J390"/>
  <c r="J109"/>
  <c r="BK399"/>
  <c r="BK398"/>
  <c r="J398"/>
  <c r="J110"/>
  <c i="3" r="R126"/>
  <c r="R150"/>
  <c r="P161"/>
  <c i="4" r="BK132"/>
  <c r="J132"/>
  <c r="J100"/>
  <c r="P155"/>
  <c r="BK168"/>
  <c r="J168"/>
  <c r="J102"/>
  <c r="R204"/>
  <c r="R203"/>
  <c r="R224"/>
  <c r="R239"/>
  <c i="5" r="BK127"/>
  <c r="J127"/>
  <c r="J100"/>
  <c r="T159"/>
  <c r="T178"/>
  <c i="6" r="T128"/>
  <c r="P194"/>
  <c r="BK205"/>
  <c r="J205"/>
  <c r="J102"/>
  <c r="BK226"/>
  <c r="J226"/>
  <c r="J103"/>
  <c i="7" r="R126"/>
  <c r="P141"/>
  <c i="8" r="BK126"/>
  <c r="J126"/>
  <c r="J100"/>
  <c r="R126"/>
  <c r="BK146"/>
  <c r="J146"/>
  <c r="J101"/>
  <c r="R146"/>
  <c r="BK160"/>
  <c r="J160"/>
  <c r="J102"/>
  <c r="R160"/>
  <c i="9" r="P127"/>
  <c r="BK168"/>
  <c r="J168"/>
  <c r="J101"/>
  <c r="R168"/>
  <c r="P179"/>
  <c i="2" r="T240"/>
  <c r="T135"/>
  <c r="T134"/>
  <c r="T133"/>
  <c r="BK282"/>
  <c r="J282"/>
  <c r="J104"/>
  <c r="P331"/>
  <c r="P360"/>
  <c r="R390"/>
  <c r="R389"/>
  <c r="R399"/>
  <c r="R398"/>
  <c i="3" r="T126"/>
  <c r="T125"/>
  <c r="T124"/>
  <c r="T150"/>
  <c r="T161"/>
  <c i="4" r="P132"/>
  <c r="BK155"/>
  <c r="J155"/>
  <c r="J101"/>
  <c r="R168"/>
  <c r="P204"/>
  <c r="P203"/>
  <c r="P224"/>
  <c r="P239"/>
  <c i="5" r="T127"/>
  <c r="T126"/>
  <c r="T125"/>
  <c r="R159"/>
  <c r="P178"/>
  <c i="6" r="R128"/>
  <c r="R127"/>
  <c r="R126"/>
  <c r="BK194"/>
  <c r="J194"/>
  <c r="J101"/>
  <c r="T205"/>
  <c r="R226"/>
  <c i="7" r="P126"/>
  <c r="P125"/>
  <c r="P124"/>
  <c i="1" r="AU102"/>
  <c i="7" r="T141"/>
  <c i="9" r="R127"/>
  <c r="P168"/>
  <c r="BK179"/>
  <c r="J179"/>
  <c r="J102"/>
  <c r="T179"/>
  <c i="2" r="R240"/>
  <c r="R135"/>
  <c r="R134"/>
  <c r="T282"/>
  <c r="T331"/>
  <c r="R360"/>
  <c r="P390"/>
  <c r="P389"/>
  <c r="P399"/>
  <c r="P398"/>
  <c i="3" r="P126"/>
  <c r="P125"/>
  <c r="P124"/>
  <c i="1" r="AU97"/>
  <c i="3" r="P150"/>
  <c r="R161"/>
  <c i="4" r="T132"/>
  <c r="T131"/>
  <c r="R155"/>
  <c r="P168"/>
  <c r="T204"/>
  <c r="T224"/>
  <c r="T239"/>
  <c i="5" r="R127"/>
  <c r="R126"/>
  <c r="R125"/>
  <c r="P159"/>
  <c r="BK178"/>
  <c r="J178"/>
  <c r="J102"/>
  <c i="6" r="P128"/>
  <c r="P127"/>
  <c r="P126"/>
  <c i="1" r="AU101"/>
  <c i="6" r="T194"/>
  <c r="P205"/>
  <c r="P226"/>
  <c i="7" r="T126"/>
  <c r="T125"/>
  <c r="T124"/>
  <c r="R141"/>
  <c i="8" r="P126"/>
  <c r="T126"/>
  <c r="P146"/>
  <c r="T146"/>
  <c r="P160"/>
  <c r="T160"/>
  <c i="9" r="T127"/>
  <c r="T126"/>
  <c r="T125"/>
  <c r="T168"/>
  <c r="R179"/>
  <c i="2" r="BK271"/>
  <c r="J271"/>
  <c r="J102"/>
  <c i="7" r="BK137"/>
  <c r="J137"/>
  <c r="J101"/>
  <c i="2" r="BK278"/>
  <c r="J278"/>
  <c r="J103"/>
  <c i="4" r="BK199"/>
  <c r="J199"/>
  <c r="J103"/>
  <c i="2" r="BK387"/>
  <c r="J387"/>
  <c r="J107"/>
  <c i="9" r="BK189"/>
  <c r="J189"/>
  <c r="J103"/>
  <c i="2" r="BK135"/>
  <c r="J135"/>
  <c r="J100"/>
  <c i="4" r="BK201"/>
  <c r="J201"/>
  <c r="J104"/>
  <c i="5" r="BK188"/>
  <c r="J188"/>
  <c r="J103"/>
  <c i="6" r="BK236"/>
  <c r="J236"/>
  <c r="J104"/>
  <c i="8" r="BK125"/>
  <c r="BK124"/>
  <c r="J124"/>
  <c i="9" r="E85"/>
  <c r="BE134"/>
  <c r="BE153"/>
  <c r="BE157"/>
  <c r="BE163"/>
  <c r="BE166"/>
  <c r="BE175"/>
  <c r="BE180"/>
  <c r="BE183"/>
  <c r="BE186"/>
  <c r="BE190"/>
  <c r="J91"/>
  <c r="F94"/>
  <c r="BE131"/>
  <c r="BE140"/>
  <c r="BE145"/>
  <c r="BE147"/>
  <c r="BE149"/>
  <c r="J94"/>
  <c r="BE144"/>
  <c r="BE159"/>
  <c r="BE169"/>
  <c r="BE128"/>
  <c r="BE172"/>
  <c i="7" r="J126"/>
  <c r="J100"/>
  <c i="8" r="J94"/>
  <c r="BE137"/>
  <c r="BE149"/>
  <c r="E85"/>
  <c r="J91"/>
  <c r="BE127"/>
  <c r="BE129"/>
  <c r="BE131"/>
  <c r="BE133"/>
  <c r="BE135"/>
  <c r="BE144"/>
  <c r="BE151"/>
  <c r="BE159"/>
  <c r="BE161"/>
  <c r="BE163"/>
  <c r="BE165"/>
  <c r="BE139"/>
  <c r="BE145"/>
  <c r="BE147"/>
  <c r="BE153"/>
  <c r="BE157"/>
  <c r="F94"/>
  <c r="BE140"/>
  <c r="BE142"/>
  <c r="BE155"/>
  <c i="7" r="E85"/>
  <c r="F94"/>
  <c r="J118"/>
  <c r="BE142"/>
  <c r="BE143"/>
  <c r="BE145"/>
  <c r="BE146"/>
  <c r="BE134"/>
  <c r="BE138"/>
  <c r="J94"/>
  <c r="BE130"/>
  <c r="BE149"/>
  <c r="BE127"/>
  <c r="BE131"/>
  <c i="6" r="J94"/>
  <c r="J120"/>
  <c r="BE152"/>
  <c r="BE162"/>
  <c r="BE169"/>
  <c r="BE175"/>
  <c r="BE182"/>
  <c r="BE198"/>
  <c r="BE222"/>
  <c i="5" r="BK126"/>
  <c r="J126"/>
  <c r="J99"/>
  <c i="6" r="E114"/>
  <c r="F123"/>
  <c r="BE129"/>
  <c r="BE135"/>
  <c r="BE138"/>
  <c r="BE149"/>
  <c r="BE167"/>
  <c r="BE184"/>
  <c r="BE202"/>
  <c r="BE212"/>
  <c r="BE218"/>
  <c r="BE237"/>
  <c r="BE132"/>
  <c r="BE144"/>
  <c r="BE155"/>
  <c r="BE156"/>
  <c r="BE180"/>
  <c r="BE189"/>
  <c r="BE192"/>
  <c r="BE195"/>
  <c r="BE206"/>
  <c r="BE209"/>
  <c r="BE215"/>
  <c r="BE227"/>
  <c r="BE230"/>
  <c r="BE233"/>
  <c i="5" r="E113"/>
  <c r="F122"/>
  <c r="BE132"/>
  <c r="BE154"/>
  <c r="BE160"/>
  <c r="BE165"/>
  <c i="4" r="BK203"/>
  <c r="J203"/>
  <c r="J105"/>
  <c i="5" r="J91"/>
  <c r="BE137"/>
  <c r="BE175"/>
  <c r="BE179"/>
  <c r="BE185"/>
  <c r="J94"/>
  <c r="BE128"/>
  <c r="BE138"/>
  <c r="BE144"/>
  <c r="BE149"/>
  <c r="BE189"/>
  <c r="BE170"/>
  <c r="BE183"/>
  <c i="3" r="BK125"/>
  <c r="J125"/>
  <c r="J99"/>
  <c i="4" r="J91"/>
  <c r="E118"/>
  <c r="BE151"/>
  <c r="BE160"/>
  <c r="BE163"/>
  <c r="BE169"/>
  <c r="BE178"/>
  <c r="BE188"/>
  <c r="BE205"/>
  <c r="BE220"/>
  <c r="BE223"/>
  <c r="BE231"/>
  <c r="BE233"/>
  <c r="BE235"/>
  <c r="BE238"/>
  <c r="J94"/>
  <c r="BE182"/>
  <c r="BE189"/>
  <c r="BE190"/>
  <c r="BE213"/>
  <c r="BE229"/>
  <c r="BE240"/>
  <c r="BE242"/>
  <c r="BE244"/>
  <c r="F94"/>
  <c r="BE133"/>
  <c r="BE136"/>
  <c r="BE172"/>
  <c r="BE180"/>
  <c r="BE209"/>
  <c r="BE211"/>
  <c r="BE215"/>
  <c r="BE225"/>
  <c r="BE227"/>
  <c r="BE141"/>
  <c r="BE142"/>
  <c r="BE148"/>
  <c r="BE156"/>
  <c r="BE184"/>
  <c r="BE187"/>
  <c r="BE192"/>
  <c r="BE195"/>
  <c r="BE197"/>
  <c r="BE200"/>
  <c r="BE202"/>
  <c r="BE207"/>
  <c r="BE217"/>
  <c r="BE218"/>
  <c r="BE222"/>
  <c r="BE237"/>
  <c i="3" r="E85"/>
  <c r="J91"/>
  <c r="J94"/>
  <c r="BE127"/>
  <c r="BE160"/>
  <c r="BE162"/>
  <c i="2" r="BK134"/>
  <c r="J134"/>
  <c r="J99"/>
  <c r="J399"/>
  <c r="J111"/>
  <c i="3" r="F94"/>
  <c r="BE130"/>
  <c r="BE133"/>
  <c r="BE136"/>
  <c r="BE144"/>
  <c r="BE147"/>
  <c r="BE165"/>
  <c r="BE151"/>
  <c r="BE159"/>
  <c r="BE163"/>
  <c r="BE166"/>
  <c r="BE171"/>
  <c r="BE140"/>
  <c r="BE154"/>
  <c r="BE168"/>
  <c i="2" r="F94"/>
  <c r="J127"/>
  <c r="BE140"/>
  <c r="BE149"/>
  <c r="BE168"/>
  <c r="BE229"/>
  <c r="BE232"/>
  <c r="BE233"/>
  <c r="BE235"/>
  <c r="BE243"/>
  <c r="BE253"/>
  <c r="BE254"/>
  <c r="BE255"/>
  <c r="BE256"/>
  <c r="BE262"/>
  <c r="BE406"/>
  <c r="BE407"/>
  <c r="BE408"/>
  <c r="BE409"/>
  <c r="BE410"/>
  <c r="J94"/>
  <c r="BE136"/>
  <c r="BE143"/>
  <c r="BE146"/>
  <c r="BE153"/>
  <c r="BE172"/>
  <c r="BE173"/>
  <c r="BE193"/>
  <c r="BE222"/>
  <c r="BE236"/>
  <c r="BE247"/>
  <c r="BE250"/>
  <c r="BE252"/>
  <c r="BE257"/>
  <c r="BE266"/>
  <c r="BE267"/>
  <c r="BE268"/>
  <c r="BE269"/>
  <c r="BE272"/>
  <c r="BE279"/>
  <c r="BE283"/>
  <c r="BE290"/>
  <c r="BE321"/>
  <c r="BE328"/>
  <c r="BE338"/>
  <c r="BE341"/>
  <c r="BE344"/>
  <c r="BE355"/>
  <c r="BE356"/>
  <c r="BE359"/>
  <c r="BE371"/>
  <c r="BE373"/>
  <c r="BE377"/>
  <c r="BE380"/>
  <c r="BE383"/>
  <c r="BE384"/>
  <c r="BE385"/>
  <c r="BE386"/>
  <c r="BE388"/>
  <c r="BE391"/>
  <c r="BE392"/>
  <c r="BE393"/>
  <c r="BE394"/>
  <c r="BE395"/>
  <c r="BE396"/>
  <c r="BE397"/>
  <c r="BE400"/>
  <c r="BE401"/>
  <c r="BE402"/>
  <c r="BE403"/>
  <c r="BE404"/>
  <c r="BE405"/>
  <c r="BE411"/>
  <c r="BE184"/>
  <c r="BE203"/>
  <c r="BE208"/>
  <c r="BE219"/>
  <c r="BE237"/>
  <c r="BE239"/>
  <c r="BE241"/>
  <c r="BE242"/>
  <c r="BE248"/>
  <c r="BE261"/>
  <c r="BE264"/>
  <c r="BE265"/>
  <c r="E85"/>
  <c r="BE162"/>
  <c r="BE200"/>
  <c r="BE206"/>
  <c r="BE238"/>
  <c r="BE244"/>
  <c r="BE245"/>
  <c r="BE246"/>
  <c r="BE249"/>
  <c r="BE251"/>
  <c r="BE258"/>
  <c r="BE259"/>
  <c r="BE260"/>
  <c r="BE263"/>
  <c r="BE270"/>
  <c r="BE297"/>
  <c r="BE304"/>
  <c r="BE309"/>
  <c r="BE314"/>
  <c r="BE332"/>
  <c r="BE333"/>
  <c r="BE335"/>
  <c r="BE337"/>
  <c r="BE339"/>
  <c r="BE340"/>
  <c r="BE342"/>
  <c r="BE343"/>
  <c r="BE345"/>
  <c r="BE346"/>
  <c r="BE347"/>
  <c r="BE348"/>
  <c r="BE349"/>
  <c r="BE350"/>
  <c r="BE351"/>
  <c r="BE352"/>
  <c r="BE353"/>
  <c r="BE354"/>
  <c r="BE357"/>
  <c r="BE358"/>
  <c r="BE361"/>
  <c r="F37"/>
  <c i="1" r="BB96"/>
  <c i="3" r="F38"/>
  <c i="1" r="BC97"/>
  <c i="3" r="F36"/>
  <c i="1" r="BA97"/>
  <c i="4" r="F38"/>
  <c i="1" r="BC98"/>
  <c i="5" r="F36"/>
  <c i="1" r="BA99"/>
  <c i="5" r="F37"/>
  <c i="1" r="BB99"/>
  <c i="6" r="F39"/>
  <c i="1" r="BD101"/>
  <c i="7" r="F37"/>
  <c i="1" r="BB102"/>
  <c i="8" r="F39"/>
  <c i="1" r="BD103"/>
  <c i="9" r="F36"/>
  <c i="1" r="BA104"/>
  <c i="9" r="J36"/>
  <c i="1" r="AW104"/>
  <c i="2" r="F38"/>
  <c i="1" r="BC96"/>
  <c i="2" r="F36"/>
  <c i="1" r="BA96"/>
  <c i="3" r="F39"/>
  <c i="1" r="BD97"/>
  <c i="4" r="J36"/>
  <c i="1" r="AW98"/>
  <c i="5" r="J36"/>
  <c i="1" r="AW99"/>
  <c i="6" r="F36"/>
  <c i="1" r="BA101"/>
  <c i="7" r="J36"/>
  <c i="1" r="AW102"/>
  <c i="7" r="F36"/>
  <c i="1" r="BA102"/>
  <c i="8" r="F37"/>
  <c i="1" r="BB103"/>
  <c i="8" r="F38"/>
  <c i="1" r="BC103"/>
  <c i="9" r="F39"/>
  <c i="1" r="BD104"/>
  <c i="2" r="J36"/>
  <c i="1" r="AW96"/>
  <c i="3" r="J36"/>
  <c i="1" r="AW97"/>
  <c i="4" r="F39"/>
  <c i="1" r="BD98"/>
  <c i="4" r="F37"/>
  <c i="1" r="BB98"/>
  <c i="6" r="F37"/>
  <c i="1" r="BB101"/>
  <c i="6" r="J36"/>
  <c i="1" r="AW101"/>
  <c i="7" r="F38"/>
  <c i="1" r="BC102"/>
  <c i="8" r="J36"/>
  <c i="1" r="AW103"/>
  <c i="9" r="F38"/>
  <c i="1" r="BC104"/>
  <c r="AS94"/>
  <c i="2" r="F39"/>
  <c i="1" r="BD96"/>
  <c i="3" r="F37"/>
  <c i="1" r="BB97"/>
  <c i="4" r="F36"/>
  <c i="1" r="BA98"/>
  <c i="5" r="F38"/>
  <c i="1" r="BC99"/>
  <c i="5" r="F39"/>
  <c i="1" r="BD99"/>
  <c i="6" r="F38"/>
  <c i="1" r="BC101"/>
  <c i="7" r="F39"/>
  <c i="1" r="BD102"/>
  <c i="8" r="F36"/>
  <c i="1" r="BA103"/>
  <c i="9" r="F37"/>
  <c i="1" r="BB104"/>
  <c i="8" r="J32"/>
  <c i="7" l="1" r="R125"/>
  <c r="R124"/>
  <c i="9" r="BK126"/>
  <c r="BK125"/>
  <c r="J125"/>
  <c r="J98"/>
  <c i="4" r="R131"/>
  <c r="R130"/>
  <c i="8" r="T125"/>
  <c r="T124"/>
  <c i="9" r="P126"/>
  <c r="P125"/>
  <c i="1" r="AU104"/>
  <c i="2" r="R133"/>
  <c i="8" r="R125"/>
  <c r="R124"/>
  <c i="3" r="R125"/>
  <c r="R124"/>
  <c i="8" r="P125"/>
  <c r="P124"/>
  <c i="1" r="AU103"/>
  <c i="4" r="T203"/>
  <c r="T130"/>
  <c i="9" r="R126"/>
  <c r="R125"/>
  <c i="4" r="P131"/>
  <c r="P130"/>
  <c i="1" r="AU98"/>
  <c i="6" r="T127"/>
  <c r="T126"/>
  <c i="7" r="BK125"/>
  <c r="BK124"/>
  <c r="J124"/>
  <c r="J98"/>
  <c i="5" r="P126"/>
  <c r="P125"/>
  <c i="1" r="AU99"/>
  <c i="9" r="J127"/>
  <c r="J100"/>
  <c i="4" r="BK131"/>
  <c r="J131"/>
  <c r="J99"/>
  <c i="2" r="BK389"/>
  <c r="J389"/>
  <c r="J108"/>
  <c i="6" r="BK127"/>
  <c r="J127"/>
  <c r="J99"/>
  <c i="1" r="AG103"/>
  <c i="8" r="J98"/>
  <c r="J125"/>
  <c r="J99"/>
  <c i="5" r="BK125"/>
  <c r="J125"/>
  <c r="J98"/>
  <c i="4" r="BK130"/>
  <c r="J130"/>
  <c i="3" r="BK124"/>
  <c r="J124"/>
  <c i="2" r="BK133"/>
  <c r="J133"/>
  <c r="J35"/>
  <c i="1" r="AV96"/>
  <c r="AT96"/>
  <c i="5" r="J35"/>
  <c i="1" r="AV99"/>
  <c r="AT99"/>
  <c i="7" r="F35"/>
  <c i="1" r="AZ102"/>
  <c i="8" r="F35"/>
  <c i="1" r="AZ103"/>
  <c r="BB100"/>
  <c r="AX100"/>
  <c r="BA100"/>
  <c r="AW100"/>
  <c i="2" r="F35"/>
  <c i="1" r="AZ96"/>
  <c r="BA95"/>
  <c r="AW95"/>
  <c i="6" r="F35"/>
  <c i="1" r="AZ101"/>
  <c i="9" r="J35"/>
  <c i="1" r="AV104"/>
  <c r="AT104"/>
  <c i="2" r="J32"/>
  <c i="1" r="AG96"/>
  <c i="3" r="J35"/>
  <c i="1" r="AV97"/>
  <c r="AT97"/>
  <c i="3" r="J32"/>
  <c i="1" r="AG97"/>
  <c i="4" r="F35"/>
  <c i="1" r="AZ98"/>
  <c r="BB95"/>
  <c r="BC95"/>
  <c r="AY95"/>
  <c r="BD95"/>
  <c i="6" r="J35"/>
  <c i="1" r="AV101"/>
  <c r="AT101"/>
  <c r="BC100"/>
  <c r="AY100"/>
  <c i="9" r="F35"/>
  <c i="1" r="AZ104"/>
  <c i="3" r="F35"/>
  <c i="1" r="AZ97"/>
  <c i="4" r="J35"/>
  <c i="1" r="AV98"/>
  <c r="AT98"/>
  <c i="4" r="J32"/>
  <c i="1" r="AG98"/>
  <c i="5" r="F35"/>
  <c i="1" r="AZ99"/>
  <c i="7" r="J35"/>
  <c i="1" r="AV102"/>
  <c r="AT102"/>
  <c i="8" r="J35"/>
  <c i="1" r="AV103"/>
  <c r="AT103"/>
  <c r="AN103"/>
  <c r="BD100"/>
  <c i="7" l="1" r="J125"/>
  <c r="J99"/>
  <c i="6" r="BK126"/>
  <c r="J126"/>
  <c r="J98"/>
  <c i="9" r="J126"/>
  <c r="J99"/>
  <c i="8" r="J41"/>
  <c i="1" r="AN98"/>
  <c i="4" r="J98"/>
  <c i="1" r="AN97"/>
  <c i="3" r="J98"/>
  <c i="4" r="J41"/>
  <c i="1" r="AN96"/>
  <c i="2" r="J98"/>
  <c i="3" r="J41"/>
  <c i="2" r="J41"/>
  <c i="1" r="AU100"/>
  <c r="AU95"/>
  <c r="AU94"/>
  <c i="7" r="J32"/>
  <c i="1" r="AG102"/>
  <c i="9" r="J32"/>
  <c i="1" r="AG104"/>
  <c r="AZ95"/>
  <c r="BD94"/>
  <c r="W33"/>
  <c r="BC94"/>
  <c r="AY94"/>
  <c r="AX95"/>
  <c r="AZ100"/>
  <c r="AV100"/>
  <c r="AT100"/>
  <c r="BA94"/>
  <c r="AW94"/>
  <c r="AK30"/>
  <c i="5" r="J32"/>
  <c i="1" r="AG99"/>
  <c r="AN99"/>
  <c r="BB94"/>
  <c r="AX94"/>
  <c i="9" l="1" r="J41"/>
  <c i="7" r="J41"/>
  <c i="5" r="J41"/>
  <c i="1" r="AN104"/>
  <c r="AN102"/>
  <c i="6" r="J32"/>
  <c i="1" r="AG101"/>
  <c r="AG100"/>
  <c r="AV95"/>
  <c r="AT95"/>
  <c r="AG95"/>
  <c r="AZ94"/>
  <c r="AV94"/>
  <c r="AK29"/>
  <c r="W31"/>
  <c r="W32"/>
  <c r="W30"/>
  <c i="6" l="1" r="J41"/>
  <c i="1" r="AN95"/>
  <c r="AN101"/>
  <c r="AN100"/>
  <c r="AG94"/>
  <c r="AK26"/>
  <c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<sst xmlns="http://schemas.openxmlformats.org/spreadsheetml/2006/main">
  <si>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</si>
  <si>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</si>
  <si>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</si>
  <si>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</si>
  <si>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</si>
  <si>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{20fbce68-2ce0-4436-ba71-42e3e280b821}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</si>
  <si>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</si>
  <si>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</si>
  <si>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</si>
  <si>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</si>
  <si>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</si>
  <si>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</si>
  <si>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</si>
  <si>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</si>
  <si>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2024-249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</si>
  <si>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</si>
  <si>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</si>
  <si>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Veřejné prostranství Bordovice</t>
  </si>
  <si>
    <t>KSO:</t>
  </si>
  <si>
    <t>CC-CZ:</t>
  </si>
  <si>
    <t>Místo:</t>
  </si>
  <si>
    <t>Bordovice</t>
  </si>
  <si>
    <t>Datum:</t>
  </si>
  <si>
    <t>8. 1. 2025</t>
  </si>
  <si>
    <t>Zadavatel:</t>
  </si>
  <si>
    <t>IČ:</t>
  </si>
  <si>
    <t>Obec Bordovice</t>
  </si>
  <si>
    <t>DIČ:</t>
  </si>
  <si>
    <t>Uchazeč:</t>
  </si>
  <si>
    <t>Vyplň údaj</t>
  </si>
  <si>
    <t>Projektant:</t>
  </si>
  <si>
    <t>ing. arch. Tomáš Kudělka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</si>
  <si>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</si>
  <si>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</si>
  <si>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</si>
  <si>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</si>
  <si>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</si>
  <si>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</si>
  <si>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</si>
  <si>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</si>
  <si>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</si>
  <si>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</si>
  <si>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</si>
  <si>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</si>
  <si>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</si>
  <si>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</si>
  <si>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</si>
  <si>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</si>
  <si>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</si>
  <si>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</si>
  <si>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</si>
  <si>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</si>
  <si>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</si>
  <si>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</si>
  <si>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</si>
  <si>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</si>
  <si>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</si>
  <si>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</si>
  <si>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</si>
  <si>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</si>
  <si>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</si>
  <si>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</si>
  <si>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</si>
  <si>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</si>
  <si>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</si>
  <si>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</si>
  <si>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</si>
  <si>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</si>
  <si>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</si>
  <si>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</si>
  <si>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</si>
  <si>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</si>
  <si>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</si>
  <si>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</si>
  <si>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</si>
  <si>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</si>
  <si>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</si>
  <si>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</si>
  <si>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</si>
  <si>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</si>
  <si>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</si>
  <si>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Úprava veřejného prostranství</t>
  </si>
  <si>
    <t>STA</t>
  </si>
  <si>
    <t>1</t>
  </si>
  <si>
    <t>{3f2dd929-7fcf-4515-8280-1c888faa46e6}</t>
  </si>
  <si>
    <t>2</t>
  </si>
  <si>
    <t>/</t>
  </si>
  <si>
    <t>A01</t>
  </si>
  <si>
    <t xml:space="preserve">ZPŮSOBILÉ  hlavní přímé výdaje</t>
  </si>
  <si>
    <t>Soupis</t>
  </si>
  <si>
    <t>{787f9995-7004-432a-887b-9593d7147cf2}</t>
  </si>
  <si>
    <t>A02</t>
  </si>
  <si>
    <t>ZPŮSOBILÉ doprovodné přímé výdaje</t>
  </si>
  <si>
    <t>{e5e52d82-c6e0-4d56-852f-628394a6bfe4}</t>
  </si>
  <si>
    <t>A03</t>
  </si>
  <si>
    <t>ZPŮSOBILÉ nepřímé náklady</t>
  </si>
  <si>
    <t>{177f2607-c478-4be6-8fca-1f023f7b7f45}</t>
  </si>
  <si>
    <t>A04</t>
  </si>
  <si>
    <t>NEZPŮSOBILÉ</t>
  </si>
  <si>
    <t>{5c42f2b8-62bb-4574-8847-ee820ade28cc}</t>
  </si>
  <si>
    <t>B</t>
  </si>
  <si>
    <t>Zpevněné plochy</t>
  </si>
  <si>
    <t>{e48dc583-92f4-4de6-ac70-561da63788f9}</t>
  </si>
  <si>
    <t>B01</t>
  </si>
  <si>
    <t>{7cda08ee-a17d-45a9-b759-79360e4d75d9}</t>
  </si>
  <si>
    <t>B02</t>
  </si>
  <si>
    <t>{8019638f-235e-4eb2-b888-6a2a7f068528}</t>
  </si>
  <si>
    <t>B03</t>
  </si>
  <si>
    <t>{24b93374-f155-47f3-aac6-1035f30d746c}</t>
  </si>
  <si>
    <t>B04</t>
  </si>
  <si>
    <t>{f4f6684f-c1dd-4795-94a4-d675c0b4623b}</t>
  </si>
  <si>
    <t>KRYCÍ LIST SOUPISU PRACÍ</t>
  </si>
  <si>
    <t>Objekt:</t>
  </si>
  <si>
    <t>A - Úprava veřejného prostranství</t>
  </si>
  <si>
    <t>Soupis:</t>
  </si>
  <si>
    <t xml:space="preserve">A01 - ZPŮSOBILÉ  hlavní přímé výdaje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</si>
  <si>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</si>
  <si>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</si>
  <si>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</si>
  <si>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</si>
  <si>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</si>
  <si>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</si>
  <si>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</si>
  <si>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18 - Povrchové úpravy terénu - sadové úpravy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</si>
  <si>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</si>
  <si>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</si>
  <si>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</si>
  <si>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</si>
  <si>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</si>
  <si>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</si>
  <si>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</si>
  <si>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722 - Zdravotechnika - vnitřní vodovod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</si>
  <si>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</si>
  <si>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</si>
  <si>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</si>
  <si>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</si>
  <si>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</si>
  <si>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</si>
  <si>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</si>
  <si>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</si>
  <si>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</si>
  <si>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</si>
  <si>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</si>
  <si>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</si>
  <si>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</si>
  <si>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</si>
  <si>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</si>
  <si>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</si>
  <si>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</si>
  <si>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</si>
  <si>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</si>
  <si>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</si>
  <si>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111251203x</t>
  </si>
  <si>
    <t>Odstranění keřů průměru kmene do 100 mm i s kořeny včetně likvidace</t>
  </si>
  <si>
    <t>m2</t>
  </si>
  <si>
    <t>4</t>
  </si>
  <si>
    <t>-423766602</t>
  </si>
  <si>
    <t>VV</t>
  </si>
  <si>
    <t>živý plot u márnice</t>
  </si>
  <si>
    <t>1,0*(12,5+1,0)</t>
  </si>
  <si>
    <t>Součet</t>
  </si>
  <si>
    <t>121151103</t>
  </si>
  <si>
    <t>Sejmutí ornice strojně při souvislé ploše do 100 m2, tl. vrstvy do 200 mm</t>
  </si>
  <si>
    <t>CS ÚRS 2024 01</t>
  </si>
  <si>
    <t>-1718366364</t>
  </si>
  <si>
    <t>část nové žulové mozaiky - za márnicí (pole)</t>
  </si>
  <si>
    <t>6,0*7,0</t>
  </si>
  <si>
    <t>3</t>
  </si>
  <si>
    <t>121151113</t>
  </si>
  <si>
    <t>Sejmutí ornice strojně při souvislé ploše přes 100 do 500 m2, tl. vrstvy do 200 mm</t>
  </si>
  <si>
    <t>-91273737</t>
  </si>
  <si>
    <t xml:space="preserve">pro nové mlatové chodníky </t>
  </si>
  <si>
    <t>65*3,0</t>
  </si>
  <si>
    <t>111111314</t>
  </si>
  <si>
    <t xml:space="preserve">Odstranění drnu před sejmutím ornice včetně  naložení a odvoz do 20 km jako bioodpad</t>
  </si>
  <si>
    <t>1723422598</t>
  </si>
  <si>
    <t>srovnatelná položka</t>
  </si>
  <si>
    <t>488,26+595,25</t>
  </si>
  <si>
    <t>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</si>
  <si>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</si>
  <si>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</si>
  <si>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m3</t>
  </si>
  <si>
    <t>909645427</t>
  </si>
  <si>
    <t>odvoz pro zpětný zásyp v místě</t>
  </si>
  <si>
    <t>ornice</t>
  </si>
  <si>
    <t>42*0,2+195*0,2</t>
  </si>
  <si>
    <t>6</t>
  </si>
  <si>
    <t>122251101</t>
  </si>
  <si>
    <t>Odkopávky a prokopávky nezapažené strojně v hornině třídy těžitelnosti I skupiny 3 do 20 m3</t>
  </si>
  <si>
    <t>625648853</t>
  </si>
  <si>
    <t>výměra dle PD</t>
  </si>
  <si>
    <t>dlažba kolem márnice</t>
  </si>
  <si>
    <t>75,95*1,25*0,35</t>
  </si>
  <si>
    <t>-6,0*7,0*0,15</t>
  </si>
  <si>
    <t>-(3,5*2,5+6,35*(0,6+0,9)+0,3*(6,35+0,6+0,9))</t>
  </si>
  <si>
    <t xml:space="preserve">pro nové mlatové chodníky  - srovnání po sejmutí ornice</t>
  </si>
  <si>
    <t>65*2,0*0,1</t>
  </si>
  <si>
    <t>7</t>
  </si>
  <si>
    <t>131213701</t>
  </si>
  <si>
    <t>Hloubení nezapažených jam ručně s urovnáním dna do předepsaného profilu a spádu v hornině třídy těžitelnosti I skupiny 3 soudržných</t>
  </si>
  <si>
    <t>-1453699739</t>
  </si>
  <si>
    <t>pro desku - základ vodního prvku, pítka a kohoutku, stojan na konve</t>
  </si>
  <si>
    <t>0,6*(1,3*0,7+0,5*0,5*3)</t>
  </si>
  <si>
    <t>mobiliář</t>
  </si>
  <si>
    <t>0,8*(0,5*0,5*2+0,3*0,8*2)</t>
  </si>
  <si>
    <t>8</t>
  </si>
  <si>
    <t>132251102</t>
  </si>
  <si>
    <t>Hloubení nezapažených rýh šířky do 800 mm strojně s urovnáním dna do předepsaného profilu a spádu v hornině třídy těžitelnosti I skupiny 3 přes 20 do 50 m3</t>
  </si>
  <si>
    <t>-230869897</t>
  </si>
  <si>
    <t>vodovodní přípojka</t>
  </si>
  <si>
    <t>0,65*1,1*80</t>
  </si>
  <si>
    <t>9</t>
  </si>
  <si>
    <t>171251201</t>
  </si>
  <si>
    <t>Uložení sypaniny na skládky nebo meziskládky bez hutnění s upravením uložené sypaniny do předepsaného tvaru</t>
  </si>
  <si>
    <t>-1053349114</t>
  </si>
  <si>
    <t>10</t>
  </si>
  <si>
    <t>868169512</t>
  </si>
  <si>
    <t>1,78+57,2+19,298</t>
  </si>
  <si>
    <t>bilance zpětných zásypů</t>
  </si>
  <si>
    <t xml:space="preserve">zásyp  - vyrovnání terénu dle PD=70m3</t>
  </si>
  <si>
    <t>zásyp vodovod=33,8m3</t>
  </si>
  <si>
    <t>zásyp kolem obrub=17,285m3</t>
  </si>
  <si>
    <t>chybí 11,167m3 - bude odebráno z objektu zpevněných ploch z přebytečného výkopku</t>
  </si>
  <si>
    <t>zpětný odvoz</t>
  </si>
  <si>
    <t>114,26</t>
  </si>
  <si>
    <t>11</t>
  </si>
  <si>
    <t>167151101</t>
  </si>
  <si>
    <t>Nakládání, skládání a překládání neulehlého výkopku nebo sypaniny strojně nakládání, množství do 100 m3, z horniny třídy těžitelnosti I, skupiny 1 až 3</t>
  </si>
  <si>
    <t>-297326469</t>
  </si>
  <si>
    <t>pro zpětný obsyp - úpravu terénu</t>
  </si>
  <si>
    <t xml:space="preserve">zásyp  - vyrovnání terénu dle PD</t>
  </si>
  <si>
    <t>70</t>
  </si>
  <si>
    <t>zásyp vodovod</t>
  </si>
  <si>
    <t>33,8</t>
  </si>
  <si>
    <t>zásyp kolem obrub</t>
  </si>
  <si>
    <t>10,46</t>
  </si>
  <si>
    <t>174111101</t>
  </si>
  <si>
    <t>Zásyp sypaninou z jakékoliv horniny ručně s uložením výkopku ve vrstvách se zhutněním jam, šachet, rýh nebo kolem objektů v těchto vykopávkách</t>
  </si>
  <si>
    <t>-120712348</t>
  </si>
  <si>
    <t>obsypání obruby- dosyp - úprava terénu</t>
  </si>
  <si>
    <t>(15,7*2+7,4*2)*0,2*0,25</t>
  </si>
  <si>
    <t>nové mlatové chodníky</t>
  </si>
  <si>
    <t>163*0,2*0,25</t>
  </si>
  <si>
    <t>13</t>
  </si>
  <si>
    <t>174151101</t>
  </si>
  <si>
    <t>Zásyp sypaninou z jakékoliv horniny strojně s uložením výkopku ve vrstvách se zhutněním jam, šachet, rýh nebo kolem objektů v těchto vykopávkách</t>
  </si>
  <si>
    <t>-1681766509</t>
  </si>
  <si>
    <t>57,2-5,2-18,2</t>
  </si>
  <si>
    <t>14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</si>
  <si>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</si>
  <si>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</si>
  <si>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1959854252</t>
  </si>
  <si>
    <t>0,65*0,35*80</t>
  </si>
  <si>
    <t>15</t>
  </si>
  <si>
    <t>M</t>
  </si>
  <si>
    <t>58337310</t>
  </si>
  <si>
    <t>štěrkopísek frakce 0/4</t>
  </si>
  <si>
    <t>t</t>
  </si>
  <si>
    <t>1535001654</t>
  </si>
  <si>
    <t>18,2*2,0</t>
  </si>
  <si>
    <t>16</t>
  </si>
  <si>
    <t>181951112</t>
  </si>
  <si>
    <t>Úprava pláně vyrovnáním výškových rozdílů strojně v hornině třídy těžitelnosti I, skupiny 1 až 3 se zhutněním</t>
  </si>
  <si>
    <t>1984364273</t>
  </si>
  <si>
    <t>oprava vjezdu na hřbitov - srovnání podkladu</t>
  </si>
  <si>
    <t>15,33</t>
  </si>
  <si>
    <t>oprava centrální mlatové komunikace</t>
  </si>
  <si>
    <t>60,55+14,18</t>
  </si>
  <si>
    <t>75,95</t>
  </si>
  <si>
    <t>64,84</t>
  </si>
  <si>
    <t>17</t>
  </si>
  <si>
    <t>181151311</t>
  </si>
  <si>
    <t>Plošná úprava terénu v zemině skupiny 1 až 4 s urovnáním povrchu bez doplnění ornice souvislé plochy přes 500 m2 při nerovnostech terénu přes 50 do 100 mm v rovině nebo na svahu do 1:5</t>
  </si>
  <si>
    <t>-1662772086</t>
  </si>
  <si>
    <t xml:space="preserve">travnatá plocha </t>
  </si>
  <si>
    <t>488,26+174,7+124,35+140,0</t>
  </si>
  <si>
    <t>18</t>
  </si>
  <si>
    <t>259780698</t>
  </si>
  <si>
    <t>pro zpětný obsyp - úpravu terénu - rozprostření stávající ornice</t>
  </si>
  <si>
    <t>z objektu zpevněné plochy</t>
  </si>
  <si>
    <t>51,972-23,3</t>
  </si>
  <si>
    <t>z objektu úpravy veřejného prostranství</t>
  </si>
  <si>
    <t>47,4</t>
  </si>
  <si>
    <t>19</t>
  </si>
  <si>
    <t>181351113</t>
  </si>
  <si>
    <t>Rozprostření a urovnání ornice v rovině nebo ve svahu sklonu do 1:5 strojně při souvislé ploše přes 500 m2, tl. vrstvy do 200 mm</t>
  </si>
  <si>
    <t>342061362</t>
  </si>
  <si>
    <t xml:space="preserve">rozprostření stávající sejmuté ornice </t>
  </si>
  <si>
    <t>927,31</t>
  </si>
  <si>
    <t>20</t>
  </si>
  <si>
    <t>181411131</t>
  </si>
  <si>
    <t>Založení trávníku na půdě předem připravené plochy do 1000 m2 výsevem včetně utažení parkového v rovině nebo na svahu do 1:5</t>
  </si>
  <si>
    <t>-237025991</t>
  </si>
  <si>
    <t>00572410</t>
  </si>
  <si>
    <t>osivo směs travní parková</t>
  </si>
  <si>
    <t>kg</t>
  </si>
  <si>
    <t>1454760378</t>
  </si>
  <si>
    <t>927,31*0,03</t>
  </si>
  <si>
    <t>22</t>
  </si>
  <si>
    <t>183402121</t>
  </si>
  <si>
    <t>Rozrušení půdy na hloubku přes 50 do 150 mm souvislé plochy do 500 m2 v rovině nebo na svahu do 1:5</t>
  </si>
  <si>
    <t>1929965318</t>
  </si>
  <si>
    <t>23</t>
  </si>
  <si>
    <t>183403114</t>
  </si>
  <si>
    <t>Obdělání půdy kultivátorováním v rovině nebo na svahu do 1:5</t>
  </si>
  <si>
    <t>960306178</t>
  </si>
  <si>
    <t>24</t>
  </si>
  <si>
    <t>183403153</t>
  </si>
  <si>
    <t>Obdělání půdy hrabáním v rovině nebo na svahu do 1:5</t>
  </si>
  <si>
    <t>683217530</t>
  </si>
  <si>
    <t>25</t>
  </si>
  <si>
    <t>183403161</t>
  </si>
  <si>
    <t>Obdělání půdy válením v rovině nebo na svahu do 1:5</t>
  </si>
  <si>
    <t>-2124748183</t>
  </si>
  <si>
    <t>26</t>
  </si>
  <si>
    <t>184813511</t>
  </si>
  <si>
    <t>Chemické odplevelení půdy před založením kultury, trávníku nebo zpevněných ploch ručně o jakékoli výměře postřikem na široko v rovině nebo na svahu do 1:5</t>
  </si>
  <si>
    <t>-1260173530</t>
  </si>
  <si>
    <t>Povrchové úpravy terénu - sadové úpravy</t>
  </si>
  <si>
    <t>27</t>
  </si>
  <si>
    <t>184802111R00</t>
  </si>
  <si>
    <t>Chem. odplevelení před založ. postřikem, v rovině</t>
  </si>
  <si>
    <t>1489069177</t>
  </si>
  <si>
    <t>28</t>
  </si>
  <si>
    <t>182001111R00</t>
  </si>
  <si>
    <t>Plošná úprava terénu, nerovnosti do 10 cm v rovině</t>
  </si>
  <si>
    <t>883559708</t>
  </si>
  <si>
    <t>29</t>
  </si>
  <si>
    <t>R2</t>
  </si>
  <si>
    <t>odvoz a likvidace odpadu</t>
  </si>
  <si>
    <t>-1259031064</t>
  </si>
  <si>
    <t>30</t>
  </si>
  <si>
    <t>183403113R00</t>
  </si>
  <si>
    <t>Obdělání půdy frézováním v roviněn 2x</t>
  </si>
  <si>
    <t>-253420578</t>
  </si>
  <si>
    <t>31</t>
  </si>
  <si>
    <t>183403153R00</t>
  </si>
  <si>
    <t>Obdělání půdy hrabáním, v rovině 2x</t>
  </si>
  <si>
    <t>1703753054</t>
  </si>
  <si>
    <t>32</t>
  </si>
  <si>
    <t>183403151R00</t>
  </si>
  <si>
    <t>Obdělání půdy smykováním, v rovině</t>
  </si>
  <si>
    <t>2064224683</t>
  </si>
  <si>
    <t>33</t>
  </si>
  <si>
    <t>183403161R00</t>
  </si>
  <si>
    <t>Obdělání půdy válením, v rovině</t>
  </si>
  <si>
    <t>1178041891</t>
  </si>
  <si>
    <t>34</t>
  </si>
  <si>
    <t>181411121X</t>
  </si>
  <si>
    <t>Založení trávníku na půdě předem připravené plochy do 1000 m2 výsevem včetně utažení lučního v rovině nebo na svahu do 1:5</t>
  </si>
  <si>
    <t>-126027398</t>
  </si>
  <si>
    <t>35</t>
  </si>
  <si>
    <t>998231311R00</t>
  </si>
  <si>
    <t>Přesun hmot pro sadovnické a krajin. úpravy do 5km</t>
  </si>
  <si>
    <t>345791623</t>
  </si>
  <si>
    <t>36</t>
  </si>
  <si>
    <t>Travní osivo luční</t>
  </si>
  <si>
    <t>1157175513</t>
  </si>
  <si>
    <t>37</t>
  </si>
  <si>
    <t>herbicid totální</t>
  </si>
  <si>
    <t>l</t>
  </si>
  <si>
    <t>1346592445</t>
  </si>
  <si>
    <t>38</t>
  </si>
  <si>
    <t>R -1</t>
  </si>
  <si>
    <t>vytyčení výsadbových míst</t>
  </si>
  <si>
    <t>hod</t>
  </si>
  <si>
    <t>-1066962680</t>
  </si>
  <si>
    <t>39</t>
  </si>
  <si>
    <t>183101115</t>
  </si>
  <si>
    <t>Hloubení jamek bez výměny půdy zeminy skupiny 1 až 4 obj přes 0,125 do 0,4 m3 v rovině a svahu do 1:5</t>
  </si>
  <si>
    <t>kus</t>
  </si>
  <si>
    <t>-436807892</t>
  </si>
  <si>
    <t>40</t>
  </si>
  <si>
    <t>184102115R00</t>
  </si>
  <si>
    <t>Výsadba dřevin s balem D do 60 cm, v rovině</t>
  </si>
  <si>
    <t>-1097605854</t>
  </si>
  <si>
    <t>41</t>
  </si>
  <si>
    <t>184215133</t>
  </si>
  <si>
    <t>Ukotvení kmene dřevin v rovině nebo na svahu do 1:5 třemi kůly D do 0,1 m dl přes 2 do 3 m</t>
  </si>
  <si>
    <t>-1771050447</t>
  </si>
  <si>
    <t>42</t>
  </si>
  <si>
    <t>184501111R02</t>
  </si>
  <si>
    <t>Zhotovení nátěru kmene , v rovině</t>
  </si>
  <si>
    <t>150508766</t>
  </si>
  <si>
    <t>43</t>
  </si>
  <si>
    <t>184816111R00</t>
  </si>
  <si>
    <t>Hnojení sazenic průmysl. hnojivy do 0,25 kg k 1saz</t>
  </si>
  <si>
    <t>-396089265</t>
  </si>
  <si>
    <t>44</t>
  </si>
  <si>
    <t>185804311R00</t>
  </si>
  <si>
    <t>Zalití rostlin vodou plochy do 20 m2</t>
  </si>
  <si>
    <t>1036993951</t>
  </si>
  <si>
    <t>45</t>
  </si>
  <si>
    <t>185851111R00</t>
  </si>
  <si>
    <t>Dovoz vody pro zálivku rostlin do 6 km</t>
  </si>
  <si>
    <t>-1257766876</t>
  </si>
  <si>
    <t>46</t>
  </si>
  <si>
    <t>184921093R00</t>
  </si>
  <si>
    <t>Mulčování rostlin tl. do 0,1 m rovina</t>
  </si>
  <si>
    <t>-109754882</t>
  </si>
  <si>
    <t>47</t>
  </si>
  <si>
    <t>likvidace odpadu</t>
  </si>
  <si>
    <t>382644298</t>
  </si>
  <si>
    <t>48</t>
  </si>
  <si>
    <t>-394381488</t>
  </si>
  <si>
    <t>49</t>
  </si>
  <si>
    <t>Půdní kondicionér (viz TZ)</t>
  </si>
  <si>
    <t>-236030645</t>
  </si>
  <si>
    <t>50</t>
  </si>
  <si>
    <t>systém nadzemního korvení ( 3 kůly , 3 příčky, úvazky, spojovací materiál)</t>
  </si>
  <si>
    <t>1297614427</t>
  </si>
  <si>
    <t>51</t>
  </si>
  <si>
    <t>902</t>
  </si>
  <si>
    <t>Sivlamix</t>
  </si>
  <si>
    <t>-1690952881</t>
  </si>
  <si>
    <t>52</t>
  </si>
  <si>
    <t xml:space="preserve">Ochranný nátěr  typu  Arbo-flex</t>
  </si>
  <si>
    <t>633708190</t>
  </si>
  <si>
    <t>53</t>
  </si>
  <si>
    <t>111</t>
  </si>
  <si>
    <t xml:space="preserve">Acer campestre - javor babyka  dtbal. Obvod kmene 12/14</t>
  </si>
  <si>
    <t>-2036672064</t>
  </si>
  <si>
    <t>54</t>
  </si>
  <si>
    <t xml:space="preserve">Fagus sylvatica puprurea dtbal     kmen 180 cm   16/18</t>
  </si>
  <si>
    <t>-410798323</t>
  </si>
  <si>
    <t>55</t>
  </si>
  <si>
    <t>1727533694</t>
  </si>
  <si>
    <t>56</t>
  </si>
  <si>
    <t>485029855</t>
  </si>
  <si>
    <t>Zakládání</t>
  </si>
  <si>
    <t>58</t>
  </si>
  <si>
    <t>275313611</t>
  </si>
  <si>
    <t>Základy z betonu prostého patky a bloky z betonu kamenem neprokládaného tř. C 16/20</t>
  </si>
  <si>
    <t>726964260</t>
  </si>
  <si>
    <t>Vodorovné konstrukce</t>
  </si>
  <si>
    <t>74</t>
  </si>
  <si>
    <t>451572111</t>
  </si>
  <si>
    <t>Lože pod potrubí, stoky a drobné objekty v otevřeném výkopu z kameniva drobného těženého 0 až 4 mm</t>
  </si>
  <si>
    <t>1349833841</t>
  </si>
  <si>
    <t>0,65*0,1*80</t>
  </si>
  <si>
    <t>Komunikace pozemní</t>
  </si>
  <si>
    <t>75</t>
  </si>
  <si>
    <t>564710002</t>
  </si>
  <si>
    <t>Podklad nebo kryt z kameniva hrubého drceného vel. 8-16 mm s rozprostřením a zhutněním plochy jednotlivě do 100 m2, po zhutnění tl. 60 mm</t>
  </si>
  <si>
    <t>-1234057195</t>
  </si>
  <si>
    <t>76</t>
  </si>
  <si>
    <t>564730101</t>
  </si>
  <si>
    <t>Podklad nebo kryt z kameniva hrubého drceného vel. 16-32 mm s rozprostřením a zhutněním plochy jednotlivě do 100 m2, po zhutnění tl. 100 mm</t>
  </si>
  <si>
    <t>1877898361</t>
  </si>
  <si>
    <t>77</t>
  </si>
  <si>
    <t>564732111</t>
  </si>
  <si>
    <t>Podklad nebo kryt z vibrovaného štěrku VŠ s rozprostřením, vlhčením a zhutněním, po zhutnění tl. 100 mm</t>
  </si>
  <si>
    <t>-625883865</t>
  </si>
  <si>
    <t>78</t>
  </si>
  <si>
    <t>564801012</t>
  </si>
  <si>
    <t>Podklad ze štěrkodrti ŠD s rozprostřením a zhutněním plochy jednotlivě do 100 m2, po zhutnění tl. 40 mm</t>
  </si>
  <si>
    <t>-654524683</t>
  </si>
  <si>
    <t xml:space="preserve">horní vrstva mlatové plochy - hlinitopísčitá lomová prosívka  frakce 0-4mm</t>
  </si>
  <si>
    <t>79</t>
  </si>
  <si>
    <t>564851011</t>
  </si>
  <si>
    <t>Podklad ze štěrkodrti ŠD s rozprostřením a zhutněním plochy jednotlivě do 100 m2, po zhutnění tl. 150 mm</t>
  </si>
  <si>
    <t>793959012</t>
  </si>
  <si>
    <t>80</t>
  </si>
  <si>
    <t>564861011</t>
  </si>
  <si>
    <t>Podklad ze štěrkodrti ŠD s rozprostřením a zhutněním plochy jednotlivě do 100 m2, po zhutnění tl. 200 mm</t>
  </si>
  <si>
    <t>289913647</t>
  </si>
  <si>
    <t>dosypání kolem opravené mlatové centrální komunikace po výkopech</t>
  </si>
  <si>
    <t>centrální mlatová komunikace</t>
  </si>
  <si>
    <t>3,5*30-3,0*30</t>
  </si>
  <si>
    <t xml:space="preserve">kolem dvojřádku u zpevněné plochy u márnice - v části stávajícího hřbitova </t>
  </si>
  <si>
    <t>0,5*(2,0*2+10,0*2)</t>
  </si>
  <si>
    <t>81</t>
  </si>
  <si>
    <t>591441111</t>
  </si>
  <si>
    <t>Kladení dlažby z mozaiky komunikací pro pěší s vyplněním spár, s dvojím beraněním a se smetením přebytečného materiálu na vzdálenost do 3 m jednobarevné, s ložem tl. do 40 mm z cementové malty</t>
  </si>
  <si>
    <t>-2024028319</t>
  </si>
  <si>
    <t xml:space="preserve">oprava vjezdu na hřbitov </t>
  </si>
  <si>
    <t>82</t>
  </si>
  <si>
    <t>58381005</t>
  </si>
  <si>
    <t>kostka štípaná dlažební mozaika žula 4/6 šedá</t>
  </si>
  <si>
    <t>-385228208</t>
  </si>
  <si>
    <t>91,28</t>
  </si>
  <si>
    <t>91,28*1,02 'Přepočtené koeficientem množství</t>
  </si>
  <si>
    <t>Trubní vedení</t>
  </si>
  <si>
    <t>83</t>
  </si>
  <si>
    <t>852000</t>
  </si>
  <si>
    <t>napojení na stávající vodovodní řád , servisní práce správce sítě</t>
  </si>
  <si>
    <t>soubor</t>
  </si>
  <si>
    <t>-1915204095</t>
  </si>
  <si>
    <t>84</t>
  </si>
  <si>
    <t>871161141</t>
  </si>
  <si>
    <t>Montáž vodovodního potrubí z polyetylenu PE100 RC v otevřeném výkopu svařovaných na tupo SDR 11/PN16 d 32 x 3,0 mm</t>
  </si>
  <si>
    <t>m</t>
  </si>
  <si>
    <t>1167918182</t>
  </si>
  <si>
    <t>5+72+1,5*3</t>
  </si>
  <si>
    <t>85</t>
  </si>
  <si>
    <t>28613500</t>
  </si>
  <si>
    <t>potrubí vodovodní dvouvrstvé PE100 RC SDR11 32x3,0mm</t>
  </si>
  <si>
    <t>956731977</t>
  </si>
  <si>
    <t>81,5*1,02</t>
  </si>
  <si>
    <t>86</t>
  </si>
  <si>
    <t>877161101</t>
  </si>
  <si>
    <t>Montáž tvarovek na vodovodním plastovém potrubí z polyetylenu PE 100 elektrotvarovek SDR 11/PN16 spojek, oblouků nebo redukcí d 32</t>
  </si>
  <si>
    <t>1596193543</t>
  </si>
  <si>
    <t>87</t>
  </si>
  <si>
    <t>28615969</t>
  </si>
  <si>
    <t>elektrospojka SDR11 PE 100 PN16 D 32mm</t>
  </si>
  <si>
    <t>-1320531932</t>
  </si>
  <si>
    <t>88</t>
  </si>
  <si>
    <t>877161112</t>
  </si>
  <si>
    <t>Montáž tvarovek na vodovodním plastovém potrubí z polyetylenu PE 100 elektrotvarovek SDR 11/PN16 kolen 90° d 32</t>
  </si>
  <si>
    <t>1255685743</t>
  </si>
  <si>
    <t>89</t>
  </si>
  <si>
    <t>28653052</t>
  </si>
  <si>
    <t>elektrokoleno 90° PE 100 D 32mm</t>
  </si>
  <si>
    <t>-716589385</t>
  </si>
  <si>
    <t>90</t>
  </si>
  <si>
    <t>879171111</t>
  </si>
  <si>
    <t>Montáž napojení vodovodní přípojky v otevřeném výkopu DN 32</t>
  </si>
  <si>
    <t>1917223806</t>
  </si>
  <si>
    <t>91</t>
  </si>
  <si>
    <t>891181112</t>
  </si>
  <si>
    <t>Montáž vodovodních armatur na potrubí šoupátek nebo klapek uzavíracích v otevřeném výkopu nebo v šachtách s osazením zemní soupravy (bez poklopů) do DN 40</t>
  </si>
  <si>
    <t>1676587412</t>
  </si>
  <si>
    <t>92</t>
  </si>
  <si>
    <t>42291072</t>
  </si>
  <si>
    <t>souprava zemní pro šoupátka DN 32-50mm Rd 1,5m</t>
  </si>
  <si>
    <t>-42752509</t>
  </si>
  <si>
    <t>93</t>
  </si>
  <si>
    <t>42221300</t>
  </si>
  <si>
    <t>šoupátko pitná voda litina GGG 50 krátká stavební dl PN10/16 DN 32x140mm</t>
  </si>
  <si>
    <t>1874344611</t>
  </si>
  <si>
    <t>94</t>
  </si>
  <si>
    <t>42271412</t>
  </si>
  <si>
    <t>pás navrtávací z tvárné litiny DN 80, pro litinové a ocelové potrubí, se závitovým výstupem 1",5/4",6/4",2"</t>
  </si>
  <si>
    <t>-343200523</t>
  </si>
  <si>
    <t>95</t>
  </si>
  <si>
    <t>13201</t>
  </si>
  <si>
    <t>podložka betonová šoupátková balení 40 kusů</t>
  </si>
  <si>
    <t>ks</t>
  </si>
  <si>
    <t>-1935860754</t>
  </si>
  <si>
    <t>96</t>
  </si>
  <si>
    <t>892233122</t>
  </si>
  <si>
    <t xml:space="preserve">Proplach a dezinfekce vodovodního potrubí DN  do 70</t>
  </si>
  <si>
    <t>-2079699075</t>
  </si>
  <si>
    <t>97</t>
  </si>
  <si>
    <t>892241111</t>
  </si>
  <si>
    <t>Tlakové zkoušky vodou na potrubí DN do 80</t>
  </si>
  <si>
    <t>-782853655</t>
  </si>
  <si>
    <t>98</t>
  </si>
  <si>
    <t>892372111</t>
  </si>
  <si>
    <t>Tlakové zkoušky vodou zabezpečení konců potrubí při tlakových zkouškách DN do 300</t>
  </si>
  <si>
    <t>959333364</t>
  </si>
  <si>
    <t>99</t>
  </si>
  <si>
    <t>893811152</t>
  </si>
  <si>
    <t>Osazení vodoměrné šachty z polypropylenu PP samonosné pro běžné zatížení kruhové, průměru D do 1,0 m, světlé hloubky přes 1,2 m do 1,5 m</t>
  </si>
  <si>
    <t>-261171312</t>
  </si>
  <si>
    <t>100</t>
  </si>
  <si>
    <t>56230583</t>
  </si>
  <si>
    <t>šachta plastová vodoměrná samonosná kruhová 1,0/1,5m</t>
  </si>
  <si>
    <t>-281490599</t>
  </si>
  <si>
    <t>101</t>
  </si>
  <si>
    <t>899103112</t>
  </si>
  <si>
    <t>Osazení poklopů litinových, ocelových nebo železobetonových včetně rámů pro třídu zatížení B125, C250</t>
  </si>
  <si>
    <t>1825906004</t>
  </si>
  <si>
    <t>102</t>
  </si>
  <si>
    <t>28661770</t>
  </si>
  <si>
    <t>poklop šachtový litinový, betonový rám DN 400 pro třídu zatížení B125</t>
  </si>
  <si>
    <t>1446541343</t>
  </si>
  <si>
    <t>103</t>
  </si>
  <si>
    <t>899401112</t>
  </si>
  <si>
    <t>Osazení poklopů litinových šoupátkových</t>
  </si>
  <si>
    <t>-1142746299</t>
  </si>
  <si>
    <t>104</t>
  </si>
  <si>
    <t>42291352</t>
  </si>
  <si>
    <t>poklop litinový šoupátkový pro zemní soupravy osazení do terénu a do vozovky</t>
  </si>
  <si>
    <t>1905725580</t>
  </si>
  <si>
    <t>105</t>
  </si>
  <si>
    <t>42210050</t>
  </si>
  <si>
    <t>deska podkladová uličního poklopu litinového šoupatového</t>
  </si>
  <si>
    <t>773792760</t>
  </si>
  <si>
    <t>106</t>
  </si>
  <si>
    <t>899713111</t>
  </si>
  <si>
    <t xml:space="preserve">Orientační tabulky </t>
  </si>
  <si>
    <t>-1050526944</t>
  </si>
  <si>
    <t>107</t>
  </si>
  <si>
    <t>899721111</t>
  </si>
  <si>
    <t>Signalizační vodič na potrubí DN do 150 mm</t>
  </si>
  <si>
    <t>1121407839</t>
  </si>
  <si>
    <t>108</t>
  </si>
  <si>
    <t>899722111</t>
  </si>
  <si>
    <t>Krytí potrubí z plastů výstražnou fólií z PVC šířky 20 cm</t>
  </si>
  <si>
    <t>-229304924</t>
  </si>
  <si>
    <t>Ostatní konstrukce a práce, bourání</t>
  </si>
  <si>
    <t>109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</si>
  <si>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</si>
  <si>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</si>
  <si>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-1752268665</t>
  </si>
  <si>
    <t>ukončení vjezdu pod bránou a návaznost na komunikaci</t>
  </si>
  <si>
    <t>2,0*2+6,0*2</t>
  </si>
  <si>
    <t>30*2*2</t>
  </si>
  <si>
    <t>(15,7*2+7,4*2)*2</t>
  </si>
  <si>
    <t>163*2</t>
  </si>
  <si>
    <t>110</t>
  </si>
  <si>
    <t>58381007</t>
  </si>
  <si>
    <t>kostka štípaná dlažební žula drobná 8/10</t>
  </si>
  <si>
    <t>-471704012</t>
  </si>
  <si>
    <t>554,4*0,2*1,05</t>
  </si>
  <si>
    <t>916241213</t>
  </si>
  <si>
    <t>Osazení obrubníku kamenného se zřízením lože, s vyplněním a zatřením spár cementovou maltou stojatého s boční opěrou z betonu prostého, do lože z betonu prostého</t>
  </si>
  <si>
    <t>-421829558</t>
  </si>
  <si>
    <t>112</t>
  </si>
  <si>
    <t>58380220X</t>
  </si>
  <si>
    <t>krajník kamenný žulový silniční štípaný 100x250x400mm</t>
  </si>
  <si>
    <t>687074589</t>
  </si>
  <si>
    <t>30*1,02 'Přepočtené koeficientem množství</t>
  </si>
  <si>
    <t>113</t>
  </si>
  <si>
    <t>916991121</t>
  </si>
  <si>
    <t>Lože pod obrubníky, krajníky nebo obruby z dlažebních kostek z betonu prostého</t>
  </si>
  <si>
    <t>1652434187</t>
  </si>
  <si>
    <t>doplnění lože pod dvojřádek nad rámec podkladu v položce</t>
  </si>
  <si>
    <t>554,4*0,4*0,1</t>
  </si>
  <si>
    <t>114</t>
  </si>
  <si>
    <t>936104211</t>
  </si>
  <si>
    <t>Montáž odpadkového koše do betonové patky</t>
  </si>
  <si>
    <t>364007463</t>
  </si>
  <si>
    <t>115</t>
  </si>
  <si>
    <t>74910143X</t>
  </si>
  <si>
    <t>Venkovní odpadkový koš se dřevěným obložením a vyjímatelnou pozinkovanou vložkou. včetně kotevní sady dle specifikace PD</t>
  </si>
  <si>
    <t>-1929241692</t>
  </si>
  <si>
    <t>116</t>
  </si>
  <si>
    <t>936124113</t>
  </si>
  <si>
    <t>Montáž lavičky parkové stabilní přichycené kotevními šrouby</t>
  </si>
  <si>
    <t>64</t>
  </si>
  <si>
    <t>816003912</t>
  </si>
  <si>
    <t>117</t>
  </si>
  <si>
    <t>74910112</t>
  </si>
  <si>
    <t xml:space="preserve">lavička s opěradlem  1500x650mm konstrukce-ocel konstrukce, sedák-dřevo dle specifikace PD včetně kotevních šroubů</t>
  </si>
  <si>
    <t>128</t>
  </si>
  <si>
    <t>438074178</t>
  </si>
  <si>
    <t>998</t>
  </si>
  <si>
    <t>Přesun hmot</t>
  </si>
  <si>
    <t>138</t>
  </si>
  <si>
    <t>998225111</t>
  </si>
  <si>
    <t>Přesun hmot pro komunikace s krytem z kameniva, monolitickým betonovým nebo živičným dopravní vzdálenost do 200 m jakékoliv délky objektu</t>
  </si>
  <si>
    <t>-42955519</t>
  </si>
  <si>
    <t>PSV</t>
  </si>
  <si>
    <t>Práce a dodávky PSV</t>
  </si>
  <si>
    <t>722</t>
  </si>
  <si>
    <t>Zdravotechnika - vnitřní vodovod</t>
  </si>
  <si>
    <t>119</t>
  </si>
  <si>
    <t>722263210</t>
  </si>
  <si>
    <t>Vodoměry pro vodu do 100°C závitové horizontální jednovtokové suchoběžné pro dálkový odečet G 3/4"x 130 mm Qn 4,0 R100</t>
  </si>
  <si>
    <t>1575248251</t>
  </si>
  <si>
    <t>120</t>
  </si>
  <si>
    <t>722270101</t>
  </si>
  <si>
    <t>Vodoměrové sestavy závitové G 3/4" - přechodky, armatury</t>
  </si>
  <si>
    <t>-1955101794</t>
  </si>
  <si>
    <t>121</t>
  </si>
  <si>
    <t>722300001</t>
  </si>
  <si>
    <t xml:space="preserve">D+M stojan vodovodního výtokového kohoutu včetně zapojení  dle specifikace PD</t>
  </si>
  <si>
    <t>2089013461</t>
  </si>
  <si>
    <t>122</t>
  </si>
  <si>
    <t>722300002</t>
  </si>
  <si>
    <t>D+M pítka včetně zapojení</t>
  </si>
  <si>
    <t>446709599</t>
  </si>
  <si>
    <t>123</t>
  </si>
  <si>
    <t>722300003</t>
  </si>
  <si>
    <t>D+M vodní prvek včetně zapojení</t>
  </si>
  <si>
    <t>-277534723</t>
  </si>
  <si>
    <t>124</t>
  </si>
  <si>
    <t>922300004</t>
  </si>
  <si>
    <t>D+M Stojan na konve dle specifikace PD</t>
  </si>
  <si>
    <t>2051358823</t>
  </si>
  <si>
    <t>125</t>
  </si>
  <si>
    <t>998722201</t>
  </si>
  <si>
    <t>Přesun hmot pro vnitřní vodovod stanovený procentní sazbou (%) z ceny vodorovná dopravní vzdálenost do 50 m základní v objektech výšky do 6 m</t>
  </si>
  <si>
    <t>%</t>
  </si>
  <si>
    <t>1367517049</t>
  </si>
  <si>
    <t>Práce a dodávky M</t>
  </si>
  <si>
    <t>21-M</t>
  </si>
  <si>
    <t>Elektromontáže</t>
  </si>
  <si>
    <t>126</t>
  </si>
  <si>
    <t>210203902</t>
  </si>
  <si>
    <t>Montáž svítidel LED se zapojením vodičů průmyslových nebo venkovních na sloupek parkový</t>
  </si>
  <si>
    <t>-1908215769</t>
  </si>
  <si>
    <t>127</t>
  </si>
  <si>
    <t>34774021</t>
  </si>
  <si>
    <t>svítidlo parkové na sloupek LED IP66 dle specifikace PD</t>
  </si>
  <si>
    <t>2080806678</t>
  </si>
  <si>
    <t>210204002</t>
  </si>
  <si>
    <t>Montáž stožárů osvětlení parkových ocelových</t>
  </si>
  <si>
    <t>-2032199218</t>
  </si>
  <si>
    <t>129</t>
  </si>
  <si>
    <t>8500610010X</t>
  </si>
  <si>
    <t>Stožár osvětlovací dle specifikace PD včetně patice</t>
  </si>
  <si>
    <t>-692749303</t>
  </si>
  <si>
    <t>130</t>
  </si>
  <si>
    <t>210204201</t>
  </si>
  <si>
    <t>Montáž elektrovýzbroje stožárů osvětlení 1 okruh</t>
  </si>
  <si>
    <t>1878296709</t>
  </si>
  <si>
    <t>131</t>
  </si>
  <si>
    <t>31674129</t>
  </si>
  <si>
    <t>výzbroj stožárová SV 6.6.4</t>
  </si>
  <si>
    <t>25010248</t>
  </si>
  <si>
    <t>132</t>
  </si>
  <si>
    <t>218202016</t>
  </si>
  <si>
    <t>Demontáž svítidel výbojkových s odpojením vodičů průmyslových nebo venkovních ze sloupku parkového</t>
  </si>
  <si>
    <t>694354404</t>
  </si>
  <si>
    <t>133</t>
  </si>
  <si>
    <t>218204002</t>
  </si>
  <si>
    <t>Demontáž stožárů osvětlení parkových ocelových</t>
  </si>
  <si>
    <t>-771423076</t>
  </si>
  <si>
    <t>134</t>
  </si>
  <si>
    <t>218204121</t>
  </si>
  <si>
    <t>Demontáž patic stožárů osvětlení parkových litinových</t>
  </si>
  <si>
    <t>1539173158</t>
  </si>
  <si>
    <t>135</t>
  </si>
  <si>
    <t>218204201</t>
  </si>
  <si>
    <t>Demontáž elektrovýzbroje stožárů osvětlení 1 okruh</t>
  </si>
  <si>
    <t>-1239797766</t>
  </si>
  <si>
    <t>136</t>
  </si>
  <si>
    <t>21920000</t>
  </si>
  <si>
    <t>Podružný materiál a PPV</t>
  </si>
  <si>
    <t>-204313544</t>
  </si>
  <si>
    <t>137</t>
  </si>
  <si>
    <t>21920001</t>
  </si>
  <si>
    <t>Revize</t>
  </si>
  <si>
    <t>237854534</t>
  </si>
  <si>
    <t>A02 - ZPŮSOBILÉ doprovodné přímé výdaje</t>
  </si>
  <si>
    <t xml:space="preserve">    997 - Přesun sutě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</si>
  <si>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</si>
  <si>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</si>
  <si>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1041874847</t>
  </si>
  <si>
    <t>3,5*2,5+6,35*(0,6+0,9)+0,3*(6,35+0,6+0,9)</t>
  </si>
  <si>
    <t>113107311</t>
  </si>
  <si>
    <t>Odstranění podkladů nebo krytů strojně plochy jednotlivě do 50 m2 s přemístěním hmot na skládku na vzdálenost do 3 m nebo s naložením na dopravní prostředek z kameniva těženého, o tl. vrstvy do 100 mm</t>
  </si>
  <si>
    <t>-1821074874</t>
  </si>
  <si>
    <t>113107152</t>
  </si>
  <si>
    <t>Odstranění podkladů nebo krytů strojně plochy jednotlivě přes 50 m2 do 200 m2 s přemístěním hmot na skládku na vzdálenost do 20 m nebo s naložením na dopravní prostředek z kameniva těženého, o tl. vrstvy přes 100 do 200 mm</t>
  </si>
  <si>
    <t>1928060388</t>
  </si>
  <si>
    <t>3,5*30-3,5*2,5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</si>
  <si>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</si>
  <si>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</si>
  <si>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2073336617</t>
  </si>
  <si>
    <t>oprava vjezdu na hřbitov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</si>
  <si>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</si>
  <si>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</si>
  <si>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1122643647</t>
  </si>
  <si>
    <t>113202111</t>
  </si>
  <si>
    <t>Vytrhání obrub s vybouráním lože, s přemístěním hmot na skládku na vzdálenost do 3 m nebo s naložením na dopravní prostředek z krajníků nebo obrubníků stojatých</t>
  </si>
  <si>
    <t>-458512489</t>
  </si>
  <si>
    <t>stávající obruba na hlavní mlatové komunikaci</t>
  </si>
  <si>
    <t>113204111</t>
  </si>
  <si>
    <t>Vytrhání obrub s vybouráním lože, s přemístěním hmot na skládku na vzdálenost do 3 m nebo s naložením na dopravní prostředek záhonových</t>
  </si>
  <si>
    <t>828933159</t>
  </si>
  <si>
    <t>kolem márnice</t>
  </si>
  <si>
    <t>1,0+0,7++6,8*2+5,3</t>
  </si>
  <si>
    <t>919735112</t>
  </si>
  <si>
    <t>Řezání stávajícího živičného krytu nebo podkladu hloubky přes 50 do 100 mm</t>
  </si>
  <si>
    <t>-1705609705</t>
  </si>
  <si>
    <t>zaříznutí, zarovnání stávající asfaltové komunikace pro napojení upraveného vjezdu</t>
  </si>
  <si>
    <t>961044111</t>
  </si>
  <si>
    <t>Bourání základů z betonu prostého</t>
  </si>
  <si>
    <t>1352132557</t>
  </si>
  <si>
    <t>stávající oplocení</t>
  </si>
  <si>
    <t>7*0,4*0,8*0,8</t>
  </si>
  <si>
    <t>18*0,15*0,3</t>
  </si>
  <si>
    <t>966071711</t>
  </si>
  <si>
    <t>Bourání plotových sloupků a vzpěr ocelových trubkových nebo profilovaných výšky do 2,50 m zabetonovaných</t>
  </si>
  <si>
    <t>1339459635</t>
  </si>
  <si>
    <t>966072811</t>
  </si>
  <si>
    <t>Rozebrání oplocení z dílců rámových na ocelové sloupky, výšky přes 1 do 2 m</t>
  </si>
  <si>
    <t>-590066814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</si>
  <si>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</si>
  <si>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</si>
  <si>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</si>
  <si>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</si>
  <si>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1327732089</t>
  </si>
  <si>
    <t>997221559</t>
  </si>
  <si>
    <t>Vodorovná doprava suti bez naložení, ale se složením a s hrubým urovnáním Příplatek k ceně za každý další započatý 1 km přes 1 km</t>
  </si>
  <si>
    <t>-1060077454</t>
  </si>
  <si>
    <t>60,777*15</t>
  </si>
  <si>
    <t>997221611</t>
  </si>
  <si>
    <t>Nakládání na dopravní prostředky pro vodorovnou dopravu suti</t>
  </si>
  <si>
    <t>162575563</t>
  </si>
  <si>
    <t>997221873</t>
  </si>
  <si>
    <t>Poplatek za uložení stavebního odpadu na recyklační skládce (skládkovné) zeminy a kamení zatříděného do Katalogu odpadů pod kódem 17 05 04</t>
  </si>
  <si>
    <t>1459359166</t>
  </si>
  <si>
    <t>60,777-14,837-1,322</t>
  </si>
  <si>
    <t>997221861</t>
  </si>
  <si>
    <t>Poplatek za uložení stavebního odpadu na recyklační skládce (skládkovné) z prostého betonu zatříděného do Katalogu odpadů pod kódem 17 01 01</t>
  </si>
  <si>
    <t>-836133952</t>
  </si>
  <si>
    <t>pol. 1,6,7,9</t>
  </si>
  <si>
    <t>5,261+6,15+0,824+2,602</t>
  </si>
  <si>
    <t>997013871</t>
  </si>
  <si>
    <t>Poplatek za uložení stavebního odpadu na recyklační skládce (skládkovné) směsného stavebního a demoličního zatříděného do Katalogu odpadů pod kódem 17 09 04</t>
  </si>
  <si>
    <t>-1903677797</t>
  </si>
  <si>
    <t>pol. 10,11</t>
  </si>
  <si>
    <t>1,155+0,167</t>
  </si>
  <si>
    <t>A03 - ZPŮSOBILÉ nepřímé náklady</t>
  </si>
  <si>
    <t xml:space="preserve">    3 - Svislé a kompletní konstrukce</t>
  </si>
  <si>
    <t>VRN - Vedlejší rozpočtové náklady</t>
  </si>
  <si>
    <t xml:space="preserve">    VRN1 - Geodetické a projektové práce</t>
  </si>
  <si>
    <t xml:space="preserve">    VRN3 - Zařízení staveniště</t>
  </si>
  <si>
    <t xml:space="preserve">    VRN9 - Propagace a ostatní náklady</t>
  </si>
  <si>
    <t>-559628195</t>
  </si>
  <si>
    <t>patky oplocení s podhrabovou deskou</t>
  </si>
  <si>
    <t>0,3*0,3*0,8*(8+9)</t>
  </si>
  <si>
    <t>-2084135775</t>
  </si>
  <si>
    <t>oplocení s podezdívkou</t>
  </si>
  <si>
    <t>základový pas</t>
  </si>
  <si>
    <t>0,5*0,9*(11+20+14+10)</t>
  </si>
  <si>
    <t>752784978</t>
  </si>
  <si>
    <t>1036354806</t>
  </si>
  <si>
    <t>1,224+24,75</t>
  </si>
  <si>
    <t>6,825</t>
  </si>
  <si>
    <t>-1024202837</t>
  </si>
  <si>
    <t>1336564466</t>
  </si>
  <si>
    <t>obsyp ZB opěrná zídka</t>
  </si>
  <si>
    <t>(0,5-0,2)*(11+20+14,5)*0,5</t>
  </si>
  <si>
    <t>274313611</t>
  </si>
  <si>
    <t>Základy z betonu prostého pasy betonu kamenem neprokládaného tř. C 16/20</t>
  </si>
  <si>
    <t>1798310774</t>
  </si>
  <si>
    <t>0,5*0,4*(11+20+14+10)</t>
  </si>
  <si>
    <t>279113142</t>
  </si>
  <si>
    <t>Základové zdi z tvárnic ztraceného bednění včetně výplně z betonu bez zvláštních nároků na vliv prostředí třídy C 20/25, tloušťky zdiva přes 150 do 200 mm</t>
  </si>
  <si>
    <t>-1127831557</t>
  </si>
  <si>
    <t>(0,5)*(11+20+14+10)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</si>
  <si>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</si>
  <si>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</si>
  <si>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-90483032</t>
  </si>
  <si>
    <t xml:space="preserve">včetně nadzemní části </t>
  </si>
  <si>
    <t>2*3*(11+20+14,5)*0,00062*1,15</t>
  </si>
  <si>
    <t>4*(11+20+14,5)*1,5*0,00062*1,15</t>
  </si>
  <si>
    <t>Svislé a kompletní konstrukce</t>
  </si>
  <si>
    <t>312311972</t>
  </si>
  <si>
    <t>Nadzákladové zdi z betonu prostého výplňové do ztraceného bednění z desek, beton tř. C 16/20</t>
  </si>
  <si>
    <t>1081363882</t>
  </si>
  <si>
    <t>zálivka plotových tvarovek</t>
  </si>
  <si>
    <t>0,2*0,15*3*(11+20+14+10)*0,7</t>
  </si>
  <si>
    <t>338171123</t>
  </si>
  <si>
    <t>Montáž sloupků a vzpěr plotových ocelových trubkových nebo profilovaných výšky přes 2 do 2,6 m se zabetonováním do 0,08 m3 do připravených jamek</t>
  </si>
  <si>
    <t>594094275</t>
  </si>
  <si>
    <t>na podezídku</t>
  </si>
  <si>
    <t>5+8+7+6</t>
  </si>
  <si>
    <t>na podhrabovou desku</t>
  </si>
  <si>
    <t>8+8+4</t>
  </si>
  <si>
    <t>55342242</t>
  </si>
  <si>
    <t>sloupek plotový Pz 2250/48x1,5mm</t>
  </si>
  <si>
    <t>-1339704191</t>
  </si>
  <si>
    <t>8+9</t>
  </si>
  <si>
    <t>55342241</t>
  </si>
  <si>
    <t>sloupek plotový Pz 2100/38x1,5mm</t>
  </si>
  <si>
    <t>770294223</t>
  </si>
  <si>
    <t>5+8+7</t>
  </si>
  <si>
    <t>55342202</t>
  </si>
  <si>
    <t>objímka pro uchycení vzpěry na sloupek D 40-50mm</t>
  </si>
  <si>
    <t>-988286358</t>
  </si>
  <si>
    <t>6+4</t>
  </si>
  <si>
    <t>55342163x</t>
  </si>
  <si>
    <t>nasazovací patka pod sloupek pro svařované panely betonová s kapsami</t>
  </si>
  <si>
    <t>-653991966</t>
  </si>
  <si>
    <t>pro podhrabové desky</t>
  </si>
  <si>
    <t>55342276</t>
  </si>
  <si>
    <t>vzpěra plotová Pz 2500/38x1,5mm</t>
  </si>
  <si>
    <t>-1279967799</t>
  </si>
  <si>
    <t>348121221</t>
  </si>
  <si>
    <t>Osazení podhrabových desek na ocelové sloupky, délky desek přes 2 do 3 m</t>
  </si>
  <si>
    <t>-1217431111</t>
  </si>
  <si>
    <t>59232543X</t>
  </si>
  <si>
    <t>betonová podhrabová deska 2500x300x50</t>
  </si>
  <si>
    <t>1866603531</t>
  </si>
  <si>
    <t>348171146</t>
  </si>
  <si>
    <t>Montáž oplocení z dílců kovových panelových svařovaných, na ocelové profilované sloupky, výšky přes 1,5 do 2,0 m</t>
  </si>
  <si>
    <t>651571378</t>
  </si>
  <si>
    <t>11+20+14+10+16+20</t>
  </si>
  <si>
    <t>31391006X</t>
  </si>
  <si>
    <t>plotový panel plochý svařovaný 1430x2500mm z Pz drátů dle specifikace PD</t>
  </si>
  <si>
    <t>1324724925</t>
  </si>
  <si>
    <t>91*0,4 'Přepočtené koeficientem množství</t>
  </si>
  <si>
    <t>348272213</t>
  </si>
  <si>
    <t xml:space="preserve">Plotová zeď tl 200 mm z betonových tvarovek hladkých melír přírodní 400x200x150 na MC </t>
  </si>
  <si>
    <t>517113618</t>
  </si>
  <si>
    <t>0,15*3*(11+20+14+10)</t>
  </si>
  <si>
    <t>348272513</t>
  </si>
  <si>
    <t>Plotová stříška pro zeď tl 200 mm z tvarovek hladkých nebo štípaných přírodních</t>
  </si>
  <si>
    <t>-1436358669</t>
  </si>
  <si>
    <t>(11+20+14,5)</t>
  </si>
  <si>
    <t>9889000X</t>
  </si>
  <si>
    <t>Oprava památníku obětem války - okartáčování, vapka, přespárování, očištění kamenné desky, oprava nápisu barvou</t>
  </si>
  <si>
    <t>-1767219771</t>
  </si>
  <si>
    <t>1865555282</t>
  </si>
  <si>
    <t>VRN</t>
  </si>
  <si>
    <t>Vedlejší rozpočtové náklady</t>
  </si>
  <si>
    <t>VRN1</t>
  </si>
  <si>
    <t>Geodetické a projektové práce</t>
  </si>
  <si>
    <t>004111010R</t>
  </si>
  <si>
    <t>Průzkumné práce</t>
  </si>
  <si>
    <t>275676607</t>
  </si>
  <si>
    <t>P</t>
  </si>
  <si>
    <t>Poznámka k položce:_x000d_
Poznámka k položce: Provedení ručních průzkumných kopaných sond, pro zjištění průběhu inženýrských síti. V položce je započteno také uvedení do původního stavu. Sondy pro obnažení stávajících propustků ke zrušení před jejich konzervací .</t>
  </si>
  <si>
    <t>004111020R</t>
  </si>
  <si>
    <t>Vypracování projektové dokumentace</t>
  </si>
  <si>
    <t>Soubor</t>
  </si>
  <si>
    <t>-1759053024</t>
  </si>
  <si>
    <t>Poznámka k položce:_x000d_
Poznámka k položce: Náklady spojené s vypracováním projektové dokumentace, v obsahu a rozsahu projektové dokumentace pro provádění stavby, bude-li potřeba.</t>
  </si>
  <si>
    <t>00511 R</t>
  </si>
  <si>
    <t>Geodetické práce</t>
  </si>
  <si>
    <t>-2004709634</t>
  </si>
  <si>
    <t>Poznámka k položce:_x000d_
Poznámka k položce: Geodetické práce - vytyčení staveniště , vytyčení geodetických bodů</t>
  </si>
  <si>
    <t>005111010R</t>
  </si>
  <si>
    <t>Zaměření před výstavbou (sítí, pozemku...)</t>
  </si>
  <si>
    <t>119732286</t>
  </si>
  <si>
    <t>Poznámka k položce:_x000d_
Poznámka k položce: Vytyčení inženýrských sítí a případné zaměření skutečných stavů po odkrytí konstrukcí.</t>
  </si>
  <si>
    <t>005111030R</t>
  </si>
  <si>
    <t>Zaměření skutečného stavu</t>
  </si>
  <si>
    <t>2102226669</t>
  </si>
  <si>
    <t>Poznámka k položce:_x000d_
Poznámka k položce: Zaměření skutečného stavu. Zaměření nových konstrukcí, stávajících sítí, geodetické zaměření skutečného stavu . Geometrické plány pro vklad do katastru a zajištění změny majetkových poměrů v množství dle požadavku SOD.</t>
  </si>
  <si>
    <t>005211010R</t>
  </si>
  <si>
    <t>Předání a převzetí staveniště</t>
  </si>
  <si>
    <t>394720387</t>
  </si>
  <si>
    <t>Poznámka k položce:_x000d_
Poznámka k položce: Náklady spojené s účastí zhotovitele na předání a převzetí staveniště.</t>
  </si>
  <si>
    <t>005211020R</t>
  </si>
  <si>
    <t>Ochrana stávaj. inženýrských sítí na staveništi</t>
  </si>
  <si>
    <t>980384356</t>
  </si>
  <si>
    <t xml:space="preserve">00523  R</t>
  </si>
  <si>
    <t>Zkoušky a revize</t>
  </si>
  <si>
    <t>-1047918046</t>
  </si>
  <si>
    <t xml:space="preserve">Poznámka k položce:_x000d_
Poznámka k položce: Náklady zhotovitele, související s prováděním zkoušek a revizí předepsaných technickými normami nebo objednatelem a které jsou pro provedení díla nezbytné (např. zátěžové zkoušky)  Zkoušky materiálů a konstrukcí</t>
  </si>
  <si>
    <t>005241010R</t>
  </si>
  <si>
    <t>Dokumentace skutečného provedení</t>
  </si>
  <si>
    <t>985056883</t>
  </si>
  <si>
    <t>Poznámka k položce:_x000d_
Poznámka k položce: Náklady na vyhotovení dokumentace skutečného provedení stavby a její předání objednateli v požadované formě a požadovaném počtu.</t>
  </si>
  <si>
    <t>R00001</t>
  </si>
  <si>
    <t>Zajištění havarijního plánu pokud to bude stavba vyžadovat.</t>
  </si>
  <si>
    <t>-192585176</t>
  </si>
  <si>
    <t>R00002</t>
  </si>
  <si>
    <t>Zajištění podkladů pro koordinátora BOZP</t>
  </si>
  <si>
    <t>-1508177063</t>
  </si>
  <si>
    <t>VRN3</t>
  </si>
  <si>
    <t>Zařízení staveniště</t>
  </si>
  <si>
    <t>005121010R</t>
  </si>
  <si>
    <t>Vybudování zařízení staveniště</t>
  </si>
  <si>
    <t>1697489405</t>
  </si>
  <si>
    <t>Poznámka k položce:_x000d_
Poznámka k položce: Náklady spojené s případným vypracováním projektové dokumentace zařízení staveniště, zřízením přípojek energií k objektům zařízení staveniště, vybudování sociálního zázemí</t>
  </si>
  <si>
    <t>005121020R</t>
  </si>
  <si>
    <t>Provoz zařízení staveniště</t>
  </si>
  <si>
    <t>-1532358886</t>
  </si>
  <si>
    <t>Poznámka k položce:_x000d_
Poznámka k položce: Náklady na vybavení objektů zařízení staveniště , náklady na energie spotřebované dodavatelem v rámci provozu zařízení staveniště, náklady na potřebnou údržbu a provoz.</t>
  </si>
  <si>
    <t>005121030R</t>
  </si>
  <si>
    <t>Odstranění zařízení staveniště</t>
  </si>
  <si>
    <t>1236213225</t>
  </si>
  <si>
    <t>Poznámka k položce:_x000d_
Poznámka k položce: Odstranění objektů zařízení staveniště včetně přípojek energií a jejich odvoz. Položka zahrnuje i náklady na úpravu povrchů po odstranění zařízení staveniště - uvedení do původního stavu i po stavebním provozu.</t>
  </si>
  <si>
    <t>005211030R</t>
  </si>
  <si>
    <t>Dočasná dopravní opatření</t>
  </si>
  <si>
    <t>1982272291</t>
  </si>
  <si>
    <t>Poznámka k položce:_x000d_
Poznámka k položce: Náklady na odsouhlasení návrhu dočasného dopravního značení, jeho projednání s dotčenými orgány a organizacemi,následné dodání dopravních značek a signalizace, pronájem a manipulace se signalizací a značkami</t>
  </si>
  <si>
    <t>005211040R</t>
  </si>
  <si>
    <t>Užívání veřejných ploch a prostranství</t>
  </si>
  <si>
    <t>-397471654</t>
  </si>
  <si>
    <t>Poznámka k položce:_x000d_
Poznámka k položce: Náklady a poplatky spojené s užíváním veřejných a soukromých ploch a prostranství, pokud jsou stavebními pracemi nebo souvisejícími činnostmi dotčeny. Zajištení skladovacích ploch pro meziskládky materiálu včetně započtení přepravy. Investor v místě skladovací plochy nemá.</t>
  </si>
  <si>
    <t>005211080R</t>
  </si>
  <si>
    <t>Bezpečnostní a hygienická opatření na staveništi</t>
  </si>
  <si>
    <t>-1386392604</t>
  </si>
  <si>
    <t>Poznámka k položce:_x000d_
Poznámka k položce: Náklady na ochranu staveniště před vstupem nepovolaných osob, včetně příslušného značení, náklady na ohrazení staveniště či na jeho osvětlení, náklady na zabránění pádu do výkopu</t>
  </si>
  <si>
    <t>005219999</t>
  </si>
  <si>
    <t>Čištení komunikací po dobu stavebních prací</t>
  </si>
  <si>
    <t>468701948</t>
  </si>
  <si>
    <t>075002000</t>
  </si>
  <si>
    <t>Ochrana stávajících konstrukcí, hrobů v průběhu výstavby</t>
  </si>
  <si>
    <t>1024</t>
  </si>
  <si>
    <t>1760663108</t>
  </si>
  <si>
    <t>VRN9</t>
  </si>
  <si>
    <t>Propagace a ostatní náklady</t>
  </si>
  <si>
    <t>00528 R</t>
  </si>
  <si>
    <t>Podmínky dotačních programů</t>
  </si>
  <si>
    <t>-282917617</t>
  </si>
  <si>
    <t>Poznámka k položce:_x000d_
Poznámka k položce: Náklady zhotovitele, které vznikají v souvislosti se specifickými obchodními podmínkami objednatele.</t>
  </si>
  <si>
    <t>005281010R</t>
  </si>
  <si>
    <t>Propagace</t>
  </si>
  <si>
    <t>844427459</t>
  </si>
  <si>
    <t>Poznámka k položce:_x000d_
Poznámka k položce: Náklady spojené s povinnou publicitou, pokud ji objednatel požaduje - stavební výpomoc na osazení propagačního bilboardu</t>
  </si>
  <si>
    <t>R00005</t>
  </si>
  <si>
    <t>Zajištění fotodokumentace průběhu stavby</t>
  </si>
  <si>
    <t>1180216661</t>
  </si>
  <si>
    <t>A04 - NEZPŮSOBILÉ</t>
  </si>
  <si>
    <t>1079994946</t>
  </si>
  <si>
    <t>příprava pro chodník ke kontejneru</t>
  </si>
  <si>
    <t>2,0*2,0*2</t>
  </si>
  <si>
    <t>-31412731</t>
  </si>
  <si>
    <t>14,54*1,3*0,35</t>
  </si>
  <si>
    <t>1780361104</t>
  </si>
  <si>
    <t>-1941861370</t>
  </si>
  <si>
    <t>6,616</t>
  </si>
  <si>
    <t>zásyp kolem obrub=0,95m3</t>
  </si>
  <si>
    <t>0,95</t>
  </si>
  <si>
    <t>303831256</t>
  </si>
  <si>
    <t>-2018544590</t>
  </si>
  <si>
    <t>chodník ke kontejneru</t>
  </si>
  <si>
    <t>(1,0*2+2,0*2+13)*0,2*0,25</t>
  </si>
  <si>
    <t>-1052962704</t>
  </si>
  <si>
    <t>14,54</t>
  </si>
  <si>
    <t>-1451195663</t>
  </si>
  <si>
    <t>2140264494</t>
  </si>
  <si>
    <t>-431365657</t>
  </si>
  <si>
    <t>577918432</t>
  </si>
  <si>
    <t>14,54*1,02 'Přepočtené koeficientem množství</t>
  </si>
  <si>
    <t>904257652</t>
  </si>
  <si>
    <t>(1,0*2+2,0*2+13)*2</t>
  </si>
  <si>
    <t>-559061168</t>
  </si>
  <si>
    <t>38*0,2*1,05</t>
  </si>
  <si>
    <t>-906609048</t>
  </si>
  <si>
    <t>38*0,4*0,1</t>
  </si>
  <si>
    <t>1586767260</t>
  </si>
  <si>
    <t>B - Zpevněné plochy</t>
  </si>
  <si>
    <t xml:space="preserve">B01 - ZPŮSOBILÉ  hlavní přímé výdaje</t>
  </si>
  <si>
    <t>-1363362664</t>
  </si>
  <si>
    <t>18,36*1,3</t>
  </si>
  <si>
    <t>-1124774890</t>
  </si>
  <si>
    <t>133,79*1,2</t>
  </si>
  <si>
    <t>729244037</t>
  </si>
  <si>
    <t>18,36+133,79</t>
  </si>
  <si>
    <t>1744311702</t>
  </si>
  <si>
    <t>ornice na meziskládku pro zpětné použití</t>
  </si>
  <si>
    <t>23,868*0,2+160,548*0,2</t>
  </si>
  <si>
    <t>zpětný návoz</t>
  </si>
  <si>
    <t>15,3</t>
  </si>
  <si>
    <t>122251102</t>
  </si>
  <si>
    <t>Odkopávky a prokopávky nezapažené strojně v hornině třídy těžitelnosti I skupiny 3 přes 20 do 50 m3</t>
  </si>
  <si>
    <t>1120490043</t>
  </si>
  <si>
    <t>výměra dle PD - srovnání po stažení ornice a odstranění kameniva</t>
  </si>
  <si>
    <t>18,36*1,2*0,05</t>
  </si>
  <si>
    <t>133,79*1,1*0,05</t>
  </si>
  <si>
    <t>132251252</t>
  </si>
  <si>
    <t>Hloubení nezapažených rýh šířky přes 800 do 2 000 mm strojně s urovnáním dna do předepsaného profilu a spádu v hornině třídy těžitelnosti I skupiny 3 přes 20 do 50 m3</t>
  </si>
  <si>
    <t>1010881119</t>
  </si>
  <si>
    <t>vsakovací objekt</t>
  </si>
  <si>
    <t>(0,7+1,5)*0,4*20</t>
  </si>
  <si>
    <t>182151111</t>
  </si>
  <si>
    <t>Svahování trvalých svahů do projektovaných profilů strojně s potřebným přemístěním výkopku při svahování v zářezech v hornině třídy těžitelnosti I, skupiny 1 až 3</t>
  </si>
  <si>
    <t>-1167783429</t>
  </si>
  <si>
    <t>20*0,6*2</t>
  </si>
  <si>
    <t>-2093346530</t>
  </si>
  <si>
    <t>31321134</t>
  </si>
  <si>
    <t>zemina na meziskládku pro zpětné použití - pro zásyp v objektu úpravy veřejného prostranství</t>
  </si>
  <si>
    <t>11,167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</si>
  <si>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</si>
  <si>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</si>
  <si>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-971484733</t>
  </si>
  <si>
    <t>8,46+17,6</t>
  </si>
  <si>
    <t>přesun na zpětné obsypy do úpravy veřejného prostranství</t>
  </si>
  <si>
    <t>-11,167</t>
  </si>
  <si>
    <t>-546238309</t>
  </si>
  <si>
    <t>133,79+18,36</t>
  </si>
  <si>
    <t>131109309</t>
  </si>
  <si>
    <t>pro zpětný obsyp - úpravu terénu - ornice</t>
  </si>
  <si>
    <t>4,7+(28+80)*0,1</t>
  </si>
  <si>
    <t>návoz zeminy na zpětný zásyp</t>
  </si>
  <si>
    <t>584900047</t>
  </si>
  <si>
    <t>14*0,2*0,25</t>
  </si>
  <si>
    <t>40*0,2*0,25</t>
  </si>
  <si>
    <t>181351003</t>
  </si>
  <si>
    <t>Rozprostření a urovnání ornice v rovině nebo ve svahu sklonu do 1:5 strojně při souvislé ploše do 100 m2, tl. vrstvy do 200 mm</t>
  </si>
  <si>
    <t>42947048</t>
  </si>
  <si>
    <t>14*2,0</t>
  </si>
  <si>
    <t>181351103</t>
  </si>
  <si>
    <t>Rozprostření a urovnání ornice v rovině nebo ve svahu sklonu do 1:5 strojně při souvislé ploše přes 100 do 500 m2, tl. vrstvy do 200 mm</t>
  </si>
  <si>
    <t>1144363656</t>
  </si>
  <si>
    <t>40*2,0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</si>
  <si>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</si>
  <si>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</si>
  <si>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768263321</t>
  </si>
  <si>
    <t>kolem dvojřádku - dosyp - úprava terénu</t>
  </si>
  <si>
    <t>1179243436</t>
  </si>
  <si>
    <t>přesetí plochy po stavebních úpravách</t>
  </si>
  <si>
    <t>-299978476</t>
  </si>
  <si>
    <t>108*0,03</t>
  </si>
  <si>
    <t>211531111</t>
  </si>
  <si>
    <t>Výplň kamenivem do rýh odvodňovacích žeber nebo trativodů bez zhutnění, s úpravou povrchu výplně kamenivem hrubým drceným frakce 32 až 63 mm</t>
  </si>
  <si>
    <t>-1788634561</t>
  </si>
  <si>
    <t>výplň akumulace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</si>
  <si>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</si>
  <si>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</si>
  <si>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341368183</t>
  </si>
  <si>
    <t>286,66-(1,5*20)*1,1</t>
  </si>
  <si>
    <t>(20*0,6*2+0,7*20)*1,1</t>
  </si>
  <si>
    <t>69311081</t>
  </si>
  <si>
    <t>geotextilie netkaná separační, ochranná, filtrační, drenážní PES 300g/m2</t>
  </si>
  <si>
    <t>-484048974</t>
  </si>
  <si>
    <t>295,46</t>
  </si>
  <si>
    <t>295,46*1,1845 'Přepočtené koeficientem množství</t>
  </si>
  <si>
    <t>-786148966</t>
  </si>
  <si>
    <t>18,36</t>
  </si>
  <si>
    <t>564730111</t>
  </si>
  <si>
    <t>Podklad nebo kryt z kameniva hrubého drceného vel. 16-32 mm s rozprostřením a zhutněním plochy přes 100 m2, po zhutnění tl. 100 mm</t>
  </si>
  <si>
    <t>680654195</t>
  </si>
  <si>
    <t>133,79</t>
  </si>
  <si>
    <t>450122574</t>
  </si>
  <si>
    <t>564710012</t>
  </si>
  <si>
    <t>Podklad nebo kryt z kameniva hrubého drceného vel. 8-16 mm s rozprostřením a zhutněním plochy přes 100 m2, po zhutnění tl. 60 mm</t>
  </si>
  <si>
    <t>687795425</t>
  </si>
  <si>
    <t>-1483677307</t>
  </si>
  <si>
    <t>564801112</t>
  </si>
  <si>
    <t>Podklad ze štěrkodrti ŠD s rozprostřením a zhutněním plochy přes 100 m2, po zhutnění tl. 40 mm</t>
  </si>
  <si>
    <t>-270497045</t>
  </si>
  <si>
    <t>2038692916</t>
  </si>
  <si>
    <t>23*2+41*2</t>
  </si>
  <si>
    <t>58381014</t>
  </si>
  <si>
    <t>kostka řezanoštípaná dlažební žula 10x10x8cm</t>
  </si>
  <si>
    <t>1582839356</t>
  </si>
  <si>
    <t>128*1,05</t>
  </si>
  <si>
    <t>134,4*0,1 'Přepočtené koeficientem množství</t>
  </si>
  <si>
    <t>1859215801</t>
  </si>
  <si>
    <t>(23+41)*0,4*0,1</t>
  </si>
  <si>
    <t>538673808</t>
  </si>
  <si>
    <t>B02 - ZPŮSOBILÉ doprovodné přímé výdaje</t>
  </si>
  <si>
    <t>113107312</t>
  </si>
  <si>
    <t>Odstranění podkladů nebo krytů strojně plochy jednotlivě do 50 m2 s přemístěním hmot na skládku na vzdálenost do 3 m nebo s naložením na dopravní prostředek z kameniva těženého, o tl. vrstvy přes 100 do 200 mm</t>
  </si>
  <si>
    <t>-1199482727</t>
  </si>
  <si>
    <t>vyštěrkovaná plocha na p.č. 1019/2 - odhad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</si>
  <si>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</si>
  <si>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</si>
  <si>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2065526928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</si>
  <si>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</si>
  <si>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</si>
  <si>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1818561962</t>
  </si>
  <si>
    <t>zaříznutí, zarovnání stávající asfaltové komunikace pro napojení mlatových ploch</t>
  </si>
  <si>
    <t>(11+3,5)*0,1</t>
  </si>
  <si>
    <t>-1330886992</t>
  </si>
  <si>
    <t>skládkovné za odvezenou zeminu z obj. B01 viz.pol.10</t>
  </si>
  <si>
    <t>23,301*1,6</t>
  </si>
  <si>
    <t>865393522</t>
  </si>
  <si>
    <t>11+3,5</t>
  </si>
  <si>
    <t>1327672209</t>
  </si>
  <si>
    <t>1889487984</t>
  </si>
  <si>
    <t>28,16*15</t>
  </si>
  <si>
    <t>-1697652011</t>
  </si>
  <si>
    <t>329027680</t>
  </si>
  <si>
    <t>pol. 1,2</t>
  </si>
  <si>
    <t>27,0+0,841</t>
  </si>
  <si>
    <t>997221875</t>
  </si>
  <si>
    <t>Poplatek za uložení stavebního odpadu na recyklační skládce (skládkovné) asfaltového bez obsahu dehtu zatříděného do Katalogu odpadů pod kódem 17 03 02</t>
  </si>
  <si>
    <t>-539712451</t>
  </si>
  <si>
    <t>pol. 3</t>
  </si>
  <si>
    <t>0,319</t>
  </si>
  <si>
    <t>B03 - ZPŮSOBILÉ nepřímé náklady</t>
  </si>
  <si>
    <t>-1547868286</t>
  </si>
  <si>
    <t>1492892262</t>
  </si>
  <si>
    <t>1018651044</t>
  </si>
  <si>
    <t>412472068</t>
  </si>
  <si>
    <t>-1784604157</t>
  </si>
  <si>
    <t>-432048039</t>
  </si>
  <si>
    <t>1574011551</t>
  </si>
  <si>
    <t>-1580055475</t>
  </si>
  <si>
    <t>1123519309</t>
  </si>
  <si>
    <t>-842403891</t>
  </si>
  <si>
    <t>305902305</t>
  </si>
  <si>
    <t>1473856698</t>
  </si>
  <si>
    <t>1375289453</t>
  </si>
  <si>
    <t>1383902676</t>
  </si>
  <si>
    <t>1973707611</t>
  </si>
  <si>
    <t>-2141362313</t>
  </si>
  <si>
    <t>-1775269448</t>
  </si>
  <si>
    <t>-2102980012</t>
  </si>
  <si>
    <t>-1536350947</t>
  </si>
  <si>
    <t>-498689081</t>
  </si>
  <si>
    <t>-239470660</t>
  </si>
  <si>
    <t>B04 - NEZPŮSOBILÉ</t>
  </si>
  <si>
    <t>-1480246958</t>
  </si>
  <si>
    <t>(152,87-90)*1,2</t>
  </si>
  <si>
    <t>1602331828</t>
  </si>
  <si>
    <t>152,87-90</t>
  </si>
  <si>
    <t>31892683</t>
  </si>
  <si>
    <t>62,87*0,2</t>
  </si>
  <si>
    <t>816858807</t>
  </si>
  <si>
    <t>152,87*1,1*0,05</t>
  </si>
  <si>
    <t>-605036927</t>
  </si>
  <si>
    <t>-1247486018</t>
  </si>
  <si>
    <t>8,408</t>
  </si>
  <si>
    <t>-273803617</t>
  </si>
  <si>
    <t>152,87</t>
  </si>
  <si>
    <t>1915269495</t>
  </si>
  <si>
    <t>80*0,1</t>
  </si>
  <si>
    <t>-1604899596</t>
  </si>
  <si>
    <t>2072802341</t>
  </si>
  <si>
    <t>-1623478002</t>
  </si>
  <si>
    <t>171085435</t>
  </si>
  <si>
    <t>1334938543</t>
  </si>
  <si>
    <t>80*0,03</t>
  </si>
  <si>
    <t>-889714541</t>
  </si>
  <si>
    <t>1113710383</t>
  </si>
  <si>
    <t>-1409056370</t>
  </si>
  <si>
    <t>1147600778</t>
  </si>
  <si>
    <t>41*2</t>
  </si>
  <si>
    <t>-1209530857</t>
  </si>
  <si>
    <t>82*1,05</t>
  </si>
  <si>
    <t>86,1*0,1 'Přepočtené koeficientem množství</t>
  </si>
  <si>
    <t>-579909154</t>
  </si>
  <si>
    <t>41*0,4*0,1</t>
  </si>
  <si>
    <t>776322188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</si>
</sst>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2024-249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Veřejné prostranství Bordovice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Bordovice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Bordovice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arch. Tomáš Kudělka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ROUND(AG95+AG100,2)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ROUND(AS95+AS100,2)</f>
        <v>0</v>
      </c>
      <c r="AT94" s="114">
        <f>ROUND(SUM(AV94:AW94),2)</f>
        <v>0</v>
      </c>
      <c r="AU94" s="115">
        <f>ROUND(AU95+AU100,5)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ROUND(AZ95+AZ100,2)</f>
        <v>0</v>
      </c>
      <c r="BA94" s="114">
        <f>ROUND(BA95+BA100,2)</f>
        <v>0</v>
      </c>
      <c r="BB94" s="114">
        <f>ROUND(BB95+BB100,2)</f>
        <v>0</v>
      </c>
      <c r="BC94" s="114">
        <f>ROUND(BC95+BC100,2)</f>
        <v>0</v>
      </c>
      <c r="BD94" s="116">
        <f>ROUND(BD95+BD100,2)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ROUND(SUM(AG96:AG99),2)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ROUND(SUM(AS96:AS99),2)</f>
        <v>0</v>
      </c>
      <c r="AT95" s="128">
        <f>ROUND(SUM(AV95:AW95),2)</f>
        <v>0</v>
      </c>
      <c r="AU95" s="129">
        <f>ROUND(SUM(AU96:AU99),5)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ROUND(SUM(AZ96:AZ99),2)</f>
        <v>0</v>
      </c>
      <c r="BA95" s="128">
        <f>ROUND(SUM(BA96:BA99),2)</f>
        <v>0</v>
      </c>
      <c r="BB95" s="128">
        <f>ROUND(SUM(BB96:BB99),2)</f>
        <v>0</v>
      </c>
      <c r="BC95" s="128">
        <f>ROUND(SUM(BC96:BC99),2)</f>
        <v>0</v>
      </c>
      <c r="BD95" s="130">
        <f>ROUND(SUM(BD96:BD99),2)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'A01 - ZPŮSOBILÉ  hlavní p...'!J32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'A01 - ZPŮSOBILÉ  hlavní p...'!P133</f>
        <v>0</v>
      </c>
      <c r="AV96" s="138">
        <f>'A01 - ZPŮSOBILÉ  hlavní p...'!J35</f>
        <v>0</v>
      </c>
      <c r="AW96" s="138">
        <f>'A01 - ZPŮSOBILÉ  hlavní p...'!J36</f>
        <v>0</v>
      </c>
      <c r="AX96" s="138">
        <f>'A01 - ZPŮSOBILÉ  hlavní p...'!J37</f>
        <v>0</v>
      </c>
      <c r="AY96" s="138">
        <f>'A01 - ZPŮSOBILÉ  hlavní p...'!J38</f>
        <v>0</v>
      </c>
      <c r="AZ96" s="138">
        <f>'A01 - ZPŮSOBILÉ  hlavní p...'!F35</f>
        <v>0</v>
      </c>
      <c r="BA96" s="138">
        <f>'A01 - ZPŮSOBILÉ  hlavní p...'!F36</f>
        <v>0</v>
      </c>
      <c r="BB96" s="138">
        <f>'A01 - ZPŮSOBILÉ  hlavní p...'!F37</f>
        <v>0</v>
      </c>
      <c r="BC96" s="138">
        <f>'A01 - ZPŮSOBILÉ  hlavní p...'!F38</f>
        <v>0</v>
      </c>
      <c r="BD96" s="140">
        <f>'A01 - ZPŮSOBILÉ  hlavní p...'!F39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'A02 - ZPŮSOBILÉ doprovodn...'!J32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'A02 - ZPŮSOBILÉ doprovodn...'!P124</f>
        <v>0</v>
      </c>
      <c r="AV97" s="138">
        <f>'A02 - ZPŮSOBILÉ doprovodn...'!J35</f>
        <v>0</v>
      </c>
      <c r="AW97" s="138">
        <f>'A02 - ZPŮSOBILÉ doprovodn...'!J36</f>
        <v>0</v>
      </c>
      <c r="AX97" s="138">
        <f>'A02 - ZPŮSOBILÉ doprovodn...'!J37</f>
        <v>0</v>
      </c>
      <c r="AY97" s="138">
        <f>'A02 - ZPŮSOBILÉ doprovodn...'!J38</f>
        <v>0</v>
      </c>
      <c r="AZ97" s="138">
        <f>'A02 - ZPŮSOBILÉ doprovodn...'!F35</f>
        <v>0</v>
      </c>
      <c r="BA97" s="138">
        <f>'A02 - ZPŮSOBILÉ doprovodn...'!F36</f>
        <v>0</v>
      </c>
      <c r="BB97" s="138">
        <f>'A02 - ZPŮSOBILÉ doprovodn...'!F37</f>
        <v>0</v>
      </c>
      <c r="BC97" s="138">
        <f>'A02 - ZPŮSOBILÉ doprovodn...'!F38</f>
        <v>0</v>
      </c>
      <c r="BD97" s="140">
        <f>'A02 - ZPŮSOBILÉ doprovodn...'!F39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6.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'A03 - ZPŮSOBILÉ nepřímé n...'!J32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'A03 - ZPŮSOBILÉ nepřímé n...'!P130</f>
        <v>0</v>
      </c>
      <c r="AV98" s="138">
        <f>'A03 - ZPŮSOBILÉ nepřímé n...'!J35</f>
        <v>0</v>
      </c>
      <c r="AW98" s="138">
        <f>'A03 - ZPŮSOBILÉ nepřímé n...'!J36</f>
        <v>0</v>
      </c>
      <c r="AX98" s="138">
        <f>'A03 - ZPŮSOBILÉ nepřímé n...'!J37</f>
        <v>0</v>
      </c>
      <c r="AY98" s="138">
        <f>'A03 - ZPŮSOBILÉ nepřímé n...'!J38</f>
        <v>0</v>
      </c>
      <c r="AZ98" s="138">
        <f>'A03 - ZPŮSOBILÉ nepřímé n...'!F35</f>
        <v>0</v>
      </c>
      <c r="BA98" s="138">
        <f>'A03 - ZPŮSOBILÉ nepřímé n...'!F36</f>
        <v>0</v>
      </c>
      <c r="BB98" s="138">
        <f>'A03 - ZPŮSOBILÉ nepřímé n...'!F37</f>
        <v>0</v>
      </c>
      <c r="BC98" s="138">
        <f>'A03 - ZPŮSOBILÉ nepřímé n...'!F38</f>
        <v>0</v>
      </c>
      <c r="BD98" s="140">
        <f>'A03 - ZPŮSOBILÉ nepřímé n...'!F39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4" customFormat="1" ht="16.5" customHeight="1">
      <c r="A99" s="132" t="s">
        <v>86</v>
      </c>
      <c r="B99" s="70"/>
      <c r="C99" s="133"/>
      <c r="D99" s="133"/>
      <c r="E99" s="134" t="s">
        <v>97</v>
      </c>
      <c r="F99" s="134"/>
      <c r="G99" s="134"/>
      <c r="H99" s="134"/>
      <c r="I99" s="134"/>
      <c r="J99" s="133"/>
      <c r="K99" s="134" t="s">
        <v>98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'A04 - NEZPŮSOBILÉ'!J32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'A04 - NEZPŮSOBILÉ'!P125</f>
        <v>0</v>
      </c>
      <c r="AV99" s="138">
        <f>'A04 - NEZPŮSOBILÉ'!J35</f>
        <v>0</v>
      </c>
      <c r="AW99" s="138">
        <f>'A04 - NEZPŮSOBILÉ'!J36</f>
        <v>0</v>
      </c>
      <c r="AX99" s="138">
        <f>'A04 - NEZPŮSOBILÉ'!J37</f>
        <v>0</v>
      </c>
      <c r="AY99" s="138">
        <f>'A04 - NEZPŮSOBILÉ'!J38</f>
        <v>0</v>
      </c>
      <c r="AZ99" s="138">
        <f>'A04 - NEZPŮSOBILÉ'!F35</f>
        <v>0</v>
      </c>
      <c r="BA99" s="138">
        <f>'A04 - NEZPŮSOBILÉ'!F36</f>
        <v>0</v>
      </c>
      <c r="BB99" s="138">
        <f>'A04 - NEZPŮSOBILÉ'!F37</f>
        <v>0</v>
      </c>
      <c r="BC99" s="138">
        <f>'A04 - NEZPŮSOBILÉ'!F38</f>
        <v>0</v>
      </c>
      <c r="BD99" s="140">
        <f>'A04 - NEZPŮSOBILÉ'!F39</f>
        <v>0</v>
      </c>
      <c r="BE99" s="4"/>
      <c r="BT99" s="141" t="s">
        <v>85</v>
      </c>
      <c r="BV99" s="141" t="s">
        <v>78</v>
      </c>
      <c r="BW99" s="141" t="s">
        <v>99</v>
      </c>
      <c r="BX99" s="141" t="s">
        <v>84</v>
      </c>
      <c r="CL99" s="141" t="s">
        <v>1</v>
      </c>
    </row>
    <row r="100" s="7" customFormat="1" ht="16.5" customHeight="1">
      <c r="A100" s="7"/>
      <c r="B100" s="119"/>
      <c r="C100" s="120"/>
      <c r="D100" s="121" t="s">
        <v>100</v>
      </c>
      <c r="E100" s="121"/>
      <c r="F100" s="121"/>
      <c r="G100" s="121"/>
      <c r="H100" s="121"/>
      <c r="I100" s="122"/>
      <c r="J100" s="121" t="s">
        <v>101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ROUND(SUM(AG101:AG104),2)</f>
        <v>0</v>
      </c>
      <c r="AH100" s="122"/>
      <c r="AI100" s="122"/>
      <c r="AJ100" s="122"/>
      <c r="AK100" s="122"/>
      <c r="AL100" s="122"/>
      <c r="AM100" s="122"/>
      <c r="AN100" s="124">
        <f>SUM(AG100,AT100)</f>
        <v>0</v>
      </c>
      <c r="AO100" s="122"/>
      <c r="AP100" s="122"/>
      <c r="AQ100" s="125" t="s">
        <v>82</v>
      </c>
      <c r="AR100" s="126"/>
      <c r="AS100" s="127">
        <f>ROUND(SUM(AS101:AS104),2)</f>
        <v>0</v>
      </c>
      <c r="AT100" s="128">
        <f>ROUND(SUM(AV100:AW100),2)</f>
        <v>0</v>
      </c>
      <c r="AU100" s="129">
        <f>ROUND(SUM(AU101:AU104),5)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ROUND(SUM(AZ101:AZ104),2)</f>
        <v>0</v>
      </c>
      <c r="BA100" s="128">
        <f>ROUND(SUM(BA101:BA104),2)</f>
        <v>0</v>
      </c>
      <c r="BB100" s="128">
        <f>ROUND(SUM(BB101:BB104),2)</f>
        <v>0</v>
      </c>
      <c r="BC100" s="128">
        <f>ROUND(SUM(BC101:BC104),2)</f>
        <v>0</v>
      </c>
      <c r="BD100" s="130">
        <f>ROUND(SUM(BD101:BD104),2)</f>
        <v>0</v>
      </c>
      <c r="BE100" s="7"/>
      <c r="BS100" s="131" t="s">
        <v>75</v>
      </c>
      <c r="BT100" s="131" t="s">
        <v>83</v>
      </c>
      <c r="BU100" s="131" t="s">
        <v>77</v>
      </c>
      <c r="BV100" s="131" t="s">
        <v>78</v>
      </c>
      <c r="BW100" s="131" t="s">
        <v>102</v>
      </c>
      <c r="BX100" s="131" t="s">
        <v>5</v>
      </c>
      <c r="CL100" s="131" t="s">
        <v>1</v>
      </c>
      <c r="CM100" s="131" t="s">
        <v>85</v>
      </c>
    </row>
    <row r="101" s="4" customFormat="1" ht="16.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88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'B01 - ZPŮSOBILÉ  hlavní p...'!J32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'B01 - ZPŮSOBILÉ  hlavní p...'!P126</f>
        <v>0</v>
      </c>
      <c r="AV101" s="138">
        <f>'B01 - ZPŮSOBILÉ  hlavní p...'!J35</f>
        <v>0</v>
      </c>
      <c r="AW101" s="138">
        <f>'B01 - ZPŮSOBILÉ  hlavní p...'!J36</f>
        <v>0</v>
      </c>
      <c r="AX101" s="138">
        <f>'B01 - ZPŮSOBILÉ  hlavní p...'!J37</f>
        <v>0</v>
      </c>
      <c r="AY101" s="138">
        <f>'B01 - ZPŮSOBILÉ  hlavní p...'!J38</f>
        <v>0</v>
      </c>
      <c r="AZ101" s="138">
        <f>'B01 - ZPŮSOBILÉ  hlavní p...'!F35</f>
        <v>0</v>
      </c>
      <c r="BA101" s="138">
        <f>'B01 - ZPŮSOBILÉ  hlavní p...'!F36</f>
        <v>0</v>
      </c>
      <c r="BB101" s="138">
        <f>'B01 - ZPŮSOBILÉ  hlavní p...'!F37</f>
        <v>0</v>
      </c>
      <c r="BC101" s="138">
        <f>'B01 - ZPŮSOBILÉ  hlavní p...'!F38</f>
        <v>0</v>
      </c>
      <c r="BD101" s="140">
        <f>'B01 - ZPŮSOBILÉ  hlavní p...'!F39</f>
        <v>0</v>
      </c>
      <c r="BE101" s="4"/>
      <c r="BT101" s="141" t="s">
        <v>85</v>
      </c>
      <c r="BV101" s="141" t="s">
        <v>78</v>
      </c>
      <c r="BW101" s="141" t="s">
        <v>104</v>
      </c>
      <c r="BX101" s="141" t="s">
        <v>102</v>
      </c>
      <c r="CL101" s="141" t="s">
        <v>1</v>
      </c>
    </row>
    <row r="102" s="4" customFormat="1" ht="16.5" customHeight="1">
      <c r="A102" s="132" t="s">
        <v>86</v>
      </c>
      <c r="B102" s="70"/>
      <c r="C102" s="133"/>
      <c r="D102" s="133"/>
      <c r="E102" s="134" t="s">
        <v>105</v>
      </c>
      <c r="F102" s="134"/>
      <c r="G102" s="134"/>
      <c r="H102" s="134"/>
      <c r="I102" s="134"/>
      <c r="J102" s="133"/>
      <c r="K102" s="134" t="s">
        <v>92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'B02 - ZPŮSOBILÉ doprovodn...'!J32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37">
        <v>0</v>
      </c>
      <c r="AT102" s="138">
        <f>ROUND(SUM(AV102:AW102),2)</f>
        <v>0</v>
      </c>
      <c r="AU102" s="139">
        <f>'B02 - ZPŮSOBILÉ doprovodn...'!P124</f>
        <v>0</v>
      </c>
      <c r="AV102" s="138">
        <f>'B02 - ZPŮSOBILÉ doprovodn...'!J35</f>
        <v>0</v>
      </c>
      <c r="AW102" s="138">
        <f>'B02 - ZPŮSOBILÉ doprovodn...'!J36</f>
        <v>0</v>
      </c>
      <c r="AX102" s="138">
        <f>'B02 - ZPŮSOBILÉ doprovodn...'!J37</f>
        <v>0</v>
      </c>
      <c r="AY102" s="138">
        <f>'B02 - ZPŮSOBILÉ doprovodn...'!J38</f>
        <v>0</v>
      </c>
      <c r="AZ102" s="138">
        <f>'B02 - ZPŮSOBILÉ doprovodn...'!F35</f>
        <v>0</v>
      </c>
      <c r="BA102" s="138">
        <f>'B02 - ZPŮSOBILÉ doprovodn...'!F36</f>
        <v>0</v>
      </c>
      <c r="BB102" s="138">
        <f>'B02 - ZPŮSOBILÉ doprovodn...'!F37</f>
        <v>0</v>
      </c>
      <c r="BC102" s="138">
        <f>'B02 - ZPŮSOBILÉ doprovodn...'!F38</f>
        <v>0</v>
      </c>
      <c r="BD102" s="140">
        <f>'B02 - ZPŮSOBILÉ doprovodn...'!F39</f>
        <v>0</v>
      </c>
      <c r="BE102" s="4"/>
      <c r="BT102" s="141" t="s">
        <v>85</v>
      </c>
      <c r="BV102" s="141" t="s">
        <v>78</v>
      </c>
      <c r="BW102" s="141" t="s">
        <v>106</v>
      </c>
      <c r="BX102" s="141" t="s">
        <v>102</v>
      </c>
      <c r="CL102" s="141" t="s">
        <v>1</v>
      </c>
    </row>
    <row r="103" s="4" customFormat="1" ht="16.5" customHeight="1">
      <c r="A103" s="132" t="s">
        <v>86</v>
      </c>
      <c r="B103" s="70"/>
      <c r="C103" s="133"/>
      <c r="D103" s="133"/>
      <c r="E103" s="134" t="s">
        <v>107</v>
      </c>
      <c r="F103" s="134"/>
      <c r="G103" s="134"/>
      <c r="H103" s="134"/>
      <c r="I103" s="134"/>
      <c r="J103" s="133"/>
      <c r="K103" s="134" t="s">
        <v>95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'B03 - ZPŮSOBILÉ nepřímé n...'!J32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89</v>
      </c>
      <c r="AR103" s="72"/>
      <c r="AS103" s="137">
        <v>0</v>
      </c>
      <c r="AT103" s="138">
        <f>ROUND(SUM(AV103:AW103),2)</f>
        <v>0</v>
      </c>
      <c r="AU103" s="139">
        <f>'B03 - ZPŮSOBILÉ nepřímé n...'!P124</f>
        <v>0</v>
      </c>
      <c r="AV103" s="138">
        <f>'B03 - ZPŮSOBILÉ nepřímé n...'!J35</f>
        <v>0</v>
      </c>
      <c r="AW103" s="138">
        <f>'B03 - ZPŮSOBILÉ nepřímé n...'!J36</f>
        <v>0</v>
      </c>
      <c r="AX103" s="138">
        <f>'B03 - ZPŮSOBILÉ nepřímé n...'!J37</f>
        <v>0</v>
      </c>
      <c r="AY103" s="138">
        <f>'B03 - ZPŮSOBILÉ nepřímé n...'!J38</f>
        <v>0</v>
      </c>
      <c r="AZ103" s="138">
        <f>'B03 - ZPŮSOBILÉ nepřímé n...'!F35</f>
        <v>0</v>
      </c>
      <c r="BA103" s="138">
        <f>'B03 - ZPŮSOBILÉ nepřímé n...'!F36</f>
        <v>0</v>
      </c>
      <c r="BB103" s="138">
        <f>'B03 - ZPŮSOBILÉ nepřímé n...'!F37</f>
        <v>0</v>
      </c>
      <c r="BC103" s="138">
        <f>'B03 - ZPŮSOBILÉ nepřímé n...'!F38</f>
        <v>0</v>
      </c>
      <c r="BD103" s="140">
        <f>'B03 - ZPŮSOBILÉ nepřímé n...'!F39</f>
        <v>0</v>
      </c>
      <c r="BE103" s="4"/>
      <c r="BT103" s="141" t="s">
        <v>85</v>
      </c>
      <c r="BV103" s="141" t="s">
        <v>78</v>
      </c>
      <c r="BW103" s="141" t="s">
        <v>108</v>
      </c>
      <c r="BX103" s="141" t="s">
        <v>102</v>
      </c>
      <c r="CL103" s="141" t="s">
        <v>1</v>
      </c>
    </row>
    <row r="104" s="4" customFormat="1" ht="16.5" customHeight="1">
      <c r="A104" s="132" t="s">
        <v>86</v>
      </c>
      <c r="B104" s="70"/>
      <c r="C104" s="133"/>
      <c r="D104" s="133"/>
      <c r="E104" s="134" t="s">
        <v>109</v>
      </c>
      <c r="F104" s="134"/>
      <c r="G104" s="134"/>
      <c r="H104" s="134"/>
      <c r="I104" s="134"/>
      <c r="J104" s="133"/>
      <c r="K104" s="134" t="s">
        <v>98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'B04 - NEZPŮSOBILÉ'!J32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89</v>
      </c>
      <c r="AR104" s="72"/>
      <c r="AS104" s="142">
        <v>0</v>
      </c>
      <c r="AT104" s="143">
        <f>ROUND(SUM(AV104:AW104),2)</f>
        <v>0</v>
      </c>
      <c r="AU104" s="144">
        <f>'B04 - NEZPŮSOBILÉ'!P125</f>
        <v>0</v>
      </c>
      <c r="AV104" s="143">
        <f>'B04 - NEZPŮSOBILÉ'!J35</f>
        <v>0</v>
      </c>
      <c r="AW104" s="143">
        <f>'B04 - NEZPŮSOBILÉ'!J36</f>
        <v>0</v>
      </c>
      <c r="AX104" s="143">
        <f>'B04 - NEZPŮSOBILÉ'!J37</f>
        <v>0</v>
      </c>
      <c r="AY104" s="143">
        <f>'B04 - NEZPŮSOBILÉ'!J38</f>
        <v>0</v>
      </c>
      <c r="AZ104" s="143">
        <f>'B04 - NEZPŮSOBILÉ'!F35</f>
        <v>0</v>
      </c>
      <c r="BA104" s="143">
        <f>'B04 - NEZPŮSOBILÉ'!F36</f>
        <v>0</v>
      </c>
      <c r="BB104" s="143">
        <f>'B04 - NEZPŮSOBILÉ'!F37</f>
        <v>0</v>
      </c>
      <c r="BC104" s="143">
        <f>'B04 - NEZPŮSOBILÉ'!F38</f>
        <v>0</v>
      </c>
      <c r="BD104" s="145">
        <f>'B04 - NEZPŮSOBILÉ'!F39</f>
        <v>0</v>
      </c>
      <c r="BE104" s="4"/>
      <c r="BT104" s="141" t="s">
        <v>85</v>
      </c>
      <c r="BV104" s="141" t="s">
        <v>78</v>
      </c>
      <c r="BW104" s="141" t="s">
        <v>110</v>
      </c>
      <c r="BX104" s="141" t="s">
        <v>102</v>
      </c>
      <c r="CL104" s="141" t="s">
        <v>1</v>
      </c>
    </row>
    <row r="105" s="2" customFormat="1" ht="30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sheetProtection sheet="1" formatColumns="0" formatRows="0" objects="1" scenarios="1" spinCount="100000" saltValue="6WdPdzqGAdInZ9kc5ZglJkViI5MRfv9zR20Rnc6nK4YsKer6rgZIj8gtHap4JmMPrFgw6bYfOkAG98cUF65LFA==" hashValue="U3/N85a3lGle43GcQh5efXdqfsnfSrR/5aUxHVliwaae8ir43P5I6hYcT37ZW4j/HGSfK8A4KCUtKp7Ikhn3VA==" algorithmName="SHA-512" password="C68C"/>
  <mergeCells count="78">
    <mergeCell ref="C92:G92"/>
    <mergeCell ref="D95:H95"/>
    <mergeCell ref="D100:H100"/>
    <mergeCell ref="E98:I98"/>
    <mergeCell ref="E96:I96"/>
    <mergeCell ref="E99:I99"/>
    <mergeCell ref="E101:I101"/>
    <mergeCell ref="E97:I97"/>
    <mergeCell ref="E102:I102"/>
    <mergeCell ref="E103:I103"/>
    <mergeCell ref="E104:I104"/>
    <mergeCell ref="I92:AF92"/>
    <mergeCell ref="J95:AF95"/>
    <mergeCell ref="J100:AF100"/>
    <mergeCell ref="K101:AF101"/>
    <mergeCell ref="K97:AF97"/>
    <mergeCell ref="K102:AF102"/>
    <mergeCell ref="K103:AF103"/>
    <mergeCell ref="K99:AF99"/>
    <mergeCell ref="K104:AF104"/>
    <mergeCell ref="K96:AF96"/>
    <mergeCell ref="K98:AF98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4:AM104"/>
    <mergeCell ref="AG97:AM97"/>
    <mergeCell ref="AG92:AM92"/>
    <mergeCell ref="AG98:AM98"/>
    <mergeCell ref="AG96:AM96"/>
    <mergeCell ref="AG95:AM95"/>
    <mergeCell ref="AG99:AM99"/>
    <mergeCell ref="AG102:AM102"/>
    <mergeCell ref="AG103:AM103"/>
    <mergeCell ref="AG100:AM100"/>
    <mergeCell ref="AG101:AM101"/>
    <mergeCell ref="AM89:AP89"/>
    <mergeCell ref="AM90:AP90"/>
    <mergeCell ref="AM87:AN87"/>
    <mergeCell ref="AN102:AP102"/>
    <mergeCell ref="AN104:AP104"/>
    <mergeCell ref="AN103:AP103"/>
    <mergeCell ref="AN101:AP101"/>
    <mergeCell ref="AN97:AP97"/>
    <mergeCell ref="AN95:AP95"/>
    <mergeCell ref="AN100:AP100"/>
    <mergeCell ref="AN99:AP99"/>
    <mergeCell ref="AN96:AP96"/>
    <mergeCell ref="AN92:AP92"/>
    <mergeCell ref="AN98:AP98"/>
    <mergeCell ref="AS89:AT91"/>
    <mergeCell ref="AN94:AP94"/>
  </mergeCells>
  <hyperlinks>
    <hyperlink ref="A96" location="'A01 - ZPŮSOBILÉ  hlavní p...'!C2" display="/"/>
    <hyperlink ref="A97" location="'A02 - ZPŮSOBILÉ doprovodn...'!C2" display="/"/>
    <hyperlink ref="A98" location="'A03 - ZPŮSOBILÉ nepřímé n...'!C2" display="/"/>
    <hyperlink ref="A99" location="'A04 - NEZPŮSOBILÉ'!C2" display="/"/>
    <hyperlink ref="A101" location="'B01 - ZPŮSOBILÉ  hlavní p...'!C2" display="/"/>
    <hyperlink ref="A102" location="'B02 - ZPŮSOBILÉ doprovodn...'!C2" display="/"/>
    <hyperlink ref="A103" location="'B03 - ZPŮSOBILÉ nepřímé n...'!C2" display="/"/>
    <hyperlink ref="A104" location="'B04 - NEZPŮSOBILÉ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ROUND((SUM(BE133:BE411)),  2)</f>
        <v>0</v>
      </c>
      <c r="G35" s="38"/>
      <c r="H35" s="38"/>
      <c r="I35" s="164">
        <v>0.20999999999999999</v>
      </c>
      <c r="J35" s="163">
        <f>ROUND(((SUM(BE133:BE411))*I35),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ROUND((SUM(BF133:BF411)),  2)</f>
        <v>0</v>
      </c>
      <c r="G36" s="38"/>
      <c r="H36" s="38"/>
      <c r="I36" s="164">
        <v>0.12</v>
      </c>
      <c r="J36" s="163">
        <f>ROUND(((SUM(BF133:BF411))*I36),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ROUND((SUM(BG133:BG411)),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ROUND((SUM(BH133:BH411)),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ROUND((SUM(BI133:BI411)),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 xml:space="preserve">A01 - ZPŮSOBILÉ  hlavní přímé výdaje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J133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J134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J135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4.88" customHeight="1">
      <c r="A101" s="10"/>
      <c r="B101" s="194"/>
      <c r="C101" s="133"/>
      <c r="D101" s="195" t="s">
        <v>123</v>
      </c>
      <c r="E101" s="196"/>
      <c r="F101" s="196"/>
      <c r="G101" s="196"/>
      <c r="H101" s="196"/>
      <c r="I101" s="196"/>
      <c r="J101" s="197">
        <f>J240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124</v>
      </c>
      <c r="E102" s="196"/>
      <c r="F102" s="196"/>
      <c r="G102" s="196"/>
      <c r="H102" s="196"/>
      <c r="I102" s="196"/>
      <c r="J102" s="197">
        <f>J271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125</v>
      </c>
      <c r="E103" s="196"/>
      <c r="F103" s="196"/>
      <c r="G103" s="196"/>
      <c r="H103" s="196"/>
      <c r="I103" s="196"/>
      <c r="J103" s="197">
        <f>J278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4"/>
      <c r="C104" s="133"/>
      <c r="D104" s="195" t="s">
        <v>126</v>
      </c>
      <c r="E104" s="196"/>
      <c r="F104" s="196"/>
      <c r="G104" s="196"/>
      <c r="H104" s="196"/>
      <c r="I104" s="196"/>
      <c r="J104" s="197">
        <f>J282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4"/>
      <c r="C105" s="133"/>
      <c r="D105" s="195" t="s">
        <v>127</v>
      </c>
      <c r="E105" s="196"/>
      <c r="F105" s="196"/>
      <c r="G105" s="196"/>
      <c r="H105" s="196"/>
      <c r="I105" s="196"/>
      <c r="J105" s="197">
        <f>J331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4"/>
      <c r="C106" s="133"/>
      <c r="D106" s="195" t="s">
        <v>128</v>
      </c>
      <c r="E106" s="196"/>
      <c r="F106" s="196"/>
      <c r="G106" s="196"/>
      <c r="H106" s="196"/>
      <c r="I106" s="196"/>
      <c r="J106" s="197">
        <f>J360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4"/>
      <c r="C107" s="133"/>
      <c r="D107" s="195" t="s">
        <v>129</v>
      </c>
      <c r="E107" s="196"/>
      <c r="F107" s="196"/>
      <c r="G107" s="196"/>
      <c r="H107" s="196"/>
      <c r="I107" s="196"/>
      <c r="J107" s="197">
        <f>J387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88"/>
      <c r="C108" s="189"/>
      <c r="D108" s="190" t="s">
        <v>130</v>
      </c>
      <c r="E108" s="191"/>
      <c r="F108" s="191"/>
      <c r="G108" s="191"/>
      <c r="H108" s="191"/>
      <c r="I108" s="191"/>
      <c r="J108" s="192">
        <f>J389</f>
        <v>0</v>
      </c>
      <c r="K108" s="189"/>
      <c r="L108" s="19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94"/>
      <c r="C109" s="133"/>
      <c r="D109" s="195" t="s">
        <v>131</v>
      </c>
      <c r="E109" s="196"/>
      <c r="F109" s="196"/>
      <c r="G109" s="196"/>
      <c r="H109" s="196"/>
      <c r="I109" s="196"/>
      <c r="J109" s="197">
        <f>J390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88"/>
      <c r="C110" s="189"/>
      <c r="D110" s="190" t="s">
        <v>132</v>
      </c>
      <c r="E110" s="191"/>
      <c r="F110" s="191"/>
      <c r="G110" s="191"/>
      <c r="H110" s="191"/>
      <c r="I110" s="191"/>
      <c r="J110" s="192">
        <f>J398</f>
        <v>0</v>
      </c>
      <c r="K110" s="189"/>
      <c r="L110" s="19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94"/>
      <c r="C111" s="133"/>
      <c r="D111" s="195" t="s">
        <v>133</v>
      </c>
      <c r="E111" s="196"/>
      <c r="F111" s="196"/>
      <c r="G111" s="196"/>
      <c r="H111" s="196"/>
      <c r="I111" s="196"/>
      <c r="J111" s="197">
        <f>J399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hidden="1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hidden="1"/>
    <row r="115" hidden="1"/>
    <row r="116" hidden="1"/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134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183" t="str">
        <f>E7</f>
        <v>Veřejné prostranství Bordovice</v>
      </c>
      <c r="F121" s="32"/>
      <c r="G121" s="32"/>
      <c r="H121" s="32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" customFormat="1" ht="12" customHeight="1">
      <c r="B122" s="21"/>
      <c r="C122" s="32" t="s">
        <v>112</v>
      </c>
      <c r="D122" s="22"/>
      <c r="E122" s="22"/>
      <c r="F122" s="22"/>
      <c r="G122" s="22"/>
      <c r="H122" s="22"/>
      <c r="I122" s="22"/>
      <c r="J122" s="22"/>
      <c r="K122" s="22"/>
      <c r="L122" s="20"/>
    </row>
    <row r="123" s="2" customFormat="1" ht="16.5" customHeight="1">
      <c r="A123" s="38"/>
      <c r="B123" s="39"/>
      <c r="C123" s="40"/>
      <c r="D123" s="40"/>
      <c r="E123" s="183" t="s">
        <v>113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114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E11</f>
        <v xml:space="preserve">A01 - ZPŮSOBILÉ  hlavní přímé výdaje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F14</f>
        <v>Bordovice</v>
      </c>
      <c r="G127" s="40"/>
      <c r="H127" s="40"/>
      <c r="I127" s="32" t="s">
        <v>22</v>
      </c>
      <c r="J127" s="79" t="str">
        <f>IF(J14="","",J14)</f>
        <v>8. 1. 2025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5.65" customHeight="1">
      <c r="A129" s="38"/>
      <c r="B129" s="39"/>
      <c r="C129" s="32" t="s">
        <v>24</v>
      </c>
      <c r="D129" s="40"/>
      <c r="E129" s="40"/>
      <c r="F129" s="27" t="str">
        <f>E17</f>
        <v>Obec Bordovice</v>
      </c>
      <c r="G129" s="40"/>
      <c r="H129" s="40"/>
      <c r="I129" s="32" t="s">
        <v>30</v>
      </c>
      <c r="J129" s="36" t="str">
        <f>E23</f>
        <v>ing. arch. Tomáš Kudělka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IF(E20="","",E20)</f>
        <v>Vyplň údaj</v>
      </c>
      <c r="G130" s="40"/>
      <c r="H130" s="40"/>
      <c r="I130" s="32" t="s">
        <v>33</v>
      </c>
      <c r="J130" s="36" t="str">
        <f>E26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9"/>
      <c r="B132" s="200"/>
      <c r="C132" s="201" t="s">
        <v>135</v>
      </c>
      <c r="D132" s="202" t="s">
        <v>61</v>
      </c>
      <c r="E132" s="202" t="s">
        <v>57</v>
      </c>
      <c r="F132" s="202" t="s">
        <v>58</v>
      </c>
      <c r="G132" s="202" t="s">
        <v>136</v>
      </c>
      <c r="H132" s="202" t="s">
        <v>137</v>
      </c>
      <c r="I132" s="202" t="s">
        <v>138</v>
      </c>
      <c r="J132" s="202" t="s">
        <v>118</v>
      </c>
      <c r="K132" s="203" t="s">
        <v>139</v>
      </c>
      <c r="L132" s="204"/>
      <c r="M132" s="100" t="s">
        <v>1</v>
      </c>
      <c r="N132" s="101" t="s">
        <v>40</v>
      </c>
      <c r="O132" s="101" t="s">
        <v>140</v>
      </c>
      <c r="P132" s="101" t="s">
        <v>141</v>
      </c>
      <c r="Q132" s="101" t="s">
        <v>142</v>
      </c>
      <c r="R132" s="101" t="s">
        <v>143</v>
      </c>
      <c r="S132" s="101" t="s">
        <v>144</v>
      </c>
      <c r="T132" s="102" t="s">
        <v>145</v>
      </c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</row>
    <row r="133" s="2" customFormat="1" ht="22.8" customHeight="1">
      <c r="A133" s="38"/>
      <c r="B133" s="39"/>
      <c r="C133" s="107" t="s">
        <v>146</v>
      </c>
      <c r="D133" s="40"/>
      <c r="E133" s="40"/>
      <c r="F133" s="40"/>
      <c r="G133" s="40"/>
      <c r="H133" s="40"/>
      <c r="I133" s="40"/>
      <c r="J133" s="205">
        <f>BK133</f>
        <v>0</v>
      </c>
      <c r="K133" s="40"/>
      <c r="L133" s="44"/>
      <c r="M133" s="103"/>
      <c r="N133" s="206"/>
      <c r="O133" s="104"/>
      <c r="P133" s="207">
        <f>P134+P389+P398</f>
        <v>0</v>
      </c>
      <c r="Q133" s="104"/>
      <c r="R133" s="207">
        <f>R134+R389+R398</f>
        <v>331.16479754000005</v>
      </c>
      <c r="S133" s="104"/>
      <c r="T133" s="208">
        <f>T134+T389+T398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120</v>
      </c>
      <c r="BK133" s="209">
        <f>BK134+BK389+BK398</f>
        <v>0</v>
      </c>
    </row>
    <row r="134" s="12" customFormat="1" ht="25.92" customHeight="1">
      <c r="A134" s="12"/>
      <c r="B134" s="210"/>
      <c r="C134" s="211"/>
      <c r="D134" s="212" t="s">
        <v>75</v>
      </c>
      <c r="E134" s="213" t="s">
        <v>147</v>
      </c>
      <c r="F134" s="213" t="s">
        <v>148</v>
      </c>
      <c r="G134" s="211"/>
      <c r="H134" s="211"/>
      <c r="I134" s="214"/>
      <c r="J134" s="215">
        <f>BK134</f>
        <v>0</v>
      </c>
      <c r="K134" s="211"/>
      <c r="L134" s="216"/>
      <c r="M134" s="217"/>
      <c r="N134" s="218"/>
      <c r="O134" s="218"/>
      <c r="P134" s="219">
        <f>P135+P271+P278+P282+P331+P360+P387</f>
        <v>0</v>
      </c>
      <c r="Q134" s="218"/>
      <c r="R134" s="219">
        <f>R135+R271+R278+R282+R331+R360+R387</f>
        <v>331.05450754000003</v>
      </c>
      <c r="S134" s="218"/>
      <c r="T134" s="220">
        <f>T135+T271+T278+T282+T331+T360+T387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83</v>
      </c>
      <c r="AT134" s="222" t="s">
        <v>75</v>
      </c>
      <c r="AU134" s="222" t="s">
        <v>76</v>
      </c>
      <c r="AY134" s="221" t="s">
        <v>149</v>
      </c>
      <c r="BK134" s="223">
        <f>BK135+BK271+BK278+BK282+BK331+BK360+BK387</f>
        <v>0</v>
      </c>
    </row>
    <row r="135" s="12" customFormat="1" ht="22.8" customHeight="1">
      <c r="A135" s="12"/>
      <c r="B135" s="210"/>
      <c r="C135" s="211"/>
      <c r="D135" s="212" t="s">
        <v>75</v>
      </c>
      <c r="E135" s="224" t="s">
        <v>83</v>
      </c>
      <c r="F135" s="224" t="s">
        <v>150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P136+SUM(P137:P240)</f>
        <v>0</v>
      </c>
      <c r="Q135" s="218"/>
      <c r="R135" s="219">
        <f>R136+SUM(R137:R240)</f>
        <v>36.427819</v>
      </c>
      <c r="S135" s="218"/>
      <c r="T135" s="220">
        <f>T136+SUM(T137:T240)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83</v>
      </c>
      <c r="AT135" s="222" t="s">
        <v>75</v>
      </c>
      <c r="AU135" s="222" t="s">
        <v>83</v>
      </c>
      <c r="AY135" s="221" t="s">
        <v>149</v>
      </c>
      <c r="BK135" s="223">
        <f>BK136+SUM(BK137:BK240)</f>
        <v>0</v>
      </c>
    </row>
    <row r="136" s="2" customFormat="1" ht="24.15" customHeight="1">
      <c r="A136" s="38"/>
      <c r="B136" s="39"/>
      <c r="C136" s="226" t="s">
        <v>83</v>
      </c>
      <c r="D136" s="226" t="s">
        <v>151</v>
      </c>
      <c r="E136" s="227" t="s">
        <v>152</v>
      </c>
      <c r="F136" s="228" t="s">
        <v>153</v>
      </c>
      <c r="G136" s="229" t="s">
        <v>154</v>
      </c>
      <c r="H136" s="230">
        <v>13.5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155</v>
      </c>
      <c r="AT136" s="237" t="s">
        <v>151</v>
      </c>
      <c r="AU136" s="237" t="s">
        <v>85</v>
      </c>
      <c r="AY136" s="17" t="s">
        <v>149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155</v>
      </c>
      <c r="BM136" s="237" t="s">
        <v>156</v>
      </c>
    </row>
    <row r="137" s="13" customFormat="1">
      <c r="A137" s="13"/>
      <c r="B137" s="239"/>
      <c r="C137" s="240"/>
      <c r="D137" s="241" t="s">
        <v>157</v>
      </c>
      <c r="E137" s="242" t="s">
        <v>1</v>
      </c>
      <c r="F137" s="243" t="s">
        <v>158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157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149</v>
      </c>
    </row>
    <row r="138" s="14" customFormat="1">
      <c r="A138" s="14"/>
      <c r="B138" s="250"/>
      <c r="C138" s="251"/>
      <c r="D138" s="241" t="s">
        <v>157</v>
      </c>
      <c r="E138" s="252" t="s">
        <v>1</v>
      </c>
      <c r="F138" s="253" t="s">
        <v>159</v>
      </c>
      <c r="G138" s="251"/>
      <c r="H138" s="254">
        <v>13.5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157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149</v>
      </c>
    </row>
    <row r="139" s="15" customFormat="1">
      <c r="A139" s="15"/>
      <c r="B139" s="261"/>
      <c r="C139" s="262"/>
      <c r="D139" s="241" t="s">
        <v>157</v>
      </c>
      <c r="E139" s="263" t="s">
        <v>1</v>
      </c>
      <c r="F139" s="264" t="s">
        <v>160</v>
      </c>
      <c r="G139" s="262"/>
      <c r="H139" s="265">
        <v>13.5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157</v>
      </c>
      <c r="AU139" s="271" t="s">
        <v>85</v>
      </c>
      <c r="AV139" s="15" t="s">
        <v>155</v>
      </c>
      <c r="AW139" s="15" t="s">
        <v>32</v>
      </c>
      <c r="AX139" s="15" t="s">
        <v>83</v>
      </c>
      <c r="AY139" s="271" t="s">
        <v>149</v>
      </c>
    </row>
    <row r="140" s="2" customFormat="1" ht="24.15" customHeight="1">
      <c r="A140" s="38"/>
      <c r="B140" s="39"/>
      <c r="C140" s="226" t="s">
        <v>85</v>
      </c>
      <c r="D140" s="226" t="s">
        <v>151</v>
      </c>
      <c r="E140" s="227" t="s">
        <v>161</v>
      </c>
      <c r="F140" s="228" t="s">
        <v>162</v>
      </c>
      <c r="G140" s="229" t="s">
        <v>154</v>
      </c>
      <c r="H140" s="230">
        <v>42</v>
      </c>
      <c r="I140" s="231"/>
      <c r="J140" s="232">
        <f>ROUND(I140*H140,2)</f>
        <v>0</v>
      </c>
      <c r="K140" s="228" t="s">
        <v>163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155</v>
      </c>
      <c r="AT140" s="237" t="s">
        <v>151</v>
      </c>
      <c r="AU140" s="237" t="s">
        <v>85</v>
      </c>
      <c r="AY140" s="17" t="s">
        <v>149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155</v>
      </c>
      <c r="BM140" s="237" t="s">
        <v>164</v>
      </c>
    </row>
    <row r="141" s="13" customFormat="1">
      <c r="A141" s="13"/>
      <c r="B141" s="239"/>
      <c r="C141" s="240"/>
      <c r="D141" s="241" t="s">
        <v>157</v>
      </c>
      <c r="E141" s="242" t="s">
        <v>1</v>
      </c>
      <c r="F141" s="243" t="s">
        <v>165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157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149</v>
      </c>
    </row>
    <row r="142" s="14" customFormat="1">
      <c r="A142" s="14"/>
      <c r="B142" s="250"/>
      <c r="C142" s="251"/>
      <c r="D142" s="241" t="s">
        <v>157</v>
      </c>
      <c r="E142" s="252" t="s">
        <v>1</v>
      </c>
      <c r="F142" s="253" t="s">
        <v>166</v>
      </c>
      <c r="G142" s="251"/>
      <c r="H142" s="254">
        <v>42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157</v>
      </c>
      <c r="AU142" s="260" t="s">
        <v>85</v>
      </c>
      <c r="AV142" s="14" t="s">
        <v>85</v>
      </c>
      <c r="AW142" s="14" t="s">
        <v>32</v>
      </c>
      <c r="AX142" s="14" t="s">
        <v>83</v>
      </c>
      <c r="AY142" s="260" t="s">
        <v>149</v>
      </c>
    </row>
    <row r="143" s="2" customFormat="1" ht="24.15" customHeight="1">
      <c r="A143" s="38"/>
      <c r="B143" s="39"/>
      <c r="C143" s="226" t="s">
        <v>167</v>
      </c>
      <c r="D143" s="226" t="s">
        <v>151</v>
      </c>
      <c r="E143" s="227" t="s">
        <v>168</v>
      </c>
      <c r="F143" s="228" t="s">
        <v>169</v>
      </c>
      <c r="G143" s="229" t="s">
        <v>154</v>
      </c>
      <c r="H143" s="230">
        <v>195</v>
      </c>
      <c r="I143" s="231"/>
      <c r="J143" s="232">
        <f>ROUND(I143*H143,2)</f>
        <v>0</v>
      </c>
      <c r="K143" s="228" t="s">
        <v>163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155</v>
      </c>
      <c r="AT143" s="237" t="s">
        <v>151</v>
      </c>
      <c r="AU143" s="237" t="s">
        <v>85</v>
      </c>
      <c r="AY143" s="17" t="s">
        <v>149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155</v>
      </c>
      <c r="BM143" s="237" t="s">
        <v>170</v>
      </c>
    </row>
    <row r="144" s="13" customFormat="1">
      <c r="A144" s="13"/>
      <c r="B144" s="239"/>
      <c r="C144" s="240"/>
      <c r="D144" s="241" t="s">
        <v>157</v>
      </c>
      <c r="E144" s="242" t="s">
        <v>1</v>
      </c>
      <c r="F144" s="243" t="s">
        <v>171</v>
      </c>
      <c r="G144" s="240"/>
      <c r="H144" s="242" t="s">
        <v>1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157</v>
      </c>
      <c r="AU144" s="249" t="s">
        <v>85</v>
      </c>
      <c r="AV144" s="13" t="s">
        <v>83</v>
      </c>
      <c r="AW144" s="13" t="s">
        <v>32</v>
      </c>
      <c r="AX144" s="13" t="s">
        <v>76</v>
      </c>
      <c r="AY144" s="249" t="s">
        <v>149</v>
      </c>
    </row>
    <row r="145" s="14" customFormat="1">
      <c r="A145" s="14"/>
      <c r="B145" s="250"/>
      <c r="C145" s="251"/>
      <c r="D145" s="241" t="s">
        <v>157</v>
      </c>
      <c r="E145" s="252" t="s">
        <v>1</v>
      </c>
      <c r="F145" s="253" t="s">
        <v>172</v>
      </c>
      <c r="G145" s="251"/>
      <c r="H145" s="254">
        <v>195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157</v>
      </c>
      <c r="AU145" s="260" t="s">
        <v>85</v>
      </c>
      <c r="AV145" s="14" t="s">
        <v>85</v>
      </c>
      <c r="AW145" s="14" t="s">
        <v>32</v>
      </c>
      <c r="AX145" s="14" t="s">
        <v>83</v>
      </c>
      <c r="AY145" s="260" t="s">
        <v>149</v>
      </c>
    </row>
    <row r="146" s="2" customFormat="1" ht="24.15" customHeight="1">
      <c r="A146" s="38"/>
      <c r="B146" s="39"/>
      <c r="C146" s="226" t="s">
        <v>155</v>
      </c>
      <c r="D146" s="226" t="s">
        <v>151</v>
      </c>
      <c r="E146" s="227" t="s">
        <v>173</v>
      </c>
      <c r="F146" s="228" t="s">
        <v>174</v>
      </c>
      <c r="G146" s="229" t="s">
        <v>154</v>
      </c>
      <c r="H146" s="230">
        <v>1083.51</v>
      </c>
      <c r="I146" s="231"/>
      <c r="J146" s="232">
        <f>ROUND(I146*H146,2)</f>
        <v>0</v>
      </c>
      <c r="K146" s="228" t="s">
        <v>163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155</v>
      </c>
      <c r="AT146" s="237" t="s">
        <v>151</v>
      </c>
      <c r="AU146" s="237" t="s">
        <v>85</v>
      </c>
      <c r="AY146" s="17" t="s">
        <v>149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155</v>
      </c>
      <c r="BM146" s="237" t="s">
        <v>175</v>
      </c>
    </row>
    <row r="147" s="13" customFormat="1">
      <c r="A147" s="13"/>
      <c r="B147" s="239"/>
      <c r="C147" s="240"/>
      <c r="D147" s="241" t="s">
        <v>157</v>
      </c>
      <c r="E147" s="242" t="s">
        <v>1</v>
      </c>
      <c r="F147" s="243" t="s">
        <v>176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157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149</v>
      </c>
    </row>
    <row r="148" s="14" customFormat="1">
      <c r="A148" s="14"/>
      <c r="B148" s="250"/>
      <c r="C148" s="251"/>
      <c r="D148" s="241" t="s">
        <v>157</v>
      </c>
      <c r="E148" s="252" t="s">
        <v>1</v>
      </c>
      <c r="F148" s="253" t="s">
        <v>177</v>
      </c>
      <c r="G148" s="251"/>
      <c r="H148" s="254">
        <v>1083.51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157</v>
      </c>
      <c r="AU148" s="260" t="s">
        <v>85</v>
      </c>
      <c r="AV148" s="14" t="s">
        <v>85</v>
      </c>
      <c r="AW148" s="14" t="s">
        <v>32</v>
      </c>
      <c r="AX148" s="14" t="s">
        <v>83</v>
      </c>
      <c r="AY148" s="260" t="s">
        <v>149</v>
      </c>
    </row>
    <row r="149" s="2" customFormat="1" ht="62.7" customHeight="1">
      <c r="A149" s="38"/>
      <c r="B149" s="39"/>
      <c r="C149" s="226" t="s">
        <v>178</v>
      </c>
      <c r="D149" s="226" t="s">
        <v>151</v>
      </c>
      <c r="E149" s="227" t="s">
        <v>179</v>
      </c>
      <c r="F149" s="228" t="s">
        <v>180</v>
      </c>
      <c r="G149" s="229" t="s">
        <v>181</v>
      </c>
      <c r="H149" s="230">
        <v>47.399999999999999</v>
      </c>
      <c r="I149" s="231"/>
      <c r="J149" s="232">
        <f>ROUND(I149*H149,2)</f>
        <v>0</v>
      </c>
      <c r="K149" s="228" t="s">
        <v>163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182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183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149</v>
      </c>
    </row>
    <row r="151" s="13" customFormat="1">
      <c r="A151" s="13"/>
      <c r="B151" s="239"/>
      <c r="C151" s="240"/>
      <c r="D151" s="241" t="s">
        <v>157</v>
      </c>
      <c r="E151" s="242" t="s">
        <v>1</v>
      </c>
      <c r="F151" s="243" t="s">
        <v>184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157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149</v>
      </c>
    </row>
    <row r="152" s="14" customFormat="1">
      <c r="A152" s="14"/>
      <c r="B152" s="250"/>
      <c r="C152" s="251"/>
      <c r="D152" s="241" t="s">
        <v>157</v>
      </c>
      <c r="E152" s="252" t="s">
        <v>1</v>
      </c>
      <c r="F152" s="253" t="s">
        <v>185</v>
      </c>
      <c r="G152" s="251"/>
      <c r="H152" s="254">
        <v>47.399999999999999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157</v>
      </c>
      <c r="AU152" s="260" t="s">
        <v>85</v>
      </c>
      <c r="AV152" s="14" t="s">
        <v>85</v>
      </c>
      <c r="AW152" s="14" t="s">
        <v>32</v>
      </c>
      <c r="AX152" s="14" t="s">
        <v>83</v>
      </c>
      <c r="AY152" s="260" t="s">
        <v>149</v>
      </c>
    </row>
    <row r="153" s="2" customFormat="1" ht="24.15" customHeight="1">
      <c r="A153" s="38"/>
      <c r="B153" s="39"/>
      <c r="C153" s="226" t="s">
        <v>186</v>
      </c>
      <c r="D153" s="226" t="s">
        <v>151</v>
      </c>
      <c r="E153" s="227" t="s">
        <v>187</v>
      </c>
      <c r="F153" s="228" t="s">
        <v>188</v>
      </c>
      <c r="G153" s="229" t="s">
        <v>181</v>
      </c>
      <c r="H153" s="230">
        <v>19.297999999999998</v>
      </c>
      <c r="I153" s="231"/>
      <c r="J153" s="232">
        <f>ROUND(I153*H153,2)</f>
        <v>0</v>
      </c>
      <c r="K153" s="228" t="s">
        <v>163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155</v>
      </c>
      <c r="AT153" s="237" t="s">
        <v>151</v>
      </c>
      <c r="AU153" s="237" t="s">
        <v>85</v>
      </c>
      <c r="AY153" s="17" t="s">
        <v>149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155</v>
      </c>
      <c r="BM153" s="237" t="s">
        <v>189</v>
      </c>
    </row>
    <row r="154" s="13" customFormat="1">
      <c r="A154" s="13"/>
      <c r="B154" s="239"/>
      <c r="C154" s="240"/>
      <c r="D154" s="241" t="s">
        <v>157</v>
      </c>
      <c r="E154" s="242" t="s">
        <v>1</v>
      </c>
      <c r="F154" s="243" t="s">
        <v>190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157</v>
      </c>
      <c r="AU154" s="249" t="s">
        <v>85</v>
      </c>
      <c r="AV154" s="13" t="s">
        <v>83</v>
      </c>
      <c r="AW154" s="13" t="s">
        <v>32</v>
      </c>
      <c r="AX154" s="13" t="s">
        <v>76</v>
      </c>
      <c r="AY154" s="249" t="s">
        <v>149</v>
      </c>
    </row>
    <row r="155" s="13" customFormat="1">
      <c r="A155" s="13"/>
      <c r="B155" s="239"/>
      <c r="C155" s="240"/>
      <c r="D155" s="241" t="s">
        <v>157</v>
      </c>
      <c r="E155" s="242" t="s">
        <v>1</v>
      </c>
      <c r="F155" s="243" t="s">
        <v>191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157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149</v>
      </c>
    </row>
    <row r="156" s="14" customFormat="1">
      <c r="A156" s="14"/>
      <c r="B156" s="250"/>
      <c r="C156" s="251"/>
      <c r="D156" s="241" t="s">
        <v>157</v>
      </c>
      <c r="E156" s="252" t="s">
        <v>1</v>
      </c>
      <c r="F156" s="253" t="s">
        <v>192</v>
      </c>
      <c r="G156" s="251"/>
      <c r="H156" s="254">
        <v>33.228000000000002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157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149</v>
      </c>
    </row>
    <row r="157" s="14" customFormat="1">
      <c r="A157" s="14"/>
      <c r="B157" s="250"/>
      <c r="C157" s="251"/>
      <c r="D157" s="241" t="s">
        <v>157</v>
      </c>
      <c r="E157" s="252" t="s">
        <v>1</v>
      </c>
      <c r="F157" s="253" t="s">
        <v>193</v>
      </c>
      <c r="G157" s="251"/>
      <c r="H157" s="254">
        <v>-6.2999999999999998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157</v>
      </c>
      <c r="AU157" s="260" t="s">
        <v>85</v>
      </c>
      <c r="AV157" s="14" t="s">
        <v>85</v>
      </c>
      <c r="AW157" s="14" t="s">
        <v>32</v>
      </c>
      <c r="AX157" s="14" t="s">
        <v>76</v>
      </c>
      <c r="AY157" s="260" t="s">
        <v>149</v>
      </c>
    </row>
    <row r="158" s="14" customFormat="1">
      <c r="A158" s="14"/>
      <c r="B158" s="250"/>
      <c r="C158" s="251"/>
      <c r="D158" s="241" t="s">
        <v>157</v>
      </c>
      <c r="E158" s="252" t="s">
        <v>1</v>
      </c>
      <c r="F158" s="253" t="s">
        <v>194</v>
      </c>
      <c r="G158" s="251"/>
      <c r="H158" s="254">
        <v>-20.629999999999999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157</v>
      </c>
      <c r="AU158" s="260" t="s">
        <v>85</v>
      </c>
      <c r="AV158" s="14" t="s">
        <v>85</v>
      </c>
      <c r="AW158" s="14" t="s">
        <v>32</v>
      </c>
      <c r="AX158" s="14" t="s">
        <v>76</v>
      </c>
      <c r="AY158" s="260" t="s">
        <v>149</v>
      </c>
    </row>
    <row r="159" s="13" customFormat="1">
      <c r="A159" s="13"/>
      <c r="B159" s="239"/>
      <c r="C159" s="240"/>
      <c r="D159" s="241" t="s">
        <v>157</v>
      </c>
      <c r="E159" s="242" t="s">
        <v>1</v>
      </c>
      <c r="F159" s="243" t="s">
        <v>195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157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149</v>
      </c>
    </row>
    <row r="160" s="14" customFormat="1">
      <c r="A160" s="14"/>
      <c r="B160" s="250"/>
      <c r="C160" s="251"/>
      <c r="D160" s="241" t="s">
        <v>157</v>
      </c>
      <c r="E160" s="252" t="s">
        <v>1</v>
      </c>
      <c r="F160" s="253" t="s">
        <v>196</v>
      </c>
      <c r="G160" s="251"/>
      <c r="H160" s="254">
        <v>13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157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149</v>
      </c>
    </row>
    <row r="161" s="15" customFormat="1">
      <c r="A161" s="15"/>
      <c r="B161" s="261"/>
      <c r="C161" s="262"/>
      <c r="D161" s="241" t="s">
        <v>157</v>
      </c>
      <c r="E161" s="263" t="s">
        <v>1</v>
      </c>
      <c r="F161" s="264" t="s">
        <v>160</v>
      </c>
      <c r="G161" s="262"/>
      <c r="H161" s="265">
        <v>19.297999999999998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157</v>
      </c>
      <c r="AU161" s="271" t="s">
        <v>85</v>
      </c>
      <c r="AV161" s="15" t="s">
        <v>155</v>
      </c>
      <c r="AW161" s="15" t="s">
        <v>32</v>
      </c>
      <c r="AX161" s="15" t="s">
        <v>83</v>
      </c>
      <c r="AY161" s="271" t="s">
        <v>149</v>
      </c>
    </row>
    <row r="162" s="2" customFormat="1" ht="37.8" customHeight="1">
      <c r="A162" s="38"/>
      <c r="B162" s="39"/>
      <c r="C162" s="226" t="s">
        <v>197</v>
      </c>
      <c r="D162" s="226" t="s">
        <v>151</v>
      </c>
      <c r="E162" s="227" t="s">
        <v>198</v>
      </c>
      <c r="F162" s="228" t="s">
        <v>199</v>
      </c>
      <c r="G162" s="229" t="s">
        <v>181</v>
      </c>
      <c r="H162" s="230">
        <v>1.78</v>
      </c>
      <c r="I162" s="231"/>
      <c r="J162" s="232">
        <f>ROUND(I162*H162,2)</f>
        <v>0</v>
      </c>
      <c r="K162" s="228" t="s">
        <v>163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155</v>
      </c>
      <c r="AT162" s="237" t="s">
        <v>151</v>
      </c>
      <c r="AU162" s="237" t="s">
        <v>85</v>
      </c>
      <c r="AY162" s="17" t="s">
        <v>149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155</v>
      </c>
      <c r="BM162" s="237" t="s">
        <v>200</v>
      </c>
    </row>
    <row r="163" s="13" customFormat="1">
      <c r="A163" s="13"/>
      <c r="B163" s="239"/>
      <c r="C163" s="240"/>
      <c r="D163" s="241" t="s">
        <v>157</v>
      </c>
      <c r="E163" s="242" t="s">
        <v>1</v>
      </c>
      <c r="F163" s="243" t="s">
        <v>201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157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149</v>
      </c>
    </row>
    <row r="164" s="14" customFormat="1">
      <c r="A164" s="14"/>
      <c r="B164" s="250"/>
      <c r="C164" s="251"/>
      <c r="D164" s="241" t="s">
        <v>157</v>
      </c>
      <c r="E164" s="252" t="s">
        <v>1</v>
      </c>
      <c r="F164" s="253" t="s">
        <v>202</v>
      </c>
      <c r="G164" s="251"/>
      <c r="H164" s="254">
        <v>0.996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157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149</v>
      </c>
    </row>
    <row r="165" s="13" customFormat="1">
      <c r="A165" s="13"/>
      <c r="B165" s="239"/>
      <c r="C165" s="240"/>
      <c r="D165" s="241" t="s">
        <v>157</v>
      </c>
      <c r="E165" s="242" t="s">
        <v>1</v>
      </c>
      <c r="F165" s="243" t="s">
        <v>203</v>
      </c>
      <c r="G165" s="240"/>
      <c r="H165" s="242" t="s">
        <v>1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157</v>
      </c>
      <c r="AU165" s="249" t="s">
        <v>85</v>
      </c>
      <c r="AV165" s="13" t="s">
        <v>83</v>
      </c>
      <c r="AW165" s="13" t="s">
        <v>32</v>
      </c>
      <c r="AX165" s="13" t="s">
        <v>76</v>
      </c>
      <c r="AY165" s="249" t="s">
        <v>149</v>
      </c>
    </row>
    <row r="166" s="14" customFormat="1">
      <c r="A166" s="14"/>
      <c r="B166" s="250"/>
      <c r="C166" s="251"/>
      <c r="D166" s="241" t="s">
        <v>157</v>
      </c>
      <c r="E166" s="252" t="s">
        <v>1</v>
      </c>
      <c r="F166" s="253" t="s">
        <v>204</v>
      </c>
      <c r="G166" s="251"/>
      <c r="H166" s="254">
        <v>0.78400000000000003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157</v>
      </c>
      <c r="AU166" s="260" t="s">
        <v>85</v>
      </c>
      <c r="AV166" s="14" t="s">
        <v>85</v>
      </c>
      <c r="AW166" s="14" t="s">
        <v>32</v>
      </c>
      <c r="AX166" s="14" t="s">
        <v>76</v>
      </c>
      <c r="AY166" s="260" t="s">
        <v>149</v>
      </c>
    </row>
    <row r="167" s="15" customFormat="1">
      <c r="A167" s="15"/>
      <c r="B167" s="261"/>
      <c r="C167" s="262"/>
      <c r="D167" s="241" t="s">
        <v>157</v>
      </c>
      <c r="E167" s="263" t="s">
        <v>1</v>
      </c>
      <c r="F167" s="264" t="s">
        <v>160</v>
      </c>
      <c r="G167" s="262"/>
      <c r="H167" s="265">
        <v>1.78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1" t="s">
        <v>157</v>
      </c>
      <c r="AU167" s="271" t="s">
        <v>85</v>
      </c>
      <c r="AV167" s="15" t="s">
        <v>155</v>
      </c>
      <c r="AW167" s="15" t="s">
        <v>32</v>
      </c>
      <c r="AX167" s="15" t="s">
        <v>83</v>
      </c>
      <c r="AY167" s="271" t="s">
        <v>149</v>
      </c>
    </row>
    <row r="168" s="2" customFormat="1" ht="44.25" customHeight="1">
      <c r="A168" s="38"/>
      <c r="B168" s="39"/>
      <c r="C168" s="226" t="s">
        <v>205</v>
      </c>
      <c r="D168" s="226" t="s">
        <v>151</v>
      </c>
      <c r="E168" s="227" t="s">
        <v>206</v>
      </c>
      <c r="F168" s="228" t="s">
        <v>207</v>
      </c>
      <c r="G168" s="229" t="s">
        <v>181</v>
      </c>
      <c r="H168" s="230">
        <v>57.200000000000003</v>
      </c>
      <c r="I168" s="231"/>
      <c r="J168" s="232">
        <f>ROUND(I168*H168,2)</f>
        <v>0</v>
      </c>
      <c r="K168" s="228" t="s">
        <v>163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155</v>
      </c>
      <c r="AT168" s="237" t="s">
        <v>151</v>
      </c>
      <c r="AU168" s="237" t="s">
        <v>85</v>
      </c>
      <c r="AY168" s="17" t="s">
        <v>149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155</v>
      </c>
      <c r="BM168" s="237" t="s">
        <v>208</v>
      </c>
    </row>
    <row r="169" s="13" customFormat="1">
      <c r="A169" s="13"/>
      <c r="B169" s="239"/>
      <c r="C169" s="240"/>
      <c r="D169" s="241" t="s">
        <v>157</v>
      </c>
      <c r="E169" s="242" t="s">
        <v>1</v>
      </c>
      <c r="F169" s="243" t="s">
        <v>209</v>
      </c>
      <c r="G169" s="240"/>
      <c r="H169" s="242" t="s">
        <v>1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157</v>
      </c>
      <c r="AU169" s="249" t="s">
        <v>85</v>
      </c>
      <c r="AV169" s="13" t="s">
        <v>83</v>
      </c>
      <c r="AW169" s="13" t="s">
        <v>32</v>
      </c>
      <c r="AX169" s="13" t="s">
        <v>76</v>
      </c>
      <c r="AY169" s="249" t="s">
        <v>149</v>
      </c>
    </row>
    <row r="170" s="14" customFormat="1">
      <c r="A170" s="14"/>
      <c r="B170" s="250"/>
      <c r="C170" s="251"/>
      <c r="D170" s="241" t="s">
        <v>157</v>
      </c>
      <c r="E170" s="252" t="s">
        <v>1</v>
      </c>
      <c r="F170" s="253" t="s">
        <v>210</v>
      </c>
      <c r="G170" s="251"/>
      <c r="H170" s="254">
        <v>57.200000000000003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157</v>
      </c>
      <c r="AU170" s="260" t="s">
        <v>85</v>
      </c>
      <c r="AV170" s="14" t="s">
        <v>85</v>
      </c>
      <c r="AW170" s="14" t="s">
        <v>32</v>
      </c>
      <c r="AX170" s="14" t="s">
        <v>76</v>
      </c>
      <c r="AY170" s="260" t="s">
        <v>149</v>
      </c>
    </row>
    <row r="171" s="15" customFormat="1">
      <c r="A171" s="15"/>
      <c r="B171" s="261"/>
      <c r="C171" s="262"/>
      <c r="D171" s="241" t="s">
        <v>157</v>
      </c>
      <c r="E171" s="263" t="s">
        <v>1</v>
      </c>
      <c r="F171" s="264" t="s">
        <v>160</v>
      </c>
      <c r="G171" s="262"/>
      <c r="H171" s="265">
        <v>57.200000000000003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1" t="s">
        <v>157</v>
      </c>
      <c r="AU171" s="271" t="s">
        <v>85</v>
      </c>
      <c r="AV171" s="15" t="s">
        <v>155</v>
      </c>
      <c r="AW171" s="15" t="s">
        <v>32</v>
      </c>
      <c r="AX171" s="15" t="s">
        <v>83</v>
      </c>
      <c r="AY171" s="271" t="s">
        <v>149</v>
      </c>
    </row>
    <row r="172" s="2" customFormat="1" ht="37.8" customHeight="1">
      <c r="A172" s="38"/>
      <c r="B172" s="39"/>
      <c r="C172" s="226" t="s">
        <v>211</v>
      </c>
      <c r="D172" s="226" t="s">
        <v>151</v>
      </c>
      <c r="E172" s="227" t="s">
        <v>212</v>
      </c>
      <c r="F172" s="228" t="s">
        <v>213</v>
      </c>
      <c r="G172" s="229" t="s">
        <v>181</v>
      </c>
      <c r="H172" s="230">
        <v>114.26000000000001</v>
      </c>
      <c r="I172" s="231"/>
      <c r="J172" s="232">
        <f>ROUND(I172*H172,2)</f>
        <v>0</v>
      </c>
      <c r="K172" s="228" t="s">
        <v>163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155</v>
      </c>
      <c r="AT172" s="237" t="s">
        <v>151</v>
      </c>
      <c r="AU172" s="237" t="s">
        <v>85</v>
      </c>
      <c r="AY172" s="17" t="s">
        <v>149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155</v>
      </c>
      <c r="BM172" s="237" t="s">
        <v>214</v>
      </c>
    </row>
    <row r="173" s="2" customFormat="1" ht="62.7" customHeight="1">
      <c r="A173" s="38"/>
      <c r="B173" s="39"/>
      <c r="C173" s="226" t="s">
        <v>215</v>
      </c>
      <c r="D173" s="226" t="s">
        <v>151</v>
      </c>
      <c r="E173" s="227" t="s">
        <v>179</v>
      </c>
      <c r="F173" s="228" t="s">
        <v>180</v>
      </c>
      <c r="G173" s="229" t="s">
        <v>181</v>
      </c>
      <c r="H173" s="230">
        <v>192.53800000000001</v>
      </c>
      <c r="I173" s="231"/>
      <c r="J173" s="232">
        <f>ROUND(I173*H173,2)</f>
        <v>0</v>
      </c>
      <c r="K173" s="228" t="s">
        <v>163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155</v>
      </c>
      <c r="AT173" s="237" t="s">
        <v>151</v>
      </c>
      <c r="AU173" s="237" t="s">
        <v>85</v>
      </c>
      <c r="AY173" s="17" t="s">
        <v>149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155</v>
      </c>
      <c r="BM173" s="237" t="s">
        <v>216</v>
      </c>
    </row>
    <row r="174" s="13" customFormat="1">
      <c r="A174" s="13"/>
      <c r="B174" s="239"/>
      <c r="C174" s="240"/>
      <c r="D174" s="241" t="s">
        <v>157</v>
      </c>
      <c r="E174" s="242" t="s">
        <v>1</v>
      </c>
      <c r="F174" s="243" t="s">
        <v>183</v>
      </c>
      <c r="G174" s="240"/>
      <c r="H174" s="242" t="s">
        <v>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157</v>
      </c>
      <c r="AU174" s="249" t="s">
        <v>85</v>
      </c>
      <c r="AV174" s="13" t="s">
        <v>83</v>
      </c>
      <c r="AW174" s="13" t="s">
        <v>32</v>
      </c>
      <c r="AX174" s="13" t="s">
        <v>76</v>
      </c>
      <c r="AY174" s="249" t="s">
        <v>149</v>
      </c>
    </row>
    <row r="175" s="14" customFormat="1">
      <c r="A175" s="14"/>
      <c r="B175" s="250"/>
      <c r="C175" s="251"/>
      <c r="D175" s="241" t="s">
        <v>157</v>
      </c>
      <c r="E175" s="252" t="s">
        <v>1</v>
      </c>
      <c r="F175" s="253" t="s">
        <v>217</v>
      </c>
      <c r="G175" s="251"/>
      <c r="H175" s="254">
        <v>78.278000000000006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157</v>
      </c>
      <c r="AU175" s="260" t="s">
        <v>85</v>
      </c>
      <c r="AV175" s="14" t="s">
        <v>85</v>
      </c>
      <c r="AW175" s="14" t="s">
        <v>32</v>
      </c>
      <c r="AX175" s="14" t="s">
        <v>76</v>
      </c>
      <c r="AY175" s="260" t="s">
        <v>149</v>
      </c>
    </row>
    <row r="176" s="13" customFormat="1">
      <c r="A176" s="13"/>
      <c r="B176" s="239"/>
      <c r="C176" s="240"/>
      <c r="D176" s="241" t="s">
        <v>157</v>
      </c>
      <c r="E176" s="242" t="s">
        <v>1</v>
      </c>
      <c r="F176" s="243" t="s">
        <v>218</v>
      </c>
      <c r="G176" s="240"/>
      <c r="H176" s="242" t="s">
        <v>1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157</v>
      </c>
      <c r="AU176" s="249" t="s">
        <v>85</v>
      </c>
      <c r="AV176" s="13" t="s">
        <v>83</v>
      </c>
      <c r="AW176" s="13" t="s">
        <v>32</v>
      </c>
      <c r="AX176" s="13" t="s">
        <v>76</v>
      </c>
      <c r="AY176" s="249" t="s">
        <v>149</v>
      </c>
    </row>
    <row r="177" s="13" customFormat="1">
      <c r="A177" s="13"/>
      <c r="B177" s="239"/>
      <c r="C177" s="240"/>
      <c r="D177" s="241" t="s">
        <v>157</v>
      </c>
      <c r="E177" s="242" t="s">
        <v>1</v>
      </c>
      <c r="F177" s="243" t="s">
        <v>219</v>
      </c>
      <c r="G177" s="240"/>
      <c r="H177" s="242" t="s">
        <v>1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157</v>
      </c>
      <c r="AU177" s="249" t="s">
        <v>85</v>
      </c>
      <c r="AV177" s="13" t="s">
        <v>83</v>
      </c>
      <c r="AW177" s="13" t="s">
        <v>32</v>
      </c>
      <c r="AX177" s="13" t="s">
        <v>76</v>
      </c>
      <c r="AY177" s="249" t="s">
        <v>149</v>
      </c>
    </row>
    <row r="178" s="13" customFormat="1">
      <c r="A178" s="13"/>
      <c r="B178" s="239"/>
      <c r="C178" s="240"/>
      <c r="D178" s="241" t="s">
        <v>157</v>
      </c>
      <c r="E178" s="242" t="s">
        <v>1</v>
      </c>
      <c r="F178" s="243" t="s">
        <v>220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157</v>
      </c>
      <c r="AU178" s="249" t="s">
        <v>85</v>
      </c>
      <c r="AV178" s="13" t="s">
        <v>83</v>
      </c>
      <c r="AW178" s="13" t="s">
        <v>32</v>
      </c>
      <c r="AX178" s="13" t="s">
        <v>76</v>
      </c>
      <c r="AY178" s="249" t="s">
        <v>149</v>
      </c>
    </row>
    <row r="179" s="13" customFormat="1">
      <c r="A179" s="13"/>
      <c r="B179" s="239"/>
      <c r="C179" s="240"/>
      <c r="D179" s="241" t="s">
        <v>157</v>
      </c>
      <c r="E179" s="242" t="s">
        <v>1</v>
      </c>
      <c r="F179" s="243" t="s">
        <v>221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157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149</v>
      </c>
    </row>
    <row r="180" s="13" customFormat="1">
      <c r="A180" s="13"/>
      <c r="B180" s="239"/>
      <c r="C180" s="240"/>
      <c r="D180" s="241" t="s">
        <v>157</v>
      </c>
      <c r="E180" s="242" t="s">
        <v>1</v>
      </c>
      <c r="F180" s="243" t="s">
        <v>222</v>
      </c>
      <c r="G180" s="240"/>
      <c r="H180" s="242" t="s">
        <v>1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157</v>
      </c>
      <c r="AU180" s="249" t="s">
        <v>85</v>
      </c>
      <c r="AV180" s="13" t="s">
        <v>83</v>
      </c>
      <c r="AW180" s="13" t="s">
        <v>32</v>
      </c>
      <c r="AX180" s="13" t="s">
        <v>76</v>
      </c>
      <c r="AY180" s="249" t="s">
        <v>149</v>
      </c>
    </row>
    <row r="181" s="13" customFormat="1">
      <c r="A181" s="13"/>
      <c r="B181" s="239"/>
      <c r="C181" s="240"/>
      <c r="D181" s="241" t="s">
        <v>157</v>
      </c>
      <c r="E181" s="242" t="s">
        <v>1</v>
      </c>
      <c r="F181" s="243" t="s">
        <v>223</v>
      </c>
      <c r="G181" s="240"/>
      <c r="H181" s="242" t="s">
        <v>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157</v>
      </c>
      <c r="AU181" s="249" t="s">
        <v>85</v>
      </c>
      <c r="AV181" s="13" t="s">
        <v>83</v>
      </c>
      <c r="AW181" s="13" t="s">
        <v>32</v>
      </c>
      <c r="AX181" s="13" t="s">
        <v>76</v>
      </c>
      <c r="AY181" s="249" t="s">
        <v>149</v>
      </c>
    </row>
    <row r="182" s="14" customFormat="1">
      <c r="A182" s="14"/>
      <c r="B182" s="250"/>
      <c r="C182" s="251"/>
      <c r="D182" s="241" t="s">
        <v>157</v>
      </c>
      <c r="E182" s="252" t="s">
        <v>1</v>
      </c>
      <c r="F182" s="253" t="s">
        <v>224</v>
      </c>
      <c r="G182" s="251"/>
      <c r="H182" s="254">
        <v>114.26000000000001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157</v>
      </c>
      <c r="AU182" s="260" t="s">
        <v>85</v>
      </c>
      <c r="AV182" s="14" t="s">
        <v>85</v>
      </c>
      <c r="AW182" s="14" t="s">
        <v>32</v>
      </c>
      <c r="AX182" s="14" t="s">
        <v>76</v>
      </c>
      <c r="AY182" s="260" t="s">
        <v>149</v>
      </c>
    </row>
    <row r="183" s="15" customFormat="1">
      <c r="A183" s="15"/>
      <c r="B183" s="261"/>
      <c r="C183" s="262"/>
      <c r="D183" s="241" t="s">
        <v>157</v>
      </c>
      <c r="E183" s="263" t="s">
        <v>1</v>
      </c>
      <c r="F183" s="264" t="s">
        <v>160</v>
      </c>
      <c r="G183" s="262"/>
      <c r="H183" s="265">
        <v>192.53800000000001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1" t="s">
        <v>157</v>
      </c>
      <c r="AU183" s="271" t="s">
        <v>85</v>
      </c>
      <c r="AV183" s="15" t="s">
        <v>155</v>
      </c>
      <c r="AW183" s="15" t="s">
        <v>32</v>
      </c>
      <c r="AX183" s="15" t="s">
        <v>83</v>
      </c>
      <c r="AY183" s="271" t="s">
        <v>149</v>
      </c>
    </row>
    <row r="184" s="2" customFormat="1" ht="44.25" customHeight="1">
      <c r="A184" s="38"/>
      <c r="B184" s="39"/>
      <c r="C184" s="226" t="s">
        <v>225</v>
      </c>
      <c r="D184" s="226" t="s">
        <v>151</v>
      </c>
      <c r="E184" s="227" t="s">
        <v>226</v>
      </c>
      <c r="F184" s="228" t="s">
        <v>227</v>
      </c>
      <c r="G184" s="229" t="s">
        <v>181</v>
      </c>
      <c r="H184" s="230">
        <v>114.26000000000001</v>
      </c>
      <c r="I184" s="231"/>
      <c r="J184" s="232">
        <f>ROUND(I184*H184,2)</f>
        <v>0</v>
      </c>
      <c r="K184" s="228" t="s">
        <v>163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155</v>
      </c>
      <c r="AT184" s="237" t="s">
        <v>151</v>
      </c>
      <c r="AU184" s="237" t="s">
        <v>85</v>
      </c>
      <c r="AY184" s="17" t="s">
        <v>149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155</v>
      </c>
      <c r="BM184" s="237" t="s">
        <v>228</v>
      </c>
    </row>
    <row r="185" s="13" customFormat="1">
      <c r="A185" s="13"/>
      <c r="B185" s="239"/>
      <c r="C185" s="240"/>
      <c r="D185" s="241" t="s">
        <v>157</v>
      </c>
      <c r="E185" s="242" t="s">
        <v>1</v>
      </c>
      <c r="F185" s="243" t="s">
        <v>229</v>
      </c>
      <c r="G185" s="240"/>
      <c r="H185" s="242" t="s">
        <v>1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157</v>
      </c>
      <c r="AU185" s="249" t="s">
        <v>85</v>
      </c>
      <c r="AV185" s="13" t="s">
        <v>83</v>
      </c>
      <c r="AW185" s="13" t="s">
        <v>32</v>
      </c>
      <c r="AX185" s="13" t="s">
        <v>76</v>
      </c>
      <c r="AY185" s="249" t="s">
        <v>149</v>
      </c>
    </row>
    <row r="186" s="13" customFormat="1">
      <c r="A186" s="13"/>
      <c r="B186" s="239"/>
      <c r="C186" s="240"/>
      <c r="D186" s="241" t="s">
        <v>157</v>
      </c>
      <c r="E186" s="242" t="s">
        <v>1</v>
      </c>
      <c r="F186" s="243" t="s">
        <v>230</v>
      </c>
      <c r="G186" s="240"/>
      <c r="H186" s="242" t="s">
        <v>1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157</v>
      </c>
      <c r="AU186" s="249" t="s">
        <v>85</v>
      </c>
      <c r="AV186" s="13" t="s">
        <v>83</v>
      </c>
      <c r="AW186" s="13" t="s">
        <v>32</v>
      </c>
      <c r="AX186" s="13" t="s">
        <v>76</v>
      </c>
      <c r="AY186" s="249" t="s">
        <v>149</v>
      </c>
    </row>
    <row r="187" s="14" customFormat="1">
      <c r="A187" s="14"/>
      <c r="B187" s="250"/>
      <c r="C187" s="251"/>
      <c r="D187" s="241" t="s">
        <v>157</v>
      </c>
      <c r="E187" s="252" t="s">
        <v>1</v>
      </c>
      <c r="F187" s="253" t="s">
        <v>231</v>
      </c>
      <c r="G187" s="251"/>
      <c r="H187" s="254">
        <v>70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157</v>
      </c>
      <c r="AU187" s="260" t="s">
        <v>85</v>
      </c>
      <c r="AV187" s="14" t="s">
        <v>85</v>
      </c>
      <c r="AW187" s="14" t="s">
        <v>32</v>
      </c>
      <c r="AX187" s="14" t="s">
        <v>76</v>
      </c>
      <c r="AY187" s="260" t="s">
        <v>149</v>
      </c>
    </row>
    <row r="188" s="13" customFormat="1">
      <c r="A188" s="13"/>
      <c r="B188" s="239"/>
      <c r="C188" s="240"/>
      <c r="D188" s="241" t="s">
        <v>157</v>
      </c>
      <c r="E188" s="242" t="s">
        <v>1</v>
      </c>
      <c r="F188" s="243" t="s">
        <v>232</v>
      </c>
      <c r="G188" s="240"/>
      <c r="H188" s="242" t="s">
        <v>1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157</v>
      </c>
      <c r="AU188" s="249" t="s">
        <v>85</v>
      </c>
      <c r="AV188" s="13" t="s">
        <v>83</v>
      </c>
      <c r="AW188" s="13" t="s">
        <v>32</v>
      </c>
      <c r="AX188" s="13" t="s">
        <v>76</v>
      </c>
      <c r="AY188" s="249" t="s">
        <v>149</v>
      </c>
    </row>
    <row r="189" s="14" customFormat="1">
      <c r="A189" s="14"/>
      <c r="B189" s="250"/>
      <c r="C189" s="251"/>
      <c r="D189" s="241" t="s">
        <v>157</v>
      </c>
      <c r="E189" s="252" t="s">
        <v>1</v>
      </c>
      <c r="F189" s="253" t="s">
        <v>233</v>
      </c>
      <c r="G189" s="251"/>
      <c r="H189" s="254">
        <v>33.799999999999997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157</v>
      </c>
      <c r="AU189" s="260" t="s">
        <v>85</v>
      </c>
      <c r="AV189" s="14" t="s">
        <v>85</v>
      </c>
      <c r="AW189" s="14" t="s">
        <v>32</v>
      </c>
      <c r="AX189" s="14" t="s">
        <v>76</v>
      </c>
      <c r="AY189" s="260" t="s">
        <v>149</v>
      </c>
    </row>
    <row r="190" s="13" customFormat="1">
      <c r="A190" s="13"/>
      <c r="B190" s="239"/>
      <c r="C190" s="240"/>
      <c r="D190" s="241" t="s">
        <v>157</v>
      </c>
      <c r="E190" s="242" t="s">
        <v>1</v>
      </c>
      <c r="F190" s="243" t="s">
        <v>234</v>
      </c>
      <c r="G190" s="240"/>
      <c r="H190" s="242" t="s">
        <v>1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157</v>
      </c>
      <c r="AU190" s="249" t="s">
        <v>85</v>
      </c>
      <c r="AV190" s="13" t="s">
        <v>83</v>
      </c>
      <c r="AW190" s="13" t="s">
        <v>32</v>
      </c>
      <c r="AX190" s="13" t="s">
        <v>76</v>
      </c>
      <c r="AY190" s="249" t="s">
        <v>149</v>
      </c>
    </row>
    <row r="191" s="14" customFormat="1">
      <c r="A191" s="14"/>
      <c r="B191" s="250"/>
      <c r="C191" s="251"/>
      <c r="D191" s="241" t="s">
        <v>157</v>
      </c>
      <c r="E191" s="252" t="s">
        <v>1</v>
      </c>
      <c r="F191" s="253" t="s">
        <v>235</v>
      </c>
      <c r="G191" s="251"/>
      <c r="H191" s="254">
        <v>10.460000000000001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157</v>
      </c>
      <c r="AU191" s="260" t="s">
        <v>85</v>
      </c>
      <c r="AV191" s="14" t="s">
        <v>85</v>
      </c>
      <c r="AW191" s="14" t="s">
        <v>32</v>
      </c>
      <c r="AX191" s="14" t="s">
        <v>76</v>
      </c>
      <c r="AY191" s="260" t="s">
        <v>149</v>
      </c>
    </row>
    <row r="192" s="15" customFormat="1">
      <c r="A192" s="15"/>
      <c r="B192" s="261"/>
      <c r="C192" s="262"/>
      <c r="D192" s="241" t="s">
        <v>157</v>
      </c>
      <c r="E192" s="263" t="s">
        <v>1</v>
      </c>
      <c r="F192" s="264" t="s">
        <v>160</v>
      </c>
      <c r="G192" s="262"/>
      <c r="H192" s="265">
        <v>114.26000000000001</v>
      </c>
      <c r="I192" s="266"/>
      <c r="J192" s="262"/>
      <c r="K192" s="262"/>
      <c r="L192" s="267"/>
      <c r="M192" s="268"/>
      <c r="N192" s="269"/>
      <c r="O192" s="269"/>
      <c r="P192" s="269"/>
      <c r="Q192" s="269"/>
      <c r="R192" s="269"/>
      <c r="S192" s="269"/>
      <c r="T192" s="270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1" t="s">
        <v>157</v>
      </c>
      <c r="AU192" s="271" t="s">
        <v>85</v>
      </c>
      <c r="AV192" s="15" t="s">
        <v>155</v>
      </c>
      <c r="AW192" s="15" t="s">
        <v>32</v>
      </c>
      <c r="AX192" s="15" t="s">
        <v>83</v>
      </c>
      <c r="AY192" s="271" t="s">
        <v>149</v>
      </c>
    </row>
    <row r="193" s="2" customFormat="1" ht="44.25" customHeight="1">
      <c r="A193" s="38"/>
      <c r="B193" s="39"/>
      <c r="C193" s="226" t="s">
        <v>8</v>
      </c>
      <c r="D193" s="226" t="s">
        <v>151</v>
      </c>
      <c r="E193" s="227" t="s">
        <v>236</v>
      </c>
      <c r="F193" s="228" t="s">
        <v>237</v>
      </c>
      <c r="G193" s="229" t="s">
        <v>181</v>
      </c>
      <c r="H193" s="230">
        <v>10.460000000000001</v>
      </c>
      <c r="I193" s="231"/>
      <c r="J193" s="232">
        <f>ROUND(I193*H193,2)</f>
        <v>0</v>
      </c>
      <c r="K193" s="228" t="s">
        <v>163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155</v>
      </c>
      <c r="AT193" s="237" t="s">
        <v>151</v>
      </c>
      <c r="AU193" s="237" t="s">
        <v>85</v>
      </c>
      <c r="AY193" s="17" t="s">
        <v>149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155</v>
      </c>
      <c r="BM193" s="237" t="s">
        <v>238</v>
      </c>
    </row>
    <row r="194" s="13" customFormat="1">
      <c r="A194" s="13"/>
      <c r="B194" s="239"/>
      <c r="C194" s="240"/>
      <c r="D194" s="241" t="s">
        <v>157</v>
      </c>
      <c r="E194" s="242" t="s">
        <v>1</v>
      </c>
      <c r="F194" s="243" t="s">
        <v>239</v>
      </c>
      <c r="G194" s="240"/>
      <c r="H194" s="242" t="s">
        <v>1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157</v>
      </c>
      <c r="AU194" s="249" t="s">
        <v>85</v>
      </c>
      <c r="AV194" s="13" t="s">
        <v>83</v>
      </c>
      <c r="AW194" s="13" t="s">
        <v>32</v>
      </c>
      <c r="AX194" s="13" t="s">
        <v>76</v>
      </c>
      <c r="AY194" s="249" t="s">
        <v>149</v>
      </c>
    </row>
    <row r="195" s="13" customFormat="1">
      <c r="A195" s="13"/>
      <c r="B195" s="239"/>
      <c r="C195" s="240"/>
      <c r="D195" s="241" t="s">
        <v>157</v>
      </c>
      <c r="E195" s="242" t="s">
        <v>1</v>
      </c>
      <c r="F195" s="243" t="s">
        <v>191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157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149</v>
      </c>
    </row>
    <row r="196" s="14" customFormat="1">
      <c r="A196" s="14"/>
      <c r="B196" s="250"/>
      <c r="C196" s="251"/>
      <c r="D196" s="241" t="s">
        <v>157</v>
      </c>
      <c r="E196" s="252" t="s">
        <v>1</v>
      </c>
      <c r="F196" s="253" t="s">
        <v>240</v>
      </c>
      <c r="G196" s="251"/>
      <c r="H196" s="254">
        <v>2.3100000000000001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157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149</v>
      </c>
    </row>
    <row r="197" s="13" customFormat="1">
      <c r="A197" s="13"/>
      <c r="B197" s="239"/>
      <c r="C197" s="240"/>
      <c r="D197" s="241" t="s">
        <v>157</v>
      </c>
      <c r="E197" s="242" t="s">
        <v>1</v>
      </c>
      <c r="F197" s="243" t="s">
        <v>241</v>
      </c>
      <c r="G197" s="240"/>
      <c r="H197" s="242" t="s">
        <v>1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157</v>
      </c>
      <c r="AU197" s="249" t="s">
        <v>85</v>
      </c>
      <c r="AV197" s="13" t="s">
        <v>83</v>
      </c>
      <c r="AW197" s="13" t="s">
        <v>32</v>
      </c>
      <c r="AX197" s="13" t="s">
        <v>76</v>
      </c>
      <c r="AY197" s="249" t="s">
        <v>149</v>
      </c>
    </row>
    <row r="198" s="14" customFormat="1">
      <c r="A198" s="14"/>
      <c r="B198" s="250"/>
      <c r="C198" s="251"/>
      <c r="D198" s="241" t="s">
        <v>157</v>
      </c>
      <c r="E198" s="252" t="s">
        <v>1</v>
      </c>
      <c r="F198" s="253" t="s">
        <v>242</v>
      </c>
      <c r="G198" s="251"/>
      <c r="H198" s="254">
        <v>8.1500000000000004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157</v>
      </c>
      <c r="AU198" s="260" t="s">
        <v>85</v>
      </c>
      <c r="AV198" s="14" t="s">
        <v>85</v>
      </c>
      <c r="AW198" s="14" t="s">
        <v>32</v>
      </c>
      <c r="AX198" s="14" t="s">
        <v>76</v>
      </c>
      <c r="AY198" s="260" t="s">
        <v>149</v>
      </c>
    </row>
    <row r="199" s="15" customFormat="1">
      <c r="A199" s="15"/>
      <c r="B199" s="261"/>
      <c r="C199" s="262"/>
      <c r="D199" s="241" t="s">
        <v>157</v>
      </c>
      <c r="E199" s="263" t="s">
        <v>1</v>
      </c>
      <c r="F199" s="264" t="s">
        <v>160</v>
      </c>
      <c r="G199" s="262"/>
      <c r="H199" s="265">
        <v>10.460000000000001</v>
      </c>
      <c r="I199" s="266"/>
      <c r="J199" s="262"/>
      <c r="K199" s="262"/>
      <c r="L199" s="267"/>
      <c r="M199" s="268"/>
      <c r="N199" s="269"/>
      <c r="O199" s="269"/>
      <c r="P199" s="269"/>
      <c r="Q199" s="269"/>
      <c r="R199" s="269"/>
      <c r="S199" s="269"/>
      <c r="T199" s="27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1" t="s">
        <v>157</v>
      </c>
      <c r="AU199" s="271" t="s">
        <v>85</v>
      </c>
      <c r="AV199" s="15" t="s">
        <v>155</v>
      </c>
      <c r="AW199" s="15" t="s">
        <v>32</v>
      </c>
      <c r="AX199" s="15" t="s">
        <v>83</v>
      </c>
      <c r="AY199" s="271" t="s">
        <v>149</v>
      </c>
    </row>
    <row r="200" s="2" customFormat="1" ht="44.25" customHeight="1">
      <c r="A200" s="38"/>
      <c r="B200" s="39"/>
      <c r="C200" s="226" t="s">
        <v>243</v>
      </c>
      <c r="D200" s="226" t="s">
        <v>151</v>
      </c>
      <c r="E200" s="227" t="s">
        <v>244</v>
      </c>
      <c r="F200" s="228" t="s">
        <v>245</v>
      </c>
      <c r="G200" s="229" t="s">
        <v>181</v>
      </c>
      <c r="H200" s="230">
        <v>33.799999999999997</v>
      </c>
      <c r="I200" s="231"/>
      <c r="J200" s="232">
        <f>ROUND(I200*H200,2)</f>
        <v>0</v>
      </c>
      <c r="K200" s="228" t="s">
        <v>1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155</v>
      </c>
      <c r="AT200" s="237" t="s">
        <v>151</v>
      </c>
      <c r="AU200" s="237" t="s">
        <v>85</v>
      </c>
      <c r="AY200" s="17" t="s">
        <v>149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83</v>
      </c>
      <c r="BK200" s="238">
        <f>ROUND(I200*H200,2)</f>
        <v>0</v>
      </c>
      <c r="BL200" s="17" t="s">
        <v>155</v>
      </c>
      <c r="BM200" s="237" t="s">
        <v>246</v>
      </c>
    </row>
    <row r="201" s="13" customFormat="1">
      <c r="A201" s="13"/>
      <c r="B201" s="239"/>
      <c r="C201" s="240"/>
      <c r="D201" s="241" t="s">
        <v>157</v>
      </c>
      <c r="E201" s="242" t="s">
        <v>1</v>
      </c>
      <c r="F201" s="243" t="s">
        <v>209</v>
      </c>
      <c r="G201" s="240"/>
      <c r="H201" s="242" t="s">
        <v>1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157</v>
      </c>
      <c r="AU201" s="249" t="s">
        <v>85</v>
      </c>
      <c r="AV201" s="13" t="s">
        <v>83</v>
      </c>
      <c r="AW201" s="13" t="s">
        <v>32</v>
      </c>
      <c r="AX201" s="13" t="s">
        <v>76</v>
      </c>
      <c r="AY201" s="249" t="s">
        <v>149</v>
      </c>
    </row>
    <row r="202" s="14" customFormat="1">
      <c r="A202" s="14"/>
      <c r="B202" s="250"/>
      <c r="C202" s="251"/>
      <c r="D202" s="241" t="s">
        <v>157</v>
      </c>
      <c r="E202" s="252" t="s">
        <v>1</v>
      </c>
      <c r="F202" s="253" t="s">
        <v>247</v>
      </c>
      <c r="G202" s="251"/>
      <c r="H202" s="254">
        <v>33.799999999999997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157</v>
      </c>
      <c r="AU202" s="260" t="s">
        <v>85</v>
      </c>
      <c r="AV202" s="14" t="s">
        <v>85</v>
      </c>
      <c r="AW202" s="14" t="s">
        <v>32</v>
      </c>
      <c r="AX202" s="14" t="s">
        <v>83</v>
      </c>
      <c r="AY202" s="260" t="s">
        <v>149</v>
      </c>
    </row>
    <row r="203" s="2" customFormat="1" ht="66.75" customHeight="1">
      <c r="A203" s="38"/>
      <c r="B203" s="39"/>
      <c r="C203" s="226" t="s">
        <v>248</v>
      </c>
      <c r="D203" s="226" t="s">
        <v>151</v>
      </c>
      <c r="E203" s="227" t="s">
        <v>249</v>
      </c>
      <c r="F203" s="228" t="s">
        <v>250</v>
      </c>
      <c r="G203" s="229" t="s">
        <v>181</v>
      </c>
      <c r="H203" s="230">
        <v>18.199999999999999</v>
      </c>
      <c r="I203" s="231"/>
      <c r="J203" s="232">
        <f>ROUND(I203*H203,2)</f>
        <v>0</v>
      </c>
      <c r="K203" s="228" t="s">
        <v>163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155</v>
      </c>
      <c r="AT203" s="237" t="s">
        <v>151</v>
      </c>
      <c r="AU203" s="237" t="s">
        <v>85</v>
      </c>
      <c r="AY203" s="17" t="s">
        <v>149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155</v>
      </c>
      <c r="BM203" s="237" t="s">
        <v>251</v>
      </c>
    </row>
    <row r="204" s="13" customFormat="1">
      <c r="A204" s="13"/>
      <c r="B204" s="239"/>
      <c r="C204" s="240"/>
      <c r="D204" s="241" t="s">
        <v>157</v>
      </c>
      <c r="E204" s="242" t="s">
        <v>1</v>
      </c>
      <c r="F204" s="243" t="s">
        <v>209</v>
      </c>
      <c r="G204" s="240"/>
      <c r="H204" s="242" t="s">
        <v>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157</v>
      </c>
      <c r="AU204" s="249" t="s">
        <v>85</v>
      </c>
      <c r="AV204" s="13" t="s">
        <v>83</v>
      </c>
      <c r="AW204" s="13" t="s">
        <v>32</v>
      </c>
      <c r="AX204" s="13" t="s">
        <v>76</v>
      </c>
      <c r="AY204" s="249" t="s">
        <v>149</v>
      </c>
    </row>
    <row r="205" s="14" customFormat="1">
      <c r="A205" s="14"/>
      <c r="B205" s="250"/>
      <c r="C205" s="251"/>
      <c r="D205" s="241" t="s">
        <v>157</v>
      </c>
      <c r="E205" s="252" t="s">
        <v>1</v>
      </c>
      <c r="F205" s="253" t="s">
        <v>252</v>
      </c>
      <c r="G205" s="251"/>
      <c r="H205" s="254">
        <v>18.199999999999999</v>
      </c>
      <c r="I205" s="255"/>
      <c r="J205" s="251"/>
      <c r="K205" s="251"/>
      <c r="L205" s="256"/>
      <c r="M205" s="257"/>
      <c r="N205" s="258"/>
      <c r="O205" s="258"/>
      <c r="P205" s="258"/>
      <c r="Q205" s="258"/>
      <c r="R205" s="258"/>
      <c r="S205" s="258"/>
      <c r="T205" s="25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0" t="s">
        <v>157</v>
      </c>
      <c r="AU205" s="260" t="s">
        <v>85</v>
      </c>
      <c r="AV205" s="14" t="s">
        <v>85</v>
      </c>
      <c r="AW205" s="14" t="s">
        <v>32</v>
      </c>
      <c r="AX205" s="14" t="s">
        <v>83</v>
      </c>
      <c r="AY205" s="260" t="s">
        <v>149</v>
      </c>
    </row>
    <row r="206" s="2" customFormat="1" ht="16.5" customHeight="1">
      <c r="A206" s="38"/>
      <c r="B206" s="39"/>
      <c r="C206" s="272" t="s">
        <v>253</v>
      </c>
      <c r="D206" s="272" t="s">
        <v>254</v>
      </c>
      <c r="E206" s="273" t="s">
        <v>255</v>
      </c>
      <c r="F206" s="274" t="s">
        <v>256</v>
      </c>
      <c r="G206" s="275" t="s">
        <v>257</v>
      </c>
      <c r="H206" s="276">
        <v>36.399999999999999</v>
      </c>
      <c r="I206" s="277"/>
      <c r="J206" s="278">
        <f>ROUND(I206*H206,2)</f>
        <v>0</v>
      </c>
      <c r="K206" s="274" t="s">
        <v>163</v>
      </c>
      <c r="L206" s="279"/>
      <c r="M206" s="280" t="s">
        <v>1</v>
      </c>
      <c r="N206" s="281" t="s">
        <v>41</v>
      </c>
      <c r="O206" s="91"/>
      <c r="P206" s="235">
        <f>O206*H206</f>
        <v>0</v>
      </c>
      <c r="Q206" s="235">
        <v>1</v>
      </c>
      <c r="R206" s="235">
        <f>Q206*H206</f>
        <v>36.399999999999999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205</v>
      </c>
      <c r="AT206" s="237" t="s">
        <v>254</v>
      </c>
      <c r="AU206" s="237" t="s">
        <v>85</v>
      </c>
      <c r="AY206" s="17" t="s">
        <v>149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155</v>
      </c>
      <c r="BM206" s="237" t="s">
        <v>258</v>
      </c>
    </row>
    <row r="207" s="14" customFormat="1">
      <c r="A207" s="14"/>
      <c r="B207" s="250"/>
      <c r="C207" s="251"/>
      <c r="D207" s="241" t="s">
        <v>157</v>
      </c>
      <c r="E207" s="252" t="s">
        <v>1</v>
      </c>
      <c r="F207" s="253" t="s">
        <v>259</v>
      </c>
      <c r="G207" s="251"/>
      <c r="H207" s="254">
        <v>36.399999999999999</v>
      </c>
      <c r="I207" s="255"/>
      <c r="J207" s="251"/>
      <c r="K207" s="251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157</v>
      </c>
      <c r="AU207" s="260" t="s">
        <v>85</v>
      </c>
      <c r="AV207" s="14" t="s">
        <v>85</v>
      </c>
      <c r="AW207" s="14" t="s">
        <v>32</v>
      </c>
      <c r="AX207" s="14" t="s">
        <v>83</v>
      </c>
      <c r="AY207" s="260" t="s">
        <v>149</v>
      </c>
    </row>
    <row r="208" s="2" customFormat="1" ht="33" customHeight="1">
      <c r="A208" s="38"/>
      <c r="B208" s="39"/>
      <c r="C208" s="226" t="s">
        <v>260</v>
      </c>
      <c r="D208" s="226" t="s">
        <v>151</v>
      </c>
      <c r="E208" s="227" t="s">
        <v>261</v>
      </c>
      <c r="F208" s="228" t="s">
        <v>262</v>
      </c>
      <c r="G208" s="229" t="s">
        <v>154</v>
      </c>
      <c r="H208" s="230">
        <v>230.84999999999999</v>
      </c>
      <c r="I208" s="231"/>
      <c r="J208" s="232">
        <f>ROUND(I208*H208,2)</f>
        <v>0</v>
      </c>
      <c r="K208" s="228" t="s">
        <v>163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155</v>
      </c>
      <c r="AT208" s="237" t="s">
        <v>151</v>
      </c>
      <c r="AU208" s="237" t="s">
        <v>85</v>
      </c>
      <c r="AY208" s="17" t="s">
        <v>149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83</v>
      </c>
      <c r="BK208" s="238">
        <f>ROUND(I208*H208,2)</f>
        <v>0</v>
      </c>
      <c r="BL208" s="17" t="s">
        <v>155</v>
      </c>
      <c r="BM208" s="237" t="s">
        <v>263</v>
      </c>
    </row>
    <row r="209" s="13" customFormat="1">
      <c r="A209" s="13"/>
      <c r="B209" s="239"/>
      <c r="C209" s="240"/>
      <c r="D209" s="241" t="s">
        <v>157</v>
      </c>
      <c r="E209" s="242" t="s">
        <v>1</v>
      </c>
      <c r="F209" s="243" t="s">
        <v>190</v>
      </c>
      <c r="G209" s="240"/>
      <c r="H209" s="242" t="s">
        <v>1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157</v>
      </c>
      <c r="AU209" s="249" t="s">
        <v>85</v>
      </c>
      <c r="AV209" s="13" t="s">
        <v>83</v>
      </c>
      <c r="AW209" s="13" t="s">
        <v>32</v>
      </c>
      <c r="AX209" s="13" t="s">
        <v>76</v>
      </c>
      <c r="AY209" s="249" t="s">
        <v>149</v>
      </c>
    </row>
    <row r="210" s="13" customFormat="1">
      <c r="A210" s="13"/>
      <c r="B210" s="239"/>
      <c r="C210" s="240"/>
      <c r="D210" s="241" t="s">
        <v>157</v>
      </c>
      <c r="E210" s="242" t="s">
        <v>1</v>
      </c>
      <c r="F210" s="243" t="s">
        <v>264</v>
      </c>
      <c r="G210" s="240"/>
      <c r="H210" s="242" t="s">
        <v>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157</v>
      </c>
      <c r="AU210" s="249" t="s">
        <v>85</v>
      </c>
      <c r="AV210" s="13" t="s">
        <v>83</v>
      </c>
      <c r="AW210" s="13" t="s">
        <v>32</v>
      </c>
      <c r="AX210" s="13" t="s">
        <v>76</v>
      </c>
      <c r="AY210" s="249" t="s">
        <v>149</v>
      </c>
    </row>
    <row r="211" s="14" customFormat="1">
      <c r="A211" s="14"/>
      <c r="B211" s="250"/>
      <c r="C211" s="251"/>
      <c r="D211" s="241" t="s">
        <v>157</v>
      </c>
      <c r="E211" s="252" t="s">
        <v>1</v>
      </c>
      <c r="F211" s="253" t="s">
        <v>265</v>
      </c>
      <c r="G211" s="251"/>
      <c r="H211" s="254">
        <v>15.33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157</v>
      </c>
      <c r="AU211" s="260" t="s">
        <v>85</v>
      </c>
      <c r="AV211" s="14" t="s">
        <v>85</v>
      </c>
      <c r="AW211" s="14" t="s">
        <v>32</v>
      </c>
      <c r="AX211" s="14" t="s">
        <v>76</v>
      </c>
      <c r="AY211" s="260" t="s">
        <v>149</v>
      </c>
    </row>
    <row r="212" s="13" customFormat="1">
      <c r="A212" s="13"/>
      <c r="B212" s="239"/>
      <c r="C212" s="240"/>
      <c r="D212" s="241" t="s">
        <v>157</v>
      </c>
      <c r="E212" s="242" t="s">
        <v>1</v>
      </c>
      <c r="F212" s="243" t="s">
        <v>266</v>
      </c>
      <c r="G212" s="240"/>
      <c r="H212" s="242" t="s">
        <v>1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157</v>
      </c>
      <c r="AU212" s="249" t="s">
        <v>85</v>
      </c>
      <c r="AV212" s="13" t="s">
        <v>83</v>
      </c>
      <c r="AW212" s="13" t="s">
        <v>32</v>
      </c>
      <c r="AX212" s="13" t="s">
        <v>76</v>
      </c>
      <c r="AY212" s="249" t="s">
        <v>149</v>
      </c>
    </row>
    <row r="213" s="14" customFormat="1">
      <c r="A213" s="14"/>
      <c r="B213" s="250"/>
      <c r="C213" s="251"/>
      <c r="D213" s="241" t="s">
        <v>157</v>
      </c>
      <c r="E213" s="252" t="s">
        <v>1</v>
      </c>
      <c r="F213" s="253" t="s">
        <v>267</v>
      </c>
      <c r="G213" s="251"/>
      <c r="H213" s="254">
        <v>74.730000000000004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157</v>
      </c>
      <c r="AU213" s="260" t="s">
        <v>85</v>
      </c>
      <c r="AV213" s="14" t="s">
        <v>85</v>
      </c>
      <c r="AW213" s="14" t="s">
        <v>32</v>
      </c>
      <c r="AX213" s="14" t="s">
        <v>76</v>
      </c>
      <c r="AY213" s="260" t="s">
        <v>149</v>
      </c>
    </row>
    <row r="214" s="13" customFormat="1">
      <c r="A214" s="13"/>
      <c r="B214" s="239"/>
      <c r="C214" s="240"/>
      <c r="D214" s="241" t="s">
        <v>157</v>
      </c>
      <c r="E214" s="242" t="s">
        <v>1</v>
      </c>
      <c r="F214" s="243" t="s">
        <v>191</v>
      </c>
      <c r="G214" s="240"/>
      <c r="H214" s="242" t="s">
        <v>1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157</v>
      </c>
      <c r="AU214" s="249" t="s">
        <v>85</v>
      </c>
      <c r="AV214" s="13" t="s">
        <v>83</v>
      </c>
      <c r="AW214" s="13" t="s">
        <v>32</v>
      </c>
      <c r="AX214" s="13" t="s">
        <v>76</v>
      </c>
      <c r="AY214" s="249" t="s">
        <v>149</v>
      </c>
    </row>
    <row r="215" s="14" customFormat="1">
      <c r="A215" s="14"/>
      <c r="B215" s="250"/>
      <c r="C215" s="251"/>
      <c r="D215" s="241" t="s">
        <v>157</v>
      </c>
      <c r="E215" s="252" t="s">
        <v>1</v>
      </c>
      <c r="F215" s="253" t="s">
        <v>268</v>
      </c>
      <c r="G215" s="251"/>
      <c r="H215" s="254">
        <v>75.950000000000003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157</v>
      </c>
      <c r="AU215" s="260" t="s">
        <v>85</v>
      </c>
      <c r="AV215" s="14" t="s">
        <v>85</v>
      </c>
      <c r="AW215" s="14" t="s">
        <v>32</v>
      </c>
      <c r="AX215" s="14" t="s">
        <v>76</v>
      </c>
      <c r="AY215" s="260" t="s">
        <v>149</v>
      </c>
    </row>
    <row r="216" s="13" customFormat="1">
      <c r="A216" s="13"/>
      <c r="B216" s="239"/>
      <c r="C216" s="240"/>
      <c r="D216" s="241" t="s">
        <v>157</v>
      </c>
      <c r="E216" s="242" t="s">
        <v>1</v>
      </c>
      <c r="F216" s="243" t="s">
        <v>241</v>
      </c>
      <c r="G216" s="240"/>
      <c r="H216" s="242" t="s">
        <v>1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157</v>
      </c>
      <c r="AU216" s="249" t="s">
        <v>85</v>
      </c>
      <c r="AV216" s="13" t="s">
        <v>83</v>
      </c>
      <c r="AW216" s="13" t="s">
        <v>32</v>
      </c>
      <c r="AX216" s="13" t="s">
        <v>76</v>
      </c>
      <c r="AY216" s="249" t="s">
        <v>149</v>
      </c>
    </row>
    <row r="217" s="14" customFormat="1">
      <c r="A217" s="14"/>
      <c r="B217" s="250"/>
      <c r="C217" s="251"/>
      <c r="D217" s="241" t="s">
        <v>157</v>
      </c>
      <c r="E217" s="252" t="s">
        <v>1</v>
      </c>
      <c r="F217" s="253" t="s">
        <v>269</v>
      </c>
      <c r="G217" s="251"/>
      <c r="H217" s="254">
        <v>64.840000000000003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157</v>
      </c>
      <c r="AU217" s="260" t="s">
        <v>85</v>
      </c>
      <c r="AV217" s="14" t="s">
        <v>85</v>
      </c>
      <c r="AW217" s="14" t="s">
        <v>32</v>
      </c>
      <c r="AX217" s="14" t="s">
        <v>76</v>
      </c>
      <c r="AY217" s="260" t="s">
        <v>149</v>
      </c>
    </row>
    <row r="218" s="15" customFormat="1">
      <c r="A218" s="15"/>
      <c r="B218" s="261"/>
      <c r="C218" s="262"/>
      <c r="D218" s="241" t="s">
        <v>157</v>
      </c>
      <c r="E218" s="263" t="s">
        <v>1</v>
      </c>
      <c r="F218" s="264" t="s">
        <v>160</v>
      </c>
      <c r="G218" s="262"/>
      <c r="H218" s="265">
        <v>230.84999999999999</v>
      </c>
      <c r="I218" s="266"/>
      <c r="J218" s="262"/>
      <c r="K218" s="262"/>
      <c r="L218" s="267"/>
      <c r="M218" s="268"/>
      <c r="N218" s="269"/>
      <c r="O218" s="269"/>
      <c r="P218" s="269"/>
      <c r="Q218" s="269"/>
      <c r="R218" s="269"/>
      <c r="S218" s="269"/>
      <c r="T218" s="27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1" t="s">
        <v>157</v>
      </c>
      <c r="AU218" s="271" t="s">
        <v>85</v>
      </c>
      <c r="AV218" s="15" t="s">
        <v>155</v>
      </c>
      <c r="AW218" s="15" t="s">
        <v>32</v>
      </c>
      <c r="AX218" s="15" t="s">
        <v>83</v>
      </c>
      <c r="AY218" s="271" t="s">
        <v>149</v>
      </c>
    </row>
    <row r="219" s="2" customFormat="1" ht="55.5" customHeight="1">
      <c r="A219" s="38"/>
      <c r="B219" s="39"/>
      <c r="C219" s="226" t="s">
        <v>270</v>
      </c>
      <c r="D219" s="226" t="s">
        <v>151</v>
      </c>
      <c r="E219" s="227" t="s">
        <v>271</v>
      </c>
      <c r="F219" s="228" t="s">
        <v>272</v>
      </c>
      <c r="G219" s="229" t="s">
        <v>154</v>
      </c>
      <c r="H219" s="230">
        <v>927.30999999999995</v>
      </c>
      <c r="I219" s="231"/>
      <c r="J219" s="232">
        <f>ROUND(I219*H219,2)</f>
        <v>0</v>
      </c>
      <c r="K219" s="228" t="s">
        <v>163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155</v>
      </c>
      <c r="AT219" s="237" t="s">
        <v>151</v>
      </c>
      <c r="AU219" s="237" t="s">
        <v>85</v>
      </c>
      <c r="AY219" s="17" t="s">
        <v>149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155</v>
      </c>
      <c r="BM219" s="237" t="s">
        <v>273</v>
      </c>
    </row>
    <row r="220" s="13" customFormat="1">
      <c r="A220" s="13"/>
      <c r="B220" s="239"/>
      <c r="C220" s="240"/>
      <c r="D220" s="241" t="s">
        <v>157</v>
      </c>
      <c r="E220" s="242" t="s">
        <v>1</v>
      </c>
      <c r="F220" s="243" t="s">
        <v>274</v>
      </c>
      <c r="G220" s="240"/>
      <c r="H220" s="242" t="s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157</v>
      </c>
      <c r="AU220" s="249" t="s">
        <v>85</v>
      </c>
      <c r="AV220" s="13" t="s">
        <v>83</v>
      </c>
      <c r="AW220" s="13" t="s">
        <v>32</v>
      </c>
      <c r="AX220" s="13" t="s">
        <v>76</v>
      </c>
      <c r="AY220" s="249" t="s">
        <v>149</v>
      </c>
    </row>
    <row r="221" s="14" customFormat="1">
      <c r="A221" s="14"/>
      <c r="B221" s="250"/>
      <c r="C221" s="251"/>
      <c r="D221" s="241" t="s">
        <v>157</v>
      </c>
      <c r="E221" s="252" t="s">
        <v>1</v>
      </c>
      <c r="F221" s="253" t="s">
        <v>275</v>
      </c>
      <c r="G221" s="251"/>
      <c r="H221" s="254">
        <v>927.30999999999995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157</v>
      </c>
      <c r="AU221" s="260" t="s">
        <v>85</v>
      </c>
      <c r="AV221" s="14" t="s">
        <v>85</v>
      </c>
      <c r="AW221" s="14" t="s">
        <v>32</v>
      </c>
      <c r="AX221" s="14" t="s">
        <v>83</v>
      </c>
      <c r="AY221" s="260" t="s">
        <v>149</v>
      </c>
    </row>
    <row r="222" s="2" customFormat="1" ht="44.25" customHeight="1">
      <c r="A222" s="38"/>
      <c r="B222" s="39"/>
      <c r="C222" s="226" t="s">
        <v>276</v>
      </c>
      <c r="D222" s="226" t="s">
        <v>151</v>
      </c>
      <c r="E222" s="227" t="s">
        <v>226</v>
      </c>
      <c r="F222" s="228" t="s">
        <v>227</v>
      </c>
      <c r="G222" s="229" t="s">
        <v>181</v>
      </c>
      <c r="H222" s="230">
        <v>76.072000000000003</v>
      </c>
      <c r="I222" s="231"/>
      <c r="J222" s="232">
        <f>ROUND(I222*H222,2)</f>
        <v>0</v>
      </c>
      <c r="K222" s="228" t="s">
        <v>163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155</v>
      </c>
      <c r="AT222" s="237" t="s">
        <v>151</v>
      </c>
      <c r="AU222" s="237" t="s">
        <v>85</v>
      </c>
      <c r="AY222" s="17" t="s">
        <v>149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155</v>
      </c>
      <c r="BM222" s="237" t="s">
        <v>277</v>
      </c>
    </row>
    <row r="223" s="13" customFormat="1">
      <c r="A223" s="13"/>
      <c r="B223" s="239"/>
      <c r="C223" s="240"/>
      <c r="D223" s="241" t="s">
        <v>157</v>
      </c>
      <c r="E223" s="242" t="s">
        <v>1</v>
      </c>
      <c r="F223" s="243" t="s">
        <v>278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157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149</v>
      </c>
    </row>
    <row r="224" s="13" customFormat="1">
      <c r="A224" s="13"/>
      <c r="B224" s="239"/>
      <c r="C224" s="240"/>
      <c r="D224" s="241" t="s">
        <v>157</v>
      </c>
      <c r="E224" s="242" t="s">
        <v>1</v>
      </c>
      <c r="F224" s="243" t="s">
        <v>279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157</v>
      </c>
      <c r="AU224" s="249" t="s">
        <v>85</v>
      </c>
      <c r="AV224" s="13" t="s">
        <v>83</v>
      </c>
      <c r="AW224" s="13" t="s">
        <v>32</v>
      </c>
      <c r="AX224" s="13" t="s">
        <v>76</v>
      </c>
      <c r="AY224" s="249" t="s">
        <v>149</v>
      </c>
    </row>
    <row r="225" s="14" customFormat="1">
      <c r="A225" s="14"/>
      <c r="B225" s="250"/>
      <c r="C225" s="251"/>
      <c r="D225" s="241" t="s">
        <v>157</v>
      </c>
      <c r="E225" s="252" t="s">
        <v>1</v>
      </c>
      <c r="F225" s="253" t="s">
        <v>280</v>
      </c>
      <c r="G225" s="251"/>
      <c r="H225" s="254">
        <v>28.672000000000001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157</v>
      </c>
      <c r="AU225" s="260" t="s">
        <v>85</v>
      </c>
      <c r="AV225" s="14" t="s">
        <v>85</v>
      </c>
      <c r="AW225" s="14" t="s">
        <v>32</v>
      </c>
      <c r="AX225" s="14" t="s">
        <v>76</v>
      </c>
      <c r="AY225" s="260" t="s">
        <v>149</v>
      </c>
    </row>
    <row r="226" s="13" customFormat="1">
      <c r="A226" s="13"/>
      <c r="B226" s="239"/>
      <c r="C226" s="240"/>
      <c r="D226" s="241" t="s">
        <v>157</v>
      </c>
      <c r="E226" s="242" t="s">
        <v>1</v>
      </c>
      <c r="F226" s="243" t="s">
        <v>281</v>
      </c>
      <c r="G226" s="240"/>
      <c r="H226" s="242" t="s">
        <v>1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157</v>
      </c>
      <c r="AU226" s="249" t="s">
        <v>85</v>
      </c>
      <c r="AV226" s="13" t="s">
        <v>83</v>
      </c>
      <c r="AW226" s="13" t="s">
        <v>32</v>
      </c>
      <c r="AX226" s="13" t="s">
        <v>76</v>
      </c>
      <c r="AY226" s="249" t="s">
        <v>149</v>
      </c>
    </row>
    <row r="227" s="14" customFormat="1">
      <c r="A227" s="14"/>
      <c r="B227" s="250"/>
      <c r="C227" s="251"/>
      <c r="D227" s="241" t="s">
        <v>157</v>
      </c>
      <c r="E227" s="252" t="s">
        <v>1</v>
      </c>
      <c r="F227" s="253" t="s">
        <v>282</v>
      </c>
      <c r="G227" s="251"/>
      <c r="H227" s="254">
        <v>47.399999999999999</v>
      </c>
      <c r="I227" s="255"/>
      <c r="J227" s="251"/>
      <c r="K227" s="251"/>
      <c r="L227" s="256"/>
      <c r="M227" s="257"/>
      <c r="N227" s="258"/>
      <c r="O227" s="258"/>
      <c r="P227" s="258"/>
      <c r="Q227" s="258"/>
      <c r="R227" s="258"/>
      <c r="S227" s="258"/>
      <c r="T227" s="25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0" t="s">
        <v>157</v>
      </c>
      <c r="AU227" s="260" t="s">
        <v>85</v>
      </c>
      <c r="AV227" s="14" t="s">
        <v>85</v>
      </c>
      <c r="AW227" s="14" t="s">
        <v>32</v>
      </c>
      <c r="AX227" s="14" t="s">
        <v>76</v>
      </c>
      <c r="AY227" s="260" t="s">
        <v>149</v>
      </c>
    </row>
    <row r="228" s="15" customFormat="1">
      <c r="A228" s="15"/>
      <c r="B228" s="261"/>
      <c r="C228" s="262"/>
      <c r="D228" s="241" t="s">
        <v>157</v>
      </c>
      <c r="E228" s="263" t="s">
        <v>1</v>
      </c>
      <c r="F228" s="264" t="s">
        <v>160</v>
      </c>
      <c r="G228" s="262"/>
      <c r="H228" s="265">
        <v>76.072000000000003</v>
      </c>
      <c r="I228" s="266"/>
      <c r="J228" s="262"/>
      <c r="K228" s="262"/>
      <c r="L228" s="267"/>
      <c r="M228" s="268"/>
      <c r="N228" s="269"/>
      <c r="O228" s="269"/>
      <c r="P228" s="269"/>
      <c r="Q228" s="269"/>
      <c r="R228" s="269"/>
      <c r="S228" s="269"/>
      <c r="T228" s="27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1" t="s">
        <v>157</v>
      </c>
      <c r="AU228" s="271" t="s">
        <v>85</v>
      </c>
      <c r="AV228" s="15" t="s">
        <v>155</v>
      </c>
      <c r="AW228" s="15" t="s">
        <v>32</v>
      </c>
      <c r="AX228" s="15" t="s">
        <v>83</v>
      </c>
      <c r="AY228" s="271" t="s">
        <v>149</v>
      </c>
    </row>
    <row r="229" s="2" customFormat="1" ht="37.8" customHeight="1">
      <c r="A229" s="38"/>
      <c r="B229" s="39"/>
      <c r="C229" s="226" t="s">
        <v>283</v>
      </c>
      <c r="D229" s="226" t="s">
        <v>151</v>
      </c>
      <c r="E229" s="227" t="s">
        <v>284</v>
      </c>
      <c r="F229" s="228" t="s">
        <v>285</v>
      </c>
      <c r="G229" s="229" t="s">
        <v>154</v>
      </c>
      <c r="H229" s="230">
        <v>927.30999999999995</v>
      </c>
      <c r="I229" s="231"/>
      <c r="J229" s="232">
        <f>ROUND(I229*H229,2)</f>
        <v>0</v>
      </c>
      <c r="K229" s="228" t="s">
        <v>163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155</v>
      </c>
      <c r="AT229" s="237" t="s">
        <v>151</v>
      </c>
      <c r="AU229" s="237" t="s">
        <v>85</v>
      </c>
      <c r="AY229" s="17" t="s">
        <v>149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155</v>
      </c>
      <c r="BM229" s="237" t="s">
        <v>286</v>
      </c>
    </row>
    <row r="230" s="13" customFormat="1">
      <c r="A230" s="13"/>
      <c r="B230" s="239"/>
      <c r="C230" s="240"/>
      <c r="D230" s="241" t="s">
        <v>157</v>
      </c>
      <c r="E230" s="242" t="s">
        <v>1</v>
      </c>
      <c r="F230" s="243" t="s">
        <v>287</v>
      </c>
      <c r="G230" s="240"/>
      <c r="H230" s="242" t="s">
        <v>1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157</v>
      </c>
      <c r="AU230" s="249" t="s">
        <v>85</v>
      </c>
      <c r="AV230" s="13" t="s">
        <v>83</v>
      </c>
      <c r="AW230" s="13" t="s">
        <v>32</v>
      </c>
      <c r="AX230" s="13" t="s">
        <v>76</v>
      </c>
      <c r="AY230" s="249" t="s">
        <v>149</v>
      </c>
    </row>
    <row r="231" s="14" customFormat="1">
      <c r="A231" s="14"/>
      <c r="B231" s="250"/>
      <c r="C231" s="251"/>
      <c r="D231" s="241" t="s">
        <v>157</v>
      </c>
      <c r="E231" s="252" t="s">
        <v>1</v>
      </c>
      <c r="F231" s="253" t="s">
        <v>288</v>
      </c>
      <c r="G231" s="251"/>
      <c r="H231" s="254">
        <v>927.30999999999995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157</v>
      </c>
      <c r="AU231" s="260" t="s">
        <v>85</v>
      </c>
      <c r="AV231" s="14" t="s">
        <v>85</v>
      </c>
      <c r="AW231" s="14" t="s">
        <v>32</v>
      </c>
      <c r="AX231" s="14" t="s">
        <v>83</v>
      </c>
      <c r="AY231" s="260" t="s">
        <v>149</v>
      </c>
    </row>
    <row r="232" s="2" customFormat="1" ht="37.8" customHeight="1">
      <c r="A232" s="38"/>
      <c r="B232" s="39"/>
      <c r="C232" s="226" t="s">
        <v>289</v>
      </c>
      <c r="D232" s="226" t="s">
        <v>151</v>
      </c>
      <c r="E232" s="227" t="s">
        <v>290</v>
      </c>
      <c r="F232" s="228" t="s">
        <v>291</v>
      </c>
      <c r="G232" s="229" t="s">
        <v>154</v>
      </c>
      <c r="H232" s="230">
        <v>927.30999999999995</v>
      </c>
      <c r="I232" s="231"/>
      <c r="J232" s="232">
        <f>ROUND(I232*H232,2)</f>
        <v>0</v>
      </c>
      <c r="K232" s="228" t="s">
        <v>163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155</v>
      </c>
      <c r="AT232" s="237" t="s">
        <v>151</v>
      </c>
      <c r="AU232" s="237" t="s">
        <v>85</v>
      </c>
      <c r="AY232" s="17" t="s">
        <v>149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83</v>
      </c>
      <c r="BK232" s="238">
        <f>ROUND(I232*H232,2)</f>
        <v>0</v>
      </c>
      <c r="BL232" s="17" t="s">
        <v>155</v>
      </c>
      <c r="BM232" s="237" t="s">
        <v>292</v>
      </c>
    </row>
    <row r="233" s="2" customFormat="1" ht="16.5" customHeight="1">
      <c r="A233" s="38"/>
      <c r="B233" s="39"/>
      <c r="C233" s="272" t="s">
        <v>7</v>
      </c>
      <c r="D233" s="272" t="s">
        <v>254</v>
      </c>
      <c r="E233" s="273" t="s">
        <v>293</v>
      </c>
      <c r="F233" s="274" t="s">
        <v>294</v>
      </c>
      <c r="G233" s="275" t="s">
        <v>295</v>
      </c>
      <c r="H233" s="276">
        <v>27.818999999999999</v>
      </c>
      <c r="I233" s="277"/>
      <c r="J233" s="278">
        <f>ROUND(I233*H233,2)</f>
        <v>0</v>
      </c>
      <c r="K233" s="274" t="s">
        <v>163</v>
      </c>
      <c r="L233" s="279"/>
      <c r="M233" s="280" t="s">
        <v>1</v>
      </c>
      <c r="N233" s="281" t="s">
        <v>41</v>
      </c>
      <c r="O233" s="91"/>
      <c r="P233" s="235">
        <f>O233*H233</f>
        <v>0</v>
      </c>
      <c r="Q233" s="235">
        <v>0.001</v>
      </c>
      <c r="R233" s="235">
        <f>Q233*H233</f>
        <v>0.027819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205</v>
      </c>
      <c r="AT233" s="237" t="s">
        <v>254</v>
      </c>
      <c r="AU233" s="237" t="s">
        <v>85</v>
      </c>
      <c r="AY233" s="17" t="s">
        <v>149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155</v>
      </c>
      <c r="BM233" s="237" t="s">
        <v>296</v>
      </c>
    </row>
    <row r="234" s="14" customFormat="1">
      <c r="A234" s="14"/>
      <c r="B234" s="250"/>
      <c r="C234" s="251"/>
      <c r="D234" s="241" t="s">
        <v>157</v>
      </c>
      <c r="E234" s="252" t="s">
        <v>1</v>
      </c>
      <c r="F234" s="253" t="s">
        <v>297</v>
      </c>
      <c r="G234" s="251"/>
      <c r="H234" s="254">
        <v>27.818999999999999</v>
      </c>
      <c r="I234" s="255"/>
      <c r="J234" s="251"/>
      <c r="K234" s="251"/>
      <c r="L234" s="256"/>
      <c r="M234" s="257"/>
      <c r="N234" s="258"/>
      <c r="O234" s="258"/>
      <c r="P234" s="258"/>
      <c r="Q234" s="258"/>
      <c r="R234" s="258"/>
      <c r="S234" s="258"/>
      <c r="T234" s="25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0" t="s">
        <v>157</v>
      </c>
      <c r="AU234" s="260" t="s">
        <v>85</v>
      </c>
      <c r="AV234" s="14" t="s">
        <v>85</v>
      </c>
      <c r="AW234" s="14" t="s">
        <v>32</v>
      </c>
      <c r="AX234" s="14" t="s">
        <v>83</v>
      </c>
      <c r="AY234" s="260" t="s">
        <v>149</v>
      </c>
    </row>
    <row r="235" s="2" customFormat="1" ht="37.8" customHeight="1">
      <c r="A235" s="38"/>
      <c r="B235" s="39"/>
      <c r="C235" s="226" t="s">
        <v>298</v>
      </c>
      <c r="D235" s="226" t="s">
        <v>151</v>
      </c>
      <c r="E235" s="227" t="s">
        <v>299</v>
      </c>
      <c r="F235" s="228" t="s">
        <v>300</v>
      </c>
      <c r="G235" s="229" t="s">
        <v>154</v>
      </c>
      <c r="H235" s="230">
        <v>927.30999999999995</v>
      </c>
      <c r="I235" s="231"/>
      <c r="J235" s="232">
        <f>ROUND(I235*H235,2)</f>
        <v>0</v>
      </c>
      <c r="K235" s="228" t="s">
        <v>163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155</v>
      </c>
      <c r="AT235" s="237" t="s">
        <v>151</v>
      </c>
      <c r="AU235" s="237" t="s">
        <v>85</v>
      </c>
      <c r="AY235" s="17" t="s">
        <v>149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155</v>
      </c>
      <c r="BM235" s="237" t="s">
        <v>301</v>
      </c>
    </row>
    <row r="236" s="2" customFormat="1" ht="24.15" customHeight="1">
      <c r="A236" s="38"/>
      <c r="B236" s="39"/>
      <c r="C236" s="226" t="s">
        <v>302</v>
      </c>
      <c r="D236" s="226" t="s">
        <v>151</v>
      </c>
      <c r="E236" s="227" t="s">
        <v>303</v>
      </c>
      <c r="F236" s="228" t="s">
        <v>304</v>
      </c>
      <c r="G236" s="229" t="s">
        <v>154</v>
      </c>
      <c r="H236" s="230">
        <v>927.30999999999995</v>
      </c>
      <c r="I236" s="231"/>
      <c r="J236" s="232">
        <f>ROUND(I236*H236,2)</f>
        <v>0</v>
      </c>
      <c r="K236" s="228" t="s">
        <v>163</v>
      </c>
      <c r="L236" s="44"/>
      <c r="M236" s="233" t="s">
        <v>1</v>
      </c>
      <c r="N236" s="234" t="s">
        <v>41</v>
      </c>
      <c r="O236" s="91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155</v>
      </c>
      <c r="AT236" s="237" t="s">
        <v>151</v>
      </c>
      <c r="AU236" s="237" t="s">
        <v>85</v>
      </c>
      <c r="AY236" s="17" t="s">
        <v>149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83</v>
      </c>
      <c r="BK236" s="238">
        <f>ROUND(I236*H236,2)</f>
        <v>0</v>
      </c>
      <c r="BL236" s="17" t="s">
        <v>155</v>
      </c>
      <c r="BM236" s="237" t="s">
        <v>305</v>
      </c>
    </row>
    <row r="237" s="2" customFormat="1" ht="21.75" customHeight="1">
      <c r="A237" s="38"/>
      <c r="B237" s="39"/>
      <c r="C237" s="226" t="s">
        <v>306</v>
      </c>
      <c r="D237" s="226" t="s">
        <v>151</v>
      </c>
      <c r="E237" s="227" t="s">
        <v>307</v>
      </c>
      <c r="F237" s="228" t="s">
        <v>308</v>
      </c>
      <c r="G237" s="229" t="s">
        <v>154</v>
      </c>
      <c r="H237" s="230">
        <v>927.30999999999995</v>
      </c>
      <c r="I237" s="231"/>
      <c r="J237" s="232">
        <f>ROUND(I237*H237,2)</f>
        <v>0</v>
      </c>
      <c r="K237" s="228" t="s">
        <v>163</v>
      </c>
      <c r="L237" s="44"/>
      <c r="M237" s="233" t="s">
        <v>1</v>
      </c>
      <c r="N237" s="234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155</v>
      </c>
      <c r="AT237" s="237" t="s">
        <v>151</v>
      </c>
      <c r="AU237" s="237" t="s">
        <v>85</v>
      </c>
      <c r="AY237" s="17" t="s">
        <v>149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83</v>
      </c>
      <c r="BK237" s="238">
        <f>ROUND(I237*H237,2)</f>
        <v>0</v>
      </c>
      <c r="BL237" s="17" t="s">
        <v>155</v>
      </c>
      <c r="BM237" s="237" t="s">
        <v>309</v>
      </c>
    </row>
    <row r="238" s="2" customFormat="1" ht="21.75" customHeight="1">
      <c r="A238" s="38"/>
      <c r="B238" s="39"/>
      <c r="C238" s="226" t="s">
        <v>310</v>
      </c>
      <c r="D238" s="226" t="s">
        <v>151</v>
      </c>
      <c r="E238" s="227" t="s">
        <v>311</v>
      </c>
      <c r="F238" s="228" t="s">
        <v>312</v>
      </c>
      <c r="G238" s="229" t="s">
        <v>154</v>
      </c>
      <c r="H238" s="230">
        <v>927.30999999999995</v>
      </c>
      <c r="I238" s="231"/>
      <c r="J238" s="232">
        <f>ROUND(I238*H238,2)</f>
        <v>0</v>
      </c>
      <c r="K238" s="228" t="s">
        <v>163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155</v>
      </c>
      <c r="AT238" s="237" t="s">
        <v>151</v>
      </c>
      <c r="AU238" s="237" t="s">
        <v>85</v>
      </c>
      <c r="AY238" s="17" t="s">
        <v>149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155</v>
      </c>
      <c r="BM238" s="237" t="s">
        <v>313</v>
      </c>
    </row>
    <row r="239" s="2" customFormat="1" ht="49.05" customHeight="1">
      <c r="A239" s="38"/>
      <c r="B239" s="39"/>
      <c r="C239" s="226" t="s">
        <v>314</v>
      </c>
      <c r="D239" s="226" t="s">
        <v>151</v>
      </c>
      <c r="E239" s="227" t="s">
        <v>315</v>
      </c>
      <c r="F239" s="228" t="s">
        <v>316</v>
      </c>
      <c r="G239" s="229" t="s">
        <v>154</v>
      </c>
      <c r="H239" s="230">
        <v>927.30999999999995</v>
      </c>
      <c r="I239" s="231"/>
      <c r="J239" s="232">
        <f>ROUND(I239*H239,2)</f>
        <v>0</v>
      </c>
      <c r="K239" s="228" t="s">
        <v>163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155</v>
      </c>
      <c r="AT239" s="237" t="s">
        <v>151</v>
      </c>
      <c r="AU239" s="237" t="s">
        <v>85</v>
      </c>
      <c r="AY239" s="17" t="s">
        <v>149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155</v>
      </c>
      <c r="BM239" s="237" t="s">
        <v>317</v>
      </c>
    </row>
    <row r="240" s="12" customFormat="1" ht="20.88" customHeight="1">
      <c r="A240" s="12"/>
      <c r="B240" s="210"/>
      <c r="C240" s="211"/>
      <c r="D240" s="212" t="s">
        <v>75</v>
      </c>
      <c r="E240" s="224" t="s">
        <v>276</v>
      </c>
      <c r="F240" s="224" t="s">
        <v>318</v>
      </c>
      <c r="G240" s="211"/>
      <c r="H240" s="211"/>
      <c r="I240" s="214"/>
      <c r="J240" s="225">
        <f>BK240</f>
        <v>0</v>
      </c>
      <c r="K240" s="211"/>
      <c r="L240" s="216"/>
      <c r="M240" s="217"/>
      <c r="N240" s="218"/>
      <c r="O240" s="218"/>
      <c r="P240" s="219">
        <f>SUM(P241:P270)</f>
        <v>0</v>
      </c>
      <c r="Q240" s="218"/>
      <c r="R240" s="219">
        <f>SUM(R241:R270)</f>
        <v>0</v>
      </c>
      <c r="S240" s="218"/>
      <c r="T240" s="220">
        <f>SUM(T241:T270)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1" t="s">
        <v>83</v>
      </c>
      <c r="AT240" s="222" t="s">
        <v>75</v>
      </c>
      <c r="AU240" s="222" t="s">
        <v>85</v>
      </c>
      <c r="AY240" s="221" t="s">
        <v>149</v>
      </c>
      <c r="BK240" s="223">
        <f>SUM(BK241:BK270)</f>
        <v>0</v>
      </c>
    </row>
    <row r="241" s="2" customFormat="1" ht="21.75" customHeight="1">
      <c r="A241" s="38"/>
      <c r="B241" s="39"/>
      <c r="C241" s="226" t="s">
        <v>319</v>
      </c>
      <c r="D241" s="226" t="s">
        <v>151</v>
      </c>
      <c r="E241" s="227" t="s">
        <v>320</v>
      </c>
      <c r="F241" s="228" t="s">
        <v>321</v>
      </c>
      <c r="G241" s="229" t="s">
        <v>154</v>
      </c>
      <c r="H241" s="230">
        <v>928</v>
      </c>
      <c r="I241" s="231"/>
      <c r="J241" s="232">
        <f>ROUND(I241*H241,2)</f>
        <v>0</v>
      </c>
      <c r="K241" s="228" t="s">
        <v>1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155</v>
      </c>
      <c r="AT241" s="237" t="s">
        <v>151</v>
      </c>
      <c r="AU241" s="237" t="s">
        <v>167</v>
      </c>
      <c r="AY241" s="17" t="s">
        <v>149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83</v>
      </c>
      <c r="BK241" s="238">
        <f>ROUND(I241*H241,2)</f>
        <v>0</v>
      </c>
      <c r="BL241" s="17" t="s">
        <v>155</v>
      </c>
      <c r="BM241" s="237" t="s">
        <v>322</v>
      </c>
    </row>
    <row r="242" s="2" customFormat="1" ht="21.75" customHeight="1">
      <c r="A242" s="38"/>
      <c r="B242" s="39"/>
      <c r="C242" s="226" t="s">
        <v>323</v>
      </c>
      <c r="D242" s="226" t="s">
        <v>151</v>
      </c>
      <c r="E242" s="227" t="s">
        <v>324</v>
      </c>
      <c r="F242" s="228" t="s">
        <v>325</v>
      </c>
      <c r="G242" s="229" t="s">
        <v>154</v>
      </c>
      <c r="H242" s="230">
        <v>628</v>
      </c>
      <c r="I242" s="231"/>
      <c r="J242" s="232">
        <f>ROUND(I242*H242,2)</f>
        <v>0</v>
      </c>
      <c r="K242" s="228" t="s">
        <v>1</v>
      </c>
      <c r="L242" s="44"/>
      <c r="M242" s="233" t="s">
        <v>1</v>
      </c>
      <c r="N242" s="234" t="s">
        <v>41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155</v>
      </c>
      <c r="AT242" s="237" t="s">
        <v>151</v>
      </c>
      <c r="AU242" s="237" t="s">
        <v>167</v>
      </c>
      <c r="AY242" s="17" t="s">
        <v>149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155</v>
      </c>
      <c r="BM242" s="237" t="s">
        <v>326</v>
      </c>
    </row>
    <row r="243" s="2" customFormat="1" ht="16.5" customHeight="1">
      <c r="A243" s="38"/>
      <c r="B243" s="39"/>
      <c r="C243" s="226" t="s">
        <v>327</v>
      </c>
      <c r="D243" s="226" t="s">
        <v>151</v>
      </c>
      <c r="E243" s="227" t="s">
        <v>328</v>
      </c>
      <c r="F243" s="228" t="s">
        <v>329</v>
      </c>
      <c r="G243" s="229" t="s">
        <v>181</v>
      </c>
      <c r="H243" s="230">
        <v>2.1000000000000001</v>
      </c>
      <c r="I243" s="231"/>
      <c r="J243" s="232">
        <f>ROUND(I243*H243,2)</f>
        <v>0</v>
      </c>
      <c r="K243" s="228" t="s">
        <v>1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155</v>
      </c>
      <c r="AT243" s="237" t="s">
        <v>151</v>
      </c>
      <c r="AU243" s="237" t="s">
        <v>167</v>
      </c>
      <c r="AY243" s="17" t="s">
        <v>149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155</v>
      </c>
      <c r="BM243" s="237" t="s">
        <v>330</v>
      </c>
    </row>
    <row r="244" s="2" customFormat="1" ht="16.5" customHeight="1">
      <c r="A244" s="38"/>
      <c r="B244" s="39"/>
      <c r="C244" s="226" t="s">
        <v>331</v>
      </c>
      <c r="D244" s="226" t="s">
        <v>151</v>
      </c>
      <c r="E244" s="227" t="s">
        <v>332</v>
      </c>
      <c r="F244" s="228" t="s">
        <v>333</v>
      </c>
      <c r="G244" s="229" t="s">
        <v>154</v>
      </c>
      <c r="H244" s="230">
        <v>1856</v>
      </c>
      <c r="I244" s="231"/>
      <c r="J244" s="232">
        <f>ROUND(I244*H244,2)</f>
        <v>0</v>
      </c>
      <c r="K244" s="228" t="s">
        <v>1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155</v>
      </c>
      <c r="AT244" s="237" t="s">
        <v>151</v>
      </c>
      <c r="AU244" s="237" t="s">
        <v>167</v>
      </c>
      <c r="AY244" s="17" t="s">
        <v>149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155</v>
      </c>
      <c r="BM244" s="237" t="s">
        <v>334</v>
      </c>
    </row>
    <row r="245" s="2" customFormat="1" ht="16.5" customHeight="1">
      <c r="A245" s="38"/>
      <c r="B245" s="39"/>
      <c r="C245" s="226" t="s">
        <v>335</v>
      </c>
      <c r="D245" s="226" t="s">
        <v>151</v>
      </c>
      <c r="E245" s="227" t="s">
        <v>336</v>
      </c>
      <c r="F245" s="228" t="s">
        <v>337</v>
      </c>
      <c r="G245" s="229" t="s">
        <v>154</v>
      </c>
      <c r="H245" s="230">
        <v>1856</v>
      </c>
      <c r="I245" s="231"/>
      <c r="J245" s="232">
        <f>ROUND(I245*H245,2)</f>
        <v>0</v>
      </c>
      <c r="K245" s="228" t="s">
        <v>1</v>
      </c>
      <c r="L245" s="44"/>
      <c r="M245" s="233" t="s">
        <v>1</v>
      </c>
      <c r="N245" s="234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155</v>
      </c>
      <c r="AT245" s="237" t="s">
        <v>151</v>
      </c>
      <c r="AU245" s="237" t="s">
        <v>167</v>
      </c>
      <c r="AY245" s="17" t="s">
        <v>149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83</v>
      </c>
      <c r="BK245" s="238">
        <f>ROUND(I245*H245,2)</f>
        <v>0</v>
      </c>
      <c r="BL245" s="17" t="s">
        <v>155</v>
      </c>
      <c r="BM245" s="237" t="s">
        <v>338</v>
      </c>
    </row>
    <row r="246" s="2" customFormat="1" ht="16.5" customHeight="1">
      <c r="A246" s="38"/>
      <c r="B246" s="39"/>
      <c r="C246" s="226" t="s">
        <v>339</v>
      </c>
      <c r="D246" s="226" t="s">
        <v>151</v>
      </c>
      <c r="E246" s="227" t="s">
        <v>340</v>
      </c>
      <c r="F246" s="228" t="s">
        <v>341</v>
      </c>
      <c r="G246" s="229" t="s">
        <v>154</v>
      </c>
      <c r="H246" s="230">
        <v>928</v>
      </c>
      <c r="I246" s="231"/>
      <c r="J246" s="232">
        <f>ROUND(I246*H246,2)</f>
        <v>0</v>
      </c>
      <c r="K246" s="228" t="s">
        <v>1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155</v>
      </c>
      <c r="AT246" s="237" t="s">
        <v>151</v>
      </c>
      <c r="AU246" s="237" t="s">
        <v>167</v>
      </c>
      <c r="AY246" s="17" t="s">
        <v>149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155</v>
      </c>
      <c r="BM246" s="237" t="s">
        <v>342</v>
      </c>
    </row>
    <row r="247" s="2" customFormat="1" ht="16.5" customHeight="1">
      <c r="A247" s="38"/>
      <c r="B247" s="39"/>
      <c r="C247" s="226" t="s">
        <v>343</v>
      </c>
      <c r="D247" s="226" t="s">
        <v>151</v>
      </c>
      <c r="E247" s="227" t="s">
        <v>344</v>
      </c>
      <c r="F247" s="228" t="s">
        <v>345</v>
      </c>
      <c r="G247" s="229" t="s">
        <v>154</v>
      </c>
      <c r="H247" s="230">
        <v>928</v>
      </c>
      <c r="I247" s="231"/>
      <c r="J247" s="232">
        <f>ROUND(I247*H247,2)</f>
        <v>0</v>
      </c>
      <c r="K247" s="228" t="s">
        <v>1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155</v>
      </c>
      <c r="AT247" s="237" t="s">
        <v>151</v>
      </c>
      <c r="AU247" s="237" t="s">
        <v>167</v>
      </c>
      <c r="AY247" s="17" t="s">
        <v>149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155</v>
      </c>
      <c r="BM247" s="237" t="s">
        <v>346</v>
      </c>
    </row>
    <row r="248" s="2" customFormat="1" ht="37.8" customHeight="1">
      <c r="A248" s="38"/>
      <c r="B248" s="39"/>
      <c r="C248" s="226" t="s">
        <v>347</v>
      </c>
      <c r="D248" s="226" t="s">
        <v>151</v>
      </c>
      <c r="E248" s="227" t="s">
        <v>348</v>
      </c>
      <c r="F248" s="228" t="s">
        <v>349</v>
      </c>
      <c r="G248" s="229" t="s">
        <v>154</v>
      </c>
      <c r="H248" s="230">
        <v>928</v>
      </c>
      <c r="I248" s="231"/>
      <c r="J248" s="232">
        <f>ROUND(I248*H248,2)</f>
        <v>0</v>
      </c>
      <c r="K248" s="228" t="s">
        <v>1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155</v>
      </c>
      <c r="AT248" s="237" t="s">
        <v>151</v>
      </c>
      <c r="AU248" s="237" t="s">
        <v>167</v>
      </c>
      <c r="AY248" s="17" t="s">
        <v>149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83</v>
      </c>
      <c r="BK248" s="238">
        <f>ROUND(I248*H248,2)</f>
        <v>0</v>
      </c>
      <c r="BL248" s="17" t="s">
        <v>155</v>
      </c>
      <c r="BM248" s="237" t="s">
        <v>350</v>
      </c>
    </row>
    <row r="249" s="2" customFormat="1" ht="21.75" customHeight="1">
      <c r="A249" s="38"/>
      <c r="B249" s="39"/>
      <c r="C249" s="226" t="s">
        <v>351</v>
      </c>
      <c r="D249" s="226" t="s">
        <v>151</v>
      </c>
      <c r="E249" s="227" t="s">
        <v>352</v>
      </c>
      <c r="F249" s="228" t="s">
        <v>353</v>
      </c>
      <c r="G249" s="229" t="s">
        <v>257</v>
      </c>
      <c r="H249" s="230">
        <v>0.80000000000000004</v>
      </c>
      <c r="I249" s="231"/>
      <c r="J249" s="232">
        <f>ROUND(I249*H249,2)</f>
        <v>0</v>
      </c>
      <c r="K249" s="228" t="s">
        <v>1</v>
      </c>
      <c r="L249" s="44"/>
      <c r="M249" s="233" t="s">
        <v>1</v>
      </c>
      <c r="N249" s="234" t="s">
        <v>41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155</v>
      </c>
      <c r="AT249" s="237" t="s">
        <v>151</v>
      </c>
      <c r="AU249" s="237" t="s">
        <v>167</v>
      </c>
      <c r="AY249" s="17" t="s">
        <v>149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83</v>
      </c>
      <c r="BK249" s="238">
        <f>ROUND(I249*H249,2)</f>
        <v>0</v>
      </c>
      <c r="BL249" s="17" t="s">
        <v>155</v>
      </c>
      <c r="BM249" s="237" t="s">
        <v>354</v>
      </c>
    </row>
    <row r="250" s="2" customFormat="1" ht="16.5" customHeight="1">
      <c r="A250" s="38"/>
      <c r="B250" s="39"/>
      <c r="C250" s="272" t="s">
        <v>355</v>
      </c>
      <c r="D250" s="272" t="s">
        <v>254</v>
      </c>
      <c r="E250" s="273" t="s">
        <v>155</v>
      </c>
      <c r="F250" s="274" t="s">
        <v>356</v>
      </c>
      <c r="G250" s="275" t="s">
        <v>295</v>
      </c>
      <c r="H250" s="276">
        <v>27.84</v>
      </c>
      <c r="I250" s="277"/>
      <c r="J250" s="278">
        <f>ROUND(I250*H250,2)</f>
        <v>0</v>
      </c>
      <c r="K250" s="274" t="s">
        <v>1</v>
      </c>
      <c r="L250" s="279"/>
      <c r="M250" s="280" t="s">
        <v>1</v>
      </c>
      <c r="N250" s="281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205</v>
      </c>
      <c r="AT250" s="237" t="s">
        <v>254</v>
      </c>
      <c r="AU250" s="237" t="s">
        <v>167</v>
      </c>
      <c r="AY250" s="17" t="s">
        <v>149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155</v>
      </c>
      <c r="BM250" s="237" t="s">
        <v>357</v>
      </c>
    </row>
    <row r="251" s="2" customFormat="1" ht="16.5" customHeight="1">
      <c r="A251" s="38"/>
      <c r="B251" s="39"/>
      <c r="C251" s="272" t="s">
        <v>358</v>
      </c>
      <c r="D251" s="272" t="s">
        <v>254</v>
      </c>
      <c r="E251" s="273" t="s">
        <v>83</v>
      </c>
      <c r="F251" s="274" t="s">
        <v>359</v>
      </c>
      <c r="G251" s="275" t="s">
        <v>360</v>
      </c>
      <c r="H251" s="276">
        <v>0.59999999999999998</v>
      </c>
      <c r="I251" s="277"/>
      <c r="J251" s="278">
        <f>ROUND(I251*H251,2)</f>
        <v>0</v>
      </c>
      <c r="K251" s="274" t="s">
        <v>1</v>
      </c>
      <c r="L251" s="279"/>
      <c r="M251" s="280" t="s">
        <v>1</v>
      </c>
      <c r="N251" s="281" t="s">
        <v>41</v>
      </c>
      <c r="O251" s="91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205</v>
      </c>
      <c r="AT251" s="237" t="s">
        <v>254</v>
      </c>
      <c r="AU251" s="237" t="s">
        <v>167</v>
      </c>
      <c r="AY251" s="17" t="s">
        <v>149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155</v>
      </c>
      <c r="BM251" s="237" t="s">
        <v>361</v>
      </c>
    </row>
    <row r="252" s="2" customFormat="1" ht="16.5" customHeight="1">
      <c r="A252" s="38"/>
      <c r="B252" s="39"/>
      <c r="C252" s="226" t="s">
        <v>362</v>
      </c>
      <c r="D252" s="226" t="s">
        <v>151</v>
      </c>
      <c r="E252" s="227" t="s">
        <v>363</v>
      </c>
      <c r="F252" s="228" t="s">
        <v>364</v>
      </c>
      <c r="G252" s="229" t="s">
        <v>365</v>
      </c>
      <c r="H252" s="230">
        <v>3</v>
      </c>
      <c r="I252" s="231"/>
      <c r="J252" s="232">
        <f>ROUND(I252*H252,2)</f>
        <v>0</v>
      </c>
      <c r="K252" s="228" t="s">
        <v>1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155</v>
      </c>
      <c r="AT252" s="237" t="s">
        <v>151</v>
      </c>
      <c r="AU252" s="237" t="s">
        <v>167</v>
      </c>
      <c r="AY252" s="17" t="s">
        <v>149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155</v>
      </c>
      <c r="BM252" s="237" t="s">
        <v>366</v>
      </c>
    </row>
    <row r="253" s="2" customFormat="1" ht="33" customHeight="1">
      <c r="A253" s="38"/>
      <c r="B253" s="39"/>
      <c r="C253" s="226" t="s">
        <v>367</v>
      </c>
      <c r="D253" s="226" t="s">
        <v>151</v>
      </c>
      <c r="E253" s="227" t="s">
        <v>368</v>
      </c>
      <c r="F253" s="228" t="s">
        <v>369</v>
      </c>
      <c r="G253" s="229" t="s">
        <v>370</v>
      </c>
      <c r="H253" s="230">
        <v>12</v>
      </c>
      <c r="I253" s="231"/>
      <c r="J253" s="232">
        <f>ROUND(I253*H253,2)</f>
        <v>0</v>
      </c>
      <c r="K253" s="228" t="s">
        <v>1</v>
      </c>
      <c r="L253" s="44"/>
      <c r="M253" s="233" t="s">
        <v>1</v>
      </c>
      <c r="N253" s="234" t="s">
        <v>41</v>
      </c>
      <c r="O253" s="91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155</v>
      </c>
      <c r="AT253" s="237" t="s">
        <v>151</v>
      </c>
      <c r="AU253" s="237" t="s">
        <v>167</v>
      </c>
      <c r="AY253" s="17" t="s">
        <v>149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83</v>
      </c>
      <c r="BK253" s="238">
        <f>ROUND(I253*H253,2)</f>
        <v>0</v>
      </c>
      <c r="BL253" s="17" t="s">
        <v>155</v>
      </c>
      <c r="BM253" s="237" t="s">
        <v>371</v>
      </c>
    </row>
    <row r="254" s="2" customFormat="1" ht="16.5" customHeight="1">
      <c r="A254" s="38"/>
      <c r="B254" s="39"/>
      <c r="C254" s="226" t="s">
        <v>372</v>
      </c>
      <c r="D254" s="226" t="s">
        <v>151</v>
      </c>
      <c r="E254" s="227" t="s">
        <v>373</v>
      </c>
      <c r="F254" s="228" t="s">
        <v>374</v>
      </c>
      <c r="G254" s="229" t="s">
        <v>370</v>
      </c>
      <c r="H254" s="230">
        <v>12</v>
      </c>
      <c r="I254" s="231"/>
      <c r="J254" s="232">
        <f>ROUND(I254*H254,2)</f>
        <v>0</v>
      </c>
      <c r="K254" s="228" t="s">
        <v>1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155</v>
      </c>
      <c r="AT254" s="237" t="s">
        <v>151</v>
      </c>
      <c r="AU254" s="237" t="s">
        <v>167</v>
      </c>
      <c r="AY254" s="17" t="s">
        <v>149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83</v>
      </c>
      <c r="BK254" s="238">
        <f>ROUND(I254*H254,2)</f>
        <v>0</v>
      </c>
      <c r="BL254" s="17" t="s">
        <v>155</v>
      </c>
      <c r="BM254" s="237" t="s">
        <v>375</v>
      </c>
    </row>
    <row r="255" s="2" customFormat="1" ht="33" customHeight="1">
      <c r="A255" s="38"/>
      <c r="B255" s="39"/>
      <c r="C255" s="226" t="s">
        <v>376</v>
      </c>
      <c r="D255" s="226" t="s">
        <v>151</v>
      </c>
      <c r="E255" s="227" t="s">
        <v>377</v>
      </c>
      <c r="F255" s="228" t="s">
        <v>378</v>
      </c>
      <c r="G255" s="229" t="s">
        <v>370</v>
      </c>
      <c r="H255" s="230">
        <v>12</v>
      </c>
      <c r="I255" s="231"/>
      <c r="J255" s="232">
        <f>ROUND(I255*H255,2)</f>
        <v>0</v>
      </c>
      <c r="K255" s="228" t="s">
        <v>1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155</v>
      </c>
      <c r="AT255" s="237" t="s">
        <v>151</v>
      </c>
      <c r="AU255" s="237" t="s">
        <v>167</v>
      </c>
      <c r="AY255" s="17" t="s">
        <v>149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155</v>
      </c>
      <c r="BM255" s="237" t="s">
        <v>379</v>
      </c>
    </row>
    <row r="256" s="2" customFormat="1" ht="16.5" customHeight="1">
      <c r="A256" s="38"/>
      <c r="B256" s="39"/>
      <c r="C256" s="226" t="s">
        <v>380</v>
      </c>
      <c r="D256" s="226" t="s">
        <v>151</v>
      </c>
      <c r="E256" s="227" t="s">
        <v>381</v>
      </c>
      <c r="F256" s="228" t="s">
        <v>382</v>
      </c>
      <c r="G256" s="229" t="s">
        <v>154</v>
      </c>
      <c r="H256" s="230">
        <v>25.199999999999999</v>
      </c>
      <c r="I256" s="231"/>
      <c r="J256" s="232">
        <f>ROUND(I256*H256,2)</f>
        <v>0</v>
      </c>
      <c r="K256" s="228" t="s">
        <v>1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155</v>
      </c>
      <c r="AT256" s="237" t="s">
        <v>151</v>
      </c>
      <c r="AU256" s="237" t="s">
        <v>167</v>
      </c>
      <c r="AY256" s="17" t="s">
        <v>149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83</v>
      </c>
      <c r="BK256" s="238">
        <f>ROUND(I256*H256,2)</f>
        <v>0</v>
      </c>
      <c r="BL256" s="17" t="s">
        <v>155</v>
      </c>
      <c r="BM256" s="237" t="s">
        <v>383</v>
      </c>
    </row>
    <row r="257" s="2" customFormat="1" ht="21.75" customHeight="1">
      <c r="A257" s="38"/>
      <c r="B257" s="39"/>
      <c r="C257" s="226" t="s">
        <v>384</v>
      </c>
      <c r="D257" s="226" t="s">
        <v>151</v>
      </c>
      <c r="E257" s="227" t="s">
        <v>385</v>
      </c>
      <c r="F257" s="228" t="s">
        <v>386</v>
      </c>
      <c r="G257" s="229" t="s">
        <v>370</v>
      </c>
      <c r="H257" s="230">
        <v>12</v>
      </c>
      <c r="I257" s="231"/>
      <c r="J257" s="232">
        <f>ROUND(I257*H257,2)</f>
        <v>0</v>
      </c>
      <c r="K257" s="228" t="s">
        <v>1</v>
      </c>
      <c r="L257" s="44"/>
      <c r="M257" s="233" t="s">
        <v>1</v>
      </c>
      <c r="N257" s="234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155</v>
      </c>
      <c r="AT257" s="237" t="s">
        <v>151</v>
      </c>
      <c r="AU257" s="237" t="s">
        <v>167</v>
      </c>
      <c r="AY257" s="17" t="s">
        <v>149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83</v>
      </c>
      <c r="BK257" s="238">
        <f>ROUND(I257*H257,2)</f>
        <v>0</v>
      </c>
      <c r="BL257" s="17" t="s">
        <v>155</v>
      </c>
      <c r="BM257" s="237" t="s">
        <v>387</v>
      </c>
    </row>
    <row r="258" s="2" customFormat="1" ht="16.5" customHeight="1">
      <c r="A258" s="38"/>
      <c r="B258" s="39"/>
      <c r="C258" s="226" t="s">
        <v>388</v>
      </c>
      <c r="D258" s="226" t="s">
        <v>151</v>
      </c>
      <c r="E258" s="227" t="s">
        <v>389</v>
      </c>
      <c r="F258" s="228" t="s">
        <v>390</v>
      </c>
      <c r="G258" s="229" t="s">
        <v>181</v>
      </c>
      <c r="H258" s="230">
        <v>1.2</v>
      </c>
      <c r="I258" s="231"/>
      <c r="J258" s="232">
        <f>ROUND(I258*H258,2)</f>
        <v>0</v>
      </c>
      <c r="K258" s="228" t="s">
        <v>1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155</v>
      </c>
      <c r="AT258" s="237" t="s">
        <v>151</v>
      </c>
      <c r="AU258" s="237" t="s">
        <v>167</v>
      </c>
      <c r="AY258" s="17" t="s">
        <v>149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83</v>
      </c>
      <c r="BK258" s="238">
        <f>ROUND(I258*H258,2)</f>
        <v>0</v>
      </c>
      <c r="BL258" s="17" t="s">
        <v>155</v>
      </c>
      <c r="BM258" s="237" t="s">
        <v>391</v>
      </c>
    </row>
    <row r="259" s="2" customFormat="1" ht="16.5" customHeight="1">
      <c r="A259" s="38"/>
      <c r="B259" s="39"/>
      <c r="C259" s="226" t="s">
        <v>392</v>
      </c>
      <c r="D259" s="226" t="s">
        <v>151</v>
      </c>
      <c r="E259" s="227" t="s">
        <v>393</v>
      </c>
      <c r="F259" s="228" t="s">
        <v>394</v>
      </c>
      <c r="G259" s="229" t="s">
        <v>181</v>
      </c>
      <c r="H259" s="230">
        <v>1.2</v>
      </c>
      <c r="I259" s="231"/>
      <c r="J259" s="232">
        <f>ROUND(I259*H259,2)</f>
        <v>0</v>
      </c>
      <c r="K259" s="228" t="s">
        <v>1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155</v>
      </c>
      <c r="AT259" s="237" t="s">
        <v>151</v>
      </c>
      <c r="AU259" s="237" t="s">
        <v>167</v>
      </c>
      <c r="AY259" s="17" t="s">
        <v>149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83</v>
      </c>
      <c r="BK259" s="238">
        <f>ROUND(I259*H259,2)</f>
        <v>0</v>
      </c>
      <c r="BL259" s="17" t="s">
        <v>155</v>
      </c>
      <c r="BM259" s="237" t="s">
        <v>395</v>
      </c>
    </row>
    <row r="260" s="2" customFormat="1" ht="16.5" customHeight="1">
      <c r="A260" s="38"/>
      <c r="B260" s="39"/>
      <c r="C260" s="226" t="s">
        <v>396</v>
      </c>
      <c r="D260" s="226" t="s">
        <v>151</v>
      </c>
      <c r="E260" s="227" t="s">
        <v>397</v>
      </c>
      <c r="F260" s="228" t="s">
        <v>398</v>
      </c>
      <c r="G260" s="229" t="s">
        <v>154</v>
      </c>
      <c r="H260" s="230">
        <v>12</v>
      </c>
      <c r="I260" s="231"/>
      <c r="J260" s="232">
        <f>ROUND(I260*H260,2)</f>
        <v>0</v>
      </c>
      <c r="K260" s="228" t="s">
        <v>1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155</v>
      </c>
      <c r="AT260" s="237" t="s">
        <v>151</v>
      </c>
      <c r="AU260" s="237" t="s">
        <v>167</v>
      </c>
      <c r="AY260" s="17" t="s">
        <v>149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155</v>
      </c>
      <c r="BM260" s="237" t="s">
        <v>399</v>
      </c>
    </row>
    <row r="261" s="2" customFormat="1" ht="16.5" customHeight="1">
      <c r="A261" s="38"/>
      <c r="B261" s="39"/>
      <c r="C261" s="226" t="s">
        <v>400</v>
      </c>
      <c r="D261" s="226" t="s">
        <v>151</v>
      </c>
      <c r="E261" s="227" t="s">
        <v>298</v>
      </c>
      <c r="F261" s="228" t="s">
        <v>401</v>
      </c>
      <c r="G261" s="229" t="s">
        <v>257</v>
      </c>
      <c r="H261" s="230">
        <v>2.5</v>
      </c>
      <c r="I261" s="231"/>
      <c r="J261" s="232">
        <f>ROUND(I261*H261,2)</f>
        <v>0</v>
      </c>
      <c r="K261" s="228" t="s">
        <v>1</v>
      </c>
      <c r="L261" s="44"/>
      <c r="M261" s="233" t="s">
        <v>1</v>
      </c>
      <c r="N261" s="234" t="s">
        <v>41</v>
      </c>
      <c r="O261" s="91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155</v>
      </c>
      <c r="AT261" s="237" t="s">
        <v>151</v>
      </c>
      <c r="AU261" s="237" t="s">
        <v>167</v>
      </c>
      <c r="AY261" s="17" t="s">
        <v>149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83</v>
      </c>
      <c r="BK261" s="238">
        <f>ROUND(I261*H261,2)</f>
        <v>0</v>
      </c>
      <c r="BL261" s="17" t="s">
        <v>155</v>
      </c>
      <c r="BM261" s="237" t="s">
        <v>402</v>
      </c>
    </row>
    <row r="262" s="2" customFormat="1" ht="21.75" customHeight="1">
      <c r="A262" s="38"/>
      <c r="B262" s="39"/>
      <c r="C262" s="226" t="s">
        <v>403</v>
      </c>
      <c r="D262" s="226" t="s">
        <v>151</v>
      </c>
      <c r="E262" s="227" t="s">
        <v>352</v>
      </c>
      <c r="F262" s="228" t="s">
        <v>353</v>
      </c>
      <c r="G262" s="229" t="s">
        <v>257</v>
      </c>
      <c r="H262" s="230">
        <v>3.5</v>
      </c>
      <c r="I262" s="231"/>
      <c r="J262" s="232">
        <f>ROUND(I262*H262,2)</f>
        <v>0</v>
      </c>
      <c r="K262" s="228" t="s">
        <v>1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155</v>
      </c>
      <c r="AT262" s="237" t="s">
        <v>151</v>
      </c>
      <c r="AU262" s="237" t="s">
        <v>167</v>
      </c>
      <c r="AY262" s="17" t="s">
        <v>149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155</v>
      </c>
      <c r="BM262" s="237" t="s">
        <v>404</v>
      </c>
    </row>
    <row r="263" s="2" customFormat="1" ht="16.5" customHeight="1">
      <c r="A263" s="38"/>
      <c r="B263" s="39"/>
      <c r="C263" s="272" t="s">
        <v>405</v>
      </c>
      <c r="D263" s="272" t="s">
        <v>254</v>
      </c>
      <c r="E263" s="273" t="s">
        <v>302</v>
      </c>
      <c r="F263" s="274" t="s">
        <v>406</v>
      </c>
      <c r="G263" s="275" t="s">
        <v>295</v>
      </c>
      <c r="H263" s="276">
        <v>2.5</v>
      </c>
      <c r="I263" s="277"/>
      <c r="J263" s="278">
        <f>ROUND(I263*H263,2)</f>
        <v>0</v>
      </c>
      <c r="K263" s="274" t="s">
        <v>1</v>
      </c>
      <c r="L263" s="279"/>
      <c r="M263" s="280" t="s">
        <v>1</v>
      </c>
      <c r="N263" s="281" t="s">
        <v>41</v>
      </c>
      <c r="O263" s="91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205</v>
      </c>
      <c r="AT263" s="237" t="s">
        <v>254</v>
      </c>
      <c r="AU263" s="237" t="s">
        <v>167</v>
      </c>
      <c r="AY263" s="17" t="s">
        <v>149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83</v>
      </c>
      <c r="BK263" s="238">
        <f>ROUND(I263*H263,2)</f>
        <v>0</v>
      </c>
      <c r="BL263" s="17" t="s">
        <v>155</v>
      </c>
      <c r="BM263" s="237" t="s">
        <v>407</v>
      </c>
    </row>
    <row r="264" s="2" customFormat="1" ht="24.15" customHeight="1">
      <c r="A264" s="38"/>
      <c r="B264" s="39"/>
      <c r="C264" s="272" t="s">
        <v>408</v>
      </c>
      <c r="D264" s="272" t="s">
        <v>254</v>
      </c>
      <c r="E264" s="273" t="s">
        <v>186</v>
      </c>
      <c r="F264" s="274" t="s">
        <v>409</v>
      </c>
      <c r="G264" s="275" t="s">
        <v>370</v>
      </c>
      <c r="H264" s="276">
        <v>12</v>
      </c>
      <c r="I264" s="277"/>
      <c r="J264" s="278">
        <f>ROUND(I264*H264,2)</f>
        <v>0</v>
      </c>
      <c r="K264" s="274" t="s">
        <v>1</v>
      </c>
      <c r="L264" s="279"/>
      <c r="M264" s="280" t="s">
        <v>1</v>
      </c>
      <c r="N264" s="281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205</v>
      </c>
      <c r="AT264" s="237" t="s">
        <v>254</v>
      </c>
      <c r="AU264" s="237" t="s">
        <v>167</v>
      </c>
      <c r="AY264" s="17" t="s">
        <v>149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155</v>
      </c>
      <c r="BM264" s="237" t="s">
        <v>410</v>
      </c>
    </row>
    <row r="265" s="2" customFormat="1" ht="16.5" customHeight="1">
      <c r="A265" s="38"/>
      <c r="B265" s="39"/>
      <c r="C265" s="272" t="s">
        <v>411</v>
      </c>
      <c r="D265" s="272" t="s">
        <v>254</v>
      </c>
      <c r="E265" s="273" t="s">
        <v>412</v>
      </c>
      <c r="F265" s="274" t="s">
        <v>413</v>
      </c>
      <c r="G265" s="275" t="s">
        <v>295</v>
      </c>
      <c r="H265" s="276">
        <v>0.59999999999999998</v>
      </c>
      <c r="I265" s="277"/>
      <c r="J265" s="278">
        <f>ROUND(I265*H265,2)</f>
        <v>0</v>
      </c>
      <c r="K265" s="274" t="s">
        <v>1</v>
      </c>
      <c r="L265" s="279"/>
      <c r="M265" s="280" t="s">
        <v>1</v>
      </c>
      <c r="N265" s="281" t="s">
        <v>41</v>
      </c>
      <c r="O265" s="91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205</v>
      </c>
      <c r="AT265" s="237" t="s">
        <v>254</v>
      </c>
      <c r="AU265" s="237" t="s">
        <v>167</v>
      </c>
      <c r="AY265" s="17" t="s">
        <v>149</v>
      </c>
      <c r="BE265" s="238">
        <f>IF(N265="základní",J265,0)</f>
        <v>0</v>
      </c>
      <c r="BF265" s="238">
        <f>IF(N265="snížená",J265,0)</f>
        <v>0</v>
      </c>
      <c r="BG265" s="238">
        <f>IF(N265="zákl. přenesená",J265,0)</f>
        <v>0</v>
      </c>
      <c r="BH265" s="238">
        <f>IF(N265="sníž. přenesená",J265,0)</f>
        <v>0</v>
      </c>
      <c r="BI265" s="238">
        <f>IF(N265="nulová",J265,0)</f>
        <v>0</v>
      </c>
      <c r="BJ265" s="17" t="s">
        <v>83</v>
      </c>
      <c r="BK265" s="238">
        <f>ROUND(I265*H265,2)</f>
        <v>0</v>
      </c>
      <c r="BL265" s="17" t="s">
        <v>155</v>
      </c>
      <c r="BM265" s="237" t="s">
        <v>414</v>
      </c>
    </row>
    <row r="266" s="2" customFormat="1" ht="16.5" customHeight="1">
      <c r="A266" s="38"/>
      <c r="B266" s="39"/>
      <c r="C266" s="272" t="s">
        <v>415</v>
      </c>
      <c r="D266" s="272" t="s">
        <v>254</v>
      </c>
      <c r="E266" s="273" t="s">
        <v>178</v>
      </c>
      <c r="F266" s="274" t="s">
        <v>416</v>
      </c>
      <c r="G266" s="275" t="s">
        <v>295</v>
      </c>
      <c r="H266" s="276">
        <v>3.2000000000000002</v>
      </c>
      <c r="I266" s="277"/>
      <c r="J266" s="278">
        <f>ROUND(I266*H266,2)</f>
        <v>0</v>
      </c>
      <c r="K266" s="274" t="s">
        <v>1</v>
      </c>
      <c r="L266" s="279"/>
      <c r="M266" s="280" t="s">
        <v>1</v>
      </c>
      <c r="N266" s="281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205</v>
      </c>
      <c r="AT266" s="237" t="s">
        <v>254</v>
      </c>
      <c r="AU266" s="237" t="s">
        <v>167</v>
      </c>
      <c r="AY266" s="17" t="s">
        <v>149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83</v>
      </c>
      <c r="BK266" s="238">
        <f>ROUND(I266*H266,2)</f>
        <v>0</v>
      </c>
      <c r="BL266" s="17" t="s">
        <v>155</v>
      </c>
      <c r="BM266" s="237" t="s">
        <v>417</v>
      </c>
    </row>
    <row r="267" s="2" customFormat="1" ht="24.15" customHeight="1">
      <c r="A267" s="38"/>
      <c r="B267" s="39"/>
      <c r="C267" s="272" t="s">
        <v>418</v>
      </c>
      <c r="D267" s="272" t="s">
        <v>254</v>
      </c>
      <c r="E267" s="273" t="s">
        <v>419</v>
      </c>
      <c r="F267" s="274" t="s">
        <v>420</v>
      </c>
      <c r="G267" s="275" t="s">
        <v>370</v>
      </c>
      <c r="H267" s="276">
        <v>12</v>
      </c>
      <c r="I267" s="277"/>
      <c r="J267" s="278">
        <f>ROUND(I267*H267,2)</f>
        <v>0</v>
      </c>
      <c r="K267" s="274" t="s">
        <v>1</v>
      </c>
      <c r="L267" s="279"/>
      <c r="M267" s="280" t="s">
        <v>1</v>
      </c>
      <c r="N267" s="281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205</v>
      </c>
      <c r="AT267" s="237" t="s">
        <v>254</v>
      </c>
      <c r="AU267" s="237" t="s">
        <v>167</v>
      </c>
      <c r="AY267" s="17" t="s">
        <v>149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155</v>
      </c>
      <c r="BM267" s="237" t="s">
        <v>421</v>
      </c>
    </row>
    <row r="268" s="2" customFormat="1" ht="21.75" customHeight="1">
      <c r="A268" s="38"/>
      <c r="B268" s="39"/>
      <c r="C268" s="272" t="s">
        <v>422</v>
      </c>
      <c r="D268" s="272" t="s">
        <v>254</v>
      </c>
      <c r="E268" s="273" t="s">
        <v>343</v>
      </c>
      <c r="F268" s="274" t="s">
        <v>423</v>
      </c>
      <c r="G268" s="275" t="s">
        <v>370</v>
      </c>
      <c r="H268" s="276">
        <v>2</v>
      </c>
      <c r="I268" s="277"/>
      <c r="J268" s="278">
        <f>ROUND(I268*H268,2)</f>
        <v>0</v>
      </c>
      <c r="K268" s="274" t="s">
        <v>1</v>
      </c>
      <c r="L268" s="279"/>
      <c r="M268" s="280" t="s">
        <v>1</v>
      </c>
      <c r="N268" s="281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205</v>
      </c>
      <c r="AT268" s="237" t="s">
        <v>254</v>
      </c>
      <c r="AU268" s="237" t="s">
        <v>167</v>
      </c>
      <c r="AY268" s="17" t="s">
        <v>149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155</v>
      </c>
      <c r="BM268" s="237" t="s">
        <v>424</v>
      </c>
    </row>
    <row r="269" s="2" customFormat="1" ht="16.5" customHeight="1">
      <c r="A269" s="38"/>
      <c r="B269" s="39"/>
      <c r="C269" s="272" t="s">
        <v>425</v>
      </c>
      <c r="D269" s="272" t="s">
        <v>254</v>
      </c>
      <c r="E269" s="273" t="s">
        <v>155</v>
      </c>
      <c r="F269" s="274" t="s">
        <v>356</v>
      </c>
      <c r="G269" s="275" t="s">
        <v>295</v>
      </c>
      <c r="H269" s="276">
        <v>1.2</v>
      </c>
      <c r="I269" s="277"/>
      <c r="J269" s="278">
        <f>ROUND(I269*H269,2)</f>
        <v>0</v>
      </c>
      <c r="K269" s="274" t="s">
        <v>1</v>
      </c>
      <c r="L269" s="279"/>
      <c r="M269" s="280" t="s">
        <v>1</v>
      </c>
      <c r="N269" s="281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205</v>
      </c>
      <c r="AT269" s="237" t="s">
        <v>254</v>
      </c>
      <c r="AU269" s="237" t="s">
        <v>167</v>
      </c>
      <c r="AY269" s="17" t="s">
        <v>149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83</v>
      </c>
      <c r="BK269" s="238">
        <f>ROUND(I269*H269,2)</f>
        <v>0</v>
      </c>
      <c r="BL269" s="17" t="s">
        <v>155</v>
      </c>
      <c r="BM269" s="237" t="s">
        <v>426</v>
      </c>
    </row>
    <row r="270" s="2" customFormat="1" ht="16.5" customHeight="1">
      <c r="A270" s="38"/>
      <c r="B270" s="39"/>
      <c r="C270" s="272" t="s">
        <v>427</v>
      </c>
      <c r="D270" s="272" t="s">
        <v>254</v>
      </c>
      <c r="E270" s="273" t="s">
        <v>83</v>
      </c>
      <c r="F270" s="274" t="s">
        <v>359</v>
      </c>
      <c r="G270" s="275" t="s">
        <v>360</v>
      </c>
      <c r="H270" s="276">
        <v>1.2</v>
      </c>
      <c r="I270" s="277"/>
      <c r="J270" s="278">
        <f>ROUND(I270*H270,2)</f>
        <v>0</v>
      </c>
      <c r="K270" s="274" t="s">
        <v>1</v>
      </c>
      <c r="L270" s="279"/>
      <c r="M270" s="280" t="s">
        <v>1</v>
      </c>
      <c r="N270" s="281" t="s">
        <v>41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205</v>
      </c>
      <c r="AT270" s="237" t="s">
        <v>254</v>
      </c>
      <c r="AU270" s="237" t="s">
        <v>167</v>
      </c>
      <c r="AY270" s="17" t="s">
        <v>149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83</v>
      </c>
      <c r="BK270" s="238">
        <f>ROUND(I270*H270,2)</f>
        <v>0</v>
      </c>
      <c r="BL270" s="17" t="s">
        <v>155</v>
      </c>
      <c r="BM270" s="237" t="s">
        <v>428</v>
      </c>
    </row>
    <row r="271" s="12" customFormat="1" ht="22.8" customHeight="1">
      <c r="A271" s="12"/>
      <c r="B271" s="210"/>
      <c r="C271" s="211"/>
      <c r="D271" s="212" t="s">
        <v>75</v>
      </c>
      <c r="E271" s="224" t="s">
        <v>85</v>
      </c>
      <c r="F271" s="224" t="s">
        <v>429</v>
      </c>
      <c r="G271" s="211"/>
      <c r="H271" s="211"/>
      <c r="I271" s="214"/>
      <c r="J271" s="225">
        <f>BK271</f>
        <v>0</v>
      </c>
      <c r="K271" s="211"/>
      <c r="L271" s="216"/>
      <c r="M271" s="217"/>
      <c r="N271" s="218"/>
      <c r="O271" s="218"/>
      <c r="P271" s="219">
        <f>SUM(P272:P277)</f>
        <v>0</v>
      </c>
      <c r="Q271" s="218"/>
      <c r="R271" s="219">
        <f>SUM(R272:R277)</f>
        <v>4.0958155999999999</v>
      </c>
      <c r="S271" s="218"/>
      <c r="T271" s="220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21" t="s">
        <v>83</v>
      </c>
      <c r="AT271" s="222" t="s">
        <v>75</v>
      </c>
      <c r="AU271" s="222" t="s">
        <v>83</v>
      </c>
      <c r="AY271" s="221" t="s">
        <v>149</v>
      </c>
      <c r="BK271" s="223">
        <f>SUM(BK272:BK277)</f>
        <v>0</v>
      </c>
    </row>
    <row r="272" s="2" customFormat="1" ht="24.15" customHeight="1">
      <c r="A272" s="38"/>
      <c r="B272" s="39"/>
      <c r="C272" s="226" t="s">
        <v>430</v>
      </c>
      <c r="D272" s="226" t="s">
        <v>151</v>
      </c>
      <c r="E272" s="227" t="s">
        <v>431</v>
      </c>
      <c r="F272" s="228" t="s">
        <v>432</v>
      </c>
      <c r="G272" s="229" t="s">
        <v>181</v>
      </c>
      <c r="H272" s="230">
        <v>1.78</v>
      </c>
      <c r="I272" s="231"/>
      <c r="J272" s="232">
        <f>ROUND(I272*H272,2)</f>
        <v>0</v>
      </c>
      <c r="K272" s="228" t="s">
        <v>163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2.3010199999999998</v>
      </c>
      <c r="R272" s="235">
        <f>Q272*H272</f>
        <v>4.0958155999999999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155</v>
      </c>
      <c r="AT272" s="237" t="s">
        <v>151</v>
      </c>
      <c r="AU272" s="237" t="s">
        <v>85</v>
      </c>
      <c r="AY272" s="17" t="s">
        <v>149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155</v>
      </c>
      <c r="BM272" s="237" t="s">
        <v>433</v>
      </c>
    </row>
    <row r="273" s="13" customFormat="1">
      <c r="A273" s="13"/>
      <c r="B273" s="239"/>
      <c r="C273" s="240"/>
      <c r="D273" s="241" t="s">
        <v>157</v>
      </c>
      <c r="E273" s="242" t="s">
        <v>1</v>
      </c>
      <c r="F273" s="243" t="s">
        <v>201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157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149</v>
      </c>
    </row>
    <row r="274" s="14" customFormat="1">
      <c r="A274" s="14"/>
      <c r="B274" s="250"/>
      <c r="C274" s="251"/>
      <c r="D274" s="241" t="s">
        <v>157</v>
      </c>
      <c r="E274" s="252" t="s">
        <v>1</v>
      </c>
      <c r="F274" s="253" t="s">
        <v>202</v>
      </c>
      <c r="G274" s="251"/>
      <c r="H274" s="254">
        <v>0.996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157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149</v>
      </c>
    </row>
    <row r="275" s="13" customFormat="1">
      <c r="A275" s="13"/>
      <c r="B275" s="239"/>
      <c r="C275" s="240"/>
      <c r="D275" s="241" t="s">
        <v>157</v>
      </c>
      <c r="E275" s="242" t="s">
        <v>1</v>
      </c>
      <c r="F275" s="243" t="s">
        <v>203</v>
      </c>
      <c r="G275" s="240"/>
      <c r="H275" s="242" t="s">
        <v>1</v>
      </c>
      <c r="I275" s="244"/>
      <c r="J275" s="240"/>
      <c r="K275" s="240"/>
      <c r="L275" s="245"/>
      <c r="M275" s="246"/>
      <c r="N275" s="247"/>
      <c r="O275" s="247"/>
      <c r="P275" s="247"/>
      <c r="Q275" s="247"/>
      <c r="R275" s="247"/>
      <c r="S275" s="247"/>
      <c r="T275" s="24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157</v>
      </c>
      <c r="AU275" s="249" t="s">
        <v>85</v>
      </c>
      <c r="AV275" s="13" t="s">
        <v>83</v>
      </c>
      <c r="AW275" s="13" t="s">
        <v>32</v>
      </c>
      <c r="AX275" s="13" t="s">
        <v>76</v>
      </c>
      <c r="AY275" s="249" t="s">
        <v>149</v>
      </c>
    </row>
    <row r="276" s="14" customFormat="1">
      <c r="A276" s="14"/>
      <c r="B276" s="250"/>
      <c r="C276" s="251"/>
      <c r="D276" s="241" t="s">
        <v>157</v>
      </c>
      <c r="E276" s="252" t="s">
        <v>1</v>
      </c>
      <c r="F276" s="253" t="s">
        <v>204</v>
      </c>
      <c r="G276" s="251"/>
      <c r="H276" s="254">
        <v>0.78400000000000003</v>
      </c>
      <c r="I276" s="255"/>
      <c r="J276" s="251"/>
      <c r="K276" s="251"/>
      <c r="L276" s="256"/>
      <c r="M276" s="257"/>
      <c r="N276" s="258"/>
      <c r="O276" s="258"/>
      <c r="P276" s="258"/>
      <c r="Q276" s="258"/>
      <c r="R276" s="258"/>
      <c r="S276" s="258"/>
      <c r="T276" s="25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0" t="s">
        <v>157</v>
      </c>
      <c r="AU276" s="260" t="s">
        <v>85</v>
      </c>
      <c r="AV276" s="14" t="s">
        <v>85</v>
      </c>
      <c r="AW276" s="14" t="s">
        <v>32</v>
      </c>
      <c r="AX276" s="14" t="s">
        <v>76</v>
      </c>
      <c r="AY276" s="260" t="s">
        <v>149</v>
      </c>
    </row>
    <row r="277" s="15" customFormat="1">
      <c r="A277" s="15"/>
      <c r="B277" s="261"/>
      <c r="C277" s="262"/>
      <c r="D277" s="241" t="s">
        <v>157</v>
      </c>
      <c r="E277" s="263" t="s">
        <v>1</v>
      </c>
      <c r="F277" s="264" t="s">
        <v>160</v>
      </c>
      <c r="G277" s="262"/>
      <c r="H277" s="265">
        <v>1.78</v>
      </c>
      <c r="I277" s="266"/>
      <c r="J277" s="262"/>
      <c r="K277" s="262"/>
      <c r="L277" s="267"/>
      <c r="M277" s="268"/>
      <c r="N277" s="269"/>
      <c r="O277" s="269"/>
      <c r="P277" s="269"/>
      <c r="Q277" s="269"/>
      <c r="R277" s="269"/>
      <c r="S277" s="269"/>
      <c r="T277" s="270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1" t="s">
        <v>157</v>
      </c>
      <c r="AU277" s="271" t="s">
        <v>85</v>
      </c>
      <c r="AV277" s="15" t="s">
        <v>155</v>
      </c>
      <c r="AW277" s="15" t="s">
        <v>32</v>
      </c>
      <c r="AX277" s="15" t="s">
        <v>83</v>
      </c>
      <c r="AY277" s="271" t="s">
        <v>149</v>
      </c>
    </row>
    <row r="278" s="12" customFormat="1" ht="22.8" customHeight="1">
      <c r="A278" s="12"/>
      <c r="B278" s="210"/>
      <c r="C278" s="211"/>
      <c r="D278" s="212" t="s">
        <v>75</v>
      </c>
      <c r="E278" s="224" t="s">
        <v>155</v>
      </c>
      <c r="F278" s="224" t="s">
        <v>434</v>
      </c>
      <c r="G278" s="211"/>
      <c r="H278" s="211"/>
      <c r="I278" s="214"/>
      <c r="J278" s="225">
        <f>BK278</f>
        <v>0</v>
      </c>
      <c r="K278" s="211"/>
      <c r="L278" s="216"/>
      <c r="M278" s="217"/>
      <c r="N278" s="218"/>
      <c r="O278" s="218"/>
      <c r="P278" s="219">
        <f>SUM(P279:P281)</f>
        <v>0</v>
      </c>
      <c r="Q278" s="218"/>
      <c r="R278" s="219">
        <f>SUM(R279:R281)</f>
        <v>9.8320040000000013</v>
      </c>
      <c r="S278" s="218"/>
      <c r="T278" s="220">
        <f>SUM(T279:T281)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1" t="s">
        <v>83</v>
      </c>
      <c r="AT278" s="222" t="s">
        <v>75</v>
      </c>
      <c r="AU278" s="222" t="s">
        <v>83</v>
      </c>
      <c r="AY278" s="221" t="s">
        <v>149</v>
      </c>
      <c r="BK278" s="223">
        <f>SUM(BK279:BK281)</f>
        <v>0</v>
      </c>
    </row>
    <row r="279" s="2" customFormat="1" ht="33" customHeight="1">
      <c r="A279" s="38"/>
      <c r="B279" s="39"/>
      <c r="C279" s="226" t="s">
        <v>435</v>
      </c>
      <c r="D279" s="226" t="s">
        <v>151</v>
      </c>
      <c r="E279" s="227" t="s">
        <v>436</v>
      </c>
      <c r="F279" s="228" t="s">
        <v>437</v>
      </c>
      <c r="G279" s="229" t="s">
        <v>181</v>
      </c>
      <c r="H279" s="230">
        <v>5.2000000000000002</v>
      </c>
      <c r="I279" s="231"/>
      <c r="J279" s="232">
        <f>ROUND(I279*H279,2)</f>
        <v>0</v>
      </c>
      <c r="K279" s="228" t="s">
        <v>1</v>
      </c>
      <c r="L279" s="44"/>
      <c r="M279" s="233" t="s">
        <v>1</v>
      </c>
      <c r="N279" s="234" t="s">
        <v>41</v>
      </c>
      <c r="O279" s="91"/>
      <c r="P279" s="235">
        <f>O279*H279</f>
        <v>0</v>
      </c>
      <c r="Q279" s="235">
        <v>1.8907700000000001</v>
      </c>
      <c r="R279" s="235">
        <f>Q279*H279</f>
        <v>9.8320040000000013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155</v>
      </c>
      <c r="AT279" s="237" t="s">
        <v>151</v>
      </c>
      <c r="AU279" s="237" t="s">
        <v>85</v>
      </c>
      <c r="AY279" s="17" t="s">
        <v>149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83</v>
      </c>
      <c r="BK279" s="238">
        <f>ROUND(I279*H279,2)</f>
        <v>0</v>
      </c>
      <c r="BL279" s="17" t="s">
        <v>155</v>
      </c>
      <c r="BM279" s="237" t="s">
        <v>438</v>
      </c>
    </row>
    <row r="280" s="13" customFormat="1">
      <c r="A280" s="13"/>
      <c r="B280" s="239"/>
      <c r="C280" s="240"/>
      <c r="D280" s="241" t="s">
        <v>157</v>
      </c>
      <c r="E280" s="242" t="s">
        <v>1</v>
      </c>
      <c r="F280" s="243" t="s">
        <v>209</v>
      </c>
      <c r="G280" s="240"/>
      <c r="H280" s="242" t="s">
        <v>1</v>
      </c>
      <c r="I280" s="244"/>
      <c r="J280" s="240"/>
      <c r="K280" s="240"/>
      <c r="L280" s="245"/>
      <c r="M280" s="246"/>
      <c r="N280" s="247"/>
      <c r="O280" s="247"/>
      <c r="P280" s="247"/>
      <c r="Q280" s="247"/>
      <c r="R280" s="247"/>
      <c r="S280" s="247"/>
      <c r="T280" s="24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9" t="s">
        <v>157</v>
      </c>
      <c r="AU280" s="249" t="s">
        <v>85</v>
      </c>
      <c r="AV280" s="13" t="s">
        <v>83</v>
      </c>
      <c r="AW280" s="13" t="s">
        <v>32</v>
      </c>
      <c r="AX280" s="13" t="s">
        <v>76</v>
      </c>
      <c r="AY280" s="249" t="s">
        <v>149</v>
      </c>
    </row>
    <row r="281" s="14" customFormat="1">
      <c r="A281" s="14"/>
      <c r="B281" s="250"/>
      <c r="C281" s="251"/>
      <c r="D281" s="241" t="s">
        <v>157</v>
      </c>
      <c r="E281" s="252" t="s">
        <v>1</v>
      </c>
      <c r="F281" s="253" t="s">
        <v>439</v>
      </c>
      <c r="G281" s="251"/>
      <c r="H281" s="254">
        <v>5.2000000000000002</v>
      </c>
      <c r="I281" s="255"/>
      <c r="J281" s="251"/>
      <c r="K281" s="251"/>
      <c r="L281" s="256"/>
      <c r="M281" s="257"/>
      <c r="N281" s="258"/>
      <c r="O281" s="258"/>
      <c r="P281" s="258"/>
      <c r="Q281" s="258"/>
      <c r="R281" s="258"/>
      <c r="S281" s="258"/>
      <c r="T281" s="2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0" t="s">
        <v>157</v>
      </c>
      <c r="AU281" s="260" t="s">
        <v>85</v>
      </c>
      <c r="AV281" s="14" t="s">
        <v>85</v>
      </c>
      <c r="AW281" s="14" t="s">
        <v>32</v>
      </c>
      <c r="AX281" s="14" t="s">
        <v>83</v>
      </c>
      <c r="AY281" s="260" t="s">
        <v>149</v>
      </c>
    </row>
    <row r="282" s="12" customFormat="1" ht="22.8" customHeight="1">
      <c r="A282" s="12"/>
      <c r="B282" s="210"/>
      <c r="C282" s="211"/>
      <c r="D282" s="212" t="s">
        <v>75</v>
      </c>
      <c r="E282" s="224" t="s">
        <v>178</v>
      </c>
      <c r="F282" s="224" t="s">
        <v>440</v>
      </c>
      <c r="G282" s="211"/>
      <c r="H282" s="211"/>
      <c r="I282" s="214"/>
      <c r="J282" s="225">
        <f>BK282</f>
        <v>0</v>
      </c>
      <c r="K282" s="211"/>
      <c r="L282" s="216"/>
      <c r="M282" s="217"/>
      <c r="N282" s="218"/>
      <c r="O282" s="218"/>
      <c r="P282" s="219">
        <f>SUM(P283:P330)</f>
        <v>0</v>
      </c>
      <c r="Q282" s="218"/>
      <c r="R282" s="219">
        <f>SUM(R283:R330)</f>
        <v>146.80698799999999</v>
      </c>
      <c r="S282" s="218"/>
      <c r="T282" s="220">
        <f>SUM(T283:T330)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1" t="s">
        <v>83</v>
      </c>
      <c r="AT282" s="222" t="s">
        <v>75</v>
      </c>
      <c r="AU282" s="222" t="s">
        <v>83</v>
      </c>
      <c r="AY282" s="221" t="s">
        <v>149</v>
      </c>
      <c r="BK282" s="223">
        <f>SUM(BK283:BK330)</f>
        <v>0</v>
      </c>
    </row>
    <row r="283" s="2" customFormat="1" ht="44.25" customHeight="1">
      <c r="A283" s="38"/>
      <c r="B283" s="39"/>
      <c r="C283" s="226" t="s">
        <v>441</v>
      </c>
      <c r="D283" s="226" t="s">
        <v>151</v>
      </c>
      <c r="E283" s="227" t="s">
        <v>442</v>
      </c>
      <c r="F283" s="228" t="s">
        <v>443</v>
      </c>
      <c r="G283" s="229" t="s">
        <v>154</v>
      </c>
      <c r="H283" s="230">
        <v>139.56999999999999</v>
      </c>
      <c r="I283" s="231"/>
      <c r="J283" s="232">
        <f>ROUND(I283*H283,2)</f>
        <v>0</v>
      </c>
      <c r="K283" s="228" t="s">
        <v>163</v>
      </c>
      <c r="L283" s="44"/>
      <c r="M283" s="233" t="s">
        <v>1</v>
      </c>
      <c r="N283" s="234" t="s">
        <v>41</v>
      </c>
      <c r="O283" s="91"/>
      <c r="P283" s="235">
        <f>O283*H283</f>
        <v>0</v>
      </c>
      <c r="Q283" s="235">
        <v>0.121</v>
      </c>
      <c r="R283" s="235">
        <f>Q283*H283</f>
        <v>16.887969999999999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155</v>
      </c>
      <c r="AT283" s="237" t="s">
        <v>151</v>
      </c>
      <c r="AU283" s="237" t="s">
        <v>85</v>
      </c>
      <c r="AY283" s="17" t="s">
        <v>149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83</v>
      </c>
      <c r="BK283" s="238">
        <f>ROUND(I283*H283,2)</f>
        <v>0</v>
      </c>
      <c r="BL283" s="17" t="s">
        <v>155</v>
      </c>
      <c r="BM283" s="237" t="s">
        <v>444</v>
      </c>
    </row>
    <row r="284" s="13" customFormat="1">
      <c r="A284" s="13"/>
      <c r="B284" s="239"/>
      <c r="C284" s="240"/>
      <c r="D284" s="241" t="s">
        <v>157</v>
      </c>
      <c r="E284" s="242" t="s">
        <v>1</v>
      </c>
      <c r="F284" s="243" t="s">
        <v>190</v>
      </c>
      <c r="G284" s="240"/>
      <c r="H284" s="242" t="s">
        <v>1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157</v>
      </c>
      <c r="AU284" s="249" t="s">
        <v>85</v>
      </c>
      <c r="AV284" s="13" t="s">
        <v>83</v>
      </c>
      <c r="AW284" s="13" t="s">
        <v>32</v>
      </c>
      <c r="AX284" s="13" t="s">
        <v>76</v>
      </c>
      <c r="AY284" s="249" t="s">
        <v>149</v>
      </c>
    </row>
    <row r="285" s="13" customFormat="1">
      <c r="A285" s="13"/>
      <c r="B285" s="239"/>
      <c r="C285" s="240"/>
      <c r="D285" s="241" t="s">
        <v>157</v>
      </c>
      <c r="E285" s="242" t="s">
        <v>1</v>
      </c>
      <c r="F285" s="243" t="s">
        <v>266</v>
      </c>
      <c r="G285" s="240"/>
      <c r="H285" s="242" t="s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157</v>
      </c>
      <c r="AU285" s="249" t="s">
        <v>85</v>
      </c>
      <c r="AV285" s="13" t="s">
        <v>83</v>
      </c>
      <c r="AW285" s="13" t="s">
        <v>32</v>
      </c>
      <c r="AX285" s="13" t="s">
        <v>76</v>
      </c>
      <c r="AY285" s="249" t="s">
        <v>149</v>
      </c>
    </row>
    <row r="286" s="14" customFormat="1">
      <c r="A286" s="14"/>
      <c r="B286" s="250"/>
      <c r="C286" s="251"/>
      <c r="D286" s="241" t="s">
        <v>157</v>
      </c>
      <c r="E286" s="252" t="s">
        <v>1</v>
      </c>
      <c r="F286" s="253" t="s">
        <v>267</v>
      </c>
      <c r="G286" s="251"/>
      <c r="H286" s="254">
        <v>74.730000000000004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157</v>
      </c>
      <c r="AU286" s="260" t="s">
        <v>85</v>
      </c>
      <c r="AV286" s="14" t="s">
        <v>85</v>
      </c>
      <c r="AW286" s="14" t="s">
        <v>32</v>
      </c>
      <c r="AX286" s="14" t="s">
        <v>76</v>
      </c>
      <c r="AY286" s="260" t="s">
        <v>149</v>
      </c>
    </row>
    <row r="287" s="13" customFormat="1">
      <c r="A287" s="13"/>
      <c r="B287" s="239"/>
      <c r="C287" s="240"/>
      <c r="D287" s="241" t="s">
        <v>157</v>
      </c>
      <c r="E287" s="242" t="s">
        <v>1</v>
      </c>
      <c r="F287" s="243" t="s">
        <v>241</v>
      </c>
      <c r="G287" s="240"/>
      <c r="H287" s="242" t="s">
        <v>1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9" t="s">
        <v>157</v>
      </c>
      <c r="AU287" s="249" t="s">
        <v>85</v>
      </c>
      <c r="AV287" s="13" t="s">
        <v>83</v>
      </c>
      <c r="AW287" s="13" t="s">
        <v>32</v>
      </c>
      <c r="AX287" s="13" t="s">
        <v>76</v>
      </c>
      <c r="AY287" s="249" t="s">
        <v>149</v>
      </c>
    </row>
    <row r="288" s="14" customFormat="1">
      <c r="A288" s="14"/>
      <c r="B288" s="250"/>
      <c r="C288" s="251"/>
      <c r="D288" s="241" t="s">
        <v>157</v>
      </c>
      <c r="E288" s="252" t="s">
        <v>1</v>
      </c>
      <c r="F288" s="253" t="s">
        <v>269</v>
      </c>
      <c r="G288" s="251"/>
      <c r="H288" s="254">
        <v>64.840000000000003</v>
      </c>
      <c r="I288" s="255"/>
      <c r="J288" s="251"/>
      <c r="K288" s="251"/>
      <c r="L288" s="256"/>
      <c r="M288" s="257"/>
      <c r="N288" s="258"/>
      <c r="O288" s="258"/>
      <c r="P288" s="258"/>
      <c r="Q288" s="258"/>
      <c r="R288" s="258"/>
      <c r="S288" s="258"/>
      <c r="T288" s="25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0" t="s">
        <v>157</v>
      </c>
      <c r="AU288" s="260" t="s">
        <v>85</v>
      </c>
      <c r="AV288" s="14" t="s">
        <v>85</v>
      </c>
      <c r="AW288" s="14" t="s">
        <v>32</v>
      </c>
      <c r="AX288" s="14" t="s">
        <v>76</v>
      </c>
      <c r="AY288" s="260" t="s">
        <v>149</v>
      </c>
    </row>
    <row r="289" s="15" customFormat="1">
      <c r="A289" s="15"/>
      <c r="B289" s="261"/>
      <c r="C289" s="262"/>
      <c r="D289" s="241" t="s">
        <v>157</v>
      </c>
      <c r="E289" s="263" t="s">
        <v>1</v>
      </c>
      <c r="F289" s="264" t="s">
        <v>160</v>
      </c>
      <c r="G289" s="262"/>
      <c r="H289" s="265">
        <v>139.56999999999999</v>
      </c>
      <c r="I289" s="266"/>
      <c r="J289" s="262"/>
      <c r="K289" s="262"/>
      <c r="L289" s="267"/>
      <c r="M289" s="268"/>
      <c r="N289" s="269"/>
      <c r="O289" s="269"/>
      <c r="P289" s="269"/>
      <c r="Q289" s="269"/>
      <c r="R289" s="269"/>
      <c r="S289" s="269"/>
      <c r="T289" s="270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1" t="s">
        <v>157</v>
      </c>
      <c r="AU289" s="271" t="s">
        <v>85</v>
      </c>
      <c r="AV289" s="15" t="s">
        <v>155</v>
      </c>
      <c r="AW289" s="15" t="s">
        <v>32</v>
      </c>
      <c r="AX289" s="15" t="s">
        <v>83</v>
      </c>
      <c r="AY289" s="271" t="s">
        <v>149</v>
      </c>
    </row>
    <row r="290" s="2" customFormat="1" ht="44.25" customHeight="1">
      <c r="A290" s="38"/>
      <c r="B290" s="39"/>
      <c r="C290" s="226" t="s">
        <v>445</v>
      </c>
      <c r="D290" s="226" t="s">
        <v>151</v>
      </c>
      <c r="E290" s="227" t="s">
        <v>446</v>
      </c>
      <c r="F290" s="228" t="s">
        <v>447</v>
      </c>
      <c r="G290" s="229" t="s">
        <v>154</v>
      </c>
      <c r="H290" s="230">
        <v>139.56999999999999</v>
      </c>
      <c r="I290" s="231"/>
      <c r="J290" s="232">
        <f>ROUND(I290*H290,2)</f>
        <v>0</v>
      </c>
      <c r="K290" s="228" t="s">
        <v>163</v>
      </c>
      <c r="L290" s="44"/>
      <c r="M290" s="233" t="s">
        <v>1</v>
      </c>
      <c r="N290" s="234" t="s">
        <v>41</v>
      </c>
      <c r="O290" s="91"/>
      <c r="P290" s="235">
        <f>O290*H290</f>
        <v>0</v>
      </c>
      <c r="Q290" s="235">
        <v>0.19800000000000001</v>
      </c>
      <c r="R290" s="235">
        <f>Q290*H290</f>
        <v>27.63486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155</v>
      </c>
      <c r="AT290" s="237" t="s">
        <v>151</v>
      </c>
      <c r="AU290" s="237" t="s">
        <v>85</v>
      </c>
      <c r="AY290" s="17" t="s">
        <v>149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83</v>
      </c>
      <c r="BK290" s="238">
        <f>ROUND(I290*H290,2)</f>
        <v>0</v>
      </c>
      <c r="BL290" s="17" t="s">
        <v>155</v>
      </c>
      <c r="BM290" s="237" t="s">
        <v>448</v>
      </c>
    </row>
    <row r="291" s="13" customFormat="1">
      <c r="A291" s="13"/>
      <c r="B291" s="239"/>
      <c r="C291" s="240"/>
      <c r="D291" s="241" t="s">
        <v>157</v>
      </c>
      <c r="E291" s="242" t="s">
        <v>1</v>
      </c>
      <c r="F291" s="243" t="s">
        <v>190</v>
      </c>
      <c r="G291" s="240"/>
      <c r="H291" s="242" t="s">
        <v>1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9" t="s">
        <v>157</v>
      </c>
      <c r="AU291" s="249" t="s">
        <v>85</v>
      </c>
      <c r="AV291" s="13" t="s">
        <v>83</v>
      </c>
      <c r="AW291" s="13" t="s">
        <v>32</v>
      </c>
      <c r="AX291" s="13" t="s">
        <v>76</v>
      </c>
      <c r="AY291" s="249" t="s">
        <v>149</v>
      </c>
    </row>
    <row r="292" s="13" customFormat="1">
      <c r="A292" s="13"/>
      <c r="B292" s="239"/>
      <c r="C292" s="240"/>
      <c r="D292" s="241" t="s">
        <v>157</v>
      </c>
      <c r="E292" s="242" t="s">
        <v>1</v>
      </c>
      <c r="F292" s="243" t="s">
        <v>266</v>
      </c>
      <c r="G292" s="240"/>
      <c r="H292" s="242" t="s">
        <v>1</v>
      </c>
      <c r="I292" s="244"/>
      <c r="J292" s="240"/>
      <c r="K292" s="240"/>
      <c r="L292" s="245"/>
      <c r="M292" s="246"/>
      <c r="N292" s="247"/>
      <c r="O292" s="247"/>
      <c r="P292" s="247"/>
      <c r="Q292" s="247"/>
      <c r="R292" s="247"/>
      <c r="S292" s="247"/>
      <c r="T292" s="24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9" t="s">
        <v>157</v>
      </c>
      <c r="AU292" s="249" t="s">
        <v>85</v>
      </c>
      <c r="AV292" s="13" t="s">
        <v>83</v>
      </c>
      <c r="AW292" s="13" t="s">
        <v>32</v>
      </c>
      <c r="AX292" s="13" t="s">
        <v>76</v>
      </c>
      <c r="AY292" s="249" t="s">
        <v>149</v>
      </c>
    </row>
    <row r="293" s="14" customFormat="1">
      <c r="A293" s="14"/>
      <c r="B293" s="250"/>
      <c r="C293" s="251"/>
      <c r="D293" s="241" t="s">
        <v>157</v>
      </c>
      <c r="E293" s="252" t="s">
        <v>1</v>
      </c>
      <c r="F293" s="253" t="s">
        <v>267</v>
      </c>
      <c r="G293" s="251"/>
      <c r="H293" s="254">
        <v>74.730000000000004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157</v>
      </c>
      <c r="AU293" s="260" t="s">
        <v>85</v>
      </c>
      <c r="AV293" s="14" t="s">
        <v>85</v>
      </c>
      <c r="AW293" s="14" t="s">
        <v>32</v>
      </c>
      <c r="AX293" s="14" t="s">
        <v>76</v>
      </c>
      <c r="AY293" s="260" t="s">
        <v>149</v>
      </c>
    </row>
    <row r="294" s="13" customFormat="1">
      <c r="A294" s="13"/>
      <c r="B294" s="239"/>
      <c r="C294" s="240"/>
      <c r="D294" s="241" t="s">
        <v>157</v>
      </c>
      <c r="E294" s="242" t="s">
        <v>1</v>
      </c>
      <c r="F294" s="243" t="s">
        <v>241</v>
      </c>
      <c r="G294" s="240"/>
      <c r="H294" s="242" t="s">
        <v>1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157</v>
      </c>
      <c r="AU294" s="249" t="s">
        <v>85</v>
      </c>
      <c r="AV294" s="13" t="s">
        <v>83</v>
      </c>
      <c r="AW294" s="13" t="s">
        <v>32</v>
      </c>
      <c r="AX294" s="13" t="s">
        <v>76</v>
      </c>
      <c r="AY294" s="249" t="s">
        <v>149</v>
      </c>
    </row>
    <row r="295" s="14" customFormat="1">
      <c r="A295" s="14"/>
      <c r="B295" s="250"/>
      <c r="C295" s="251"/>
      <c r="D295" s="241" t="s">
        <v>157</v>
      </c>
      <c r="E295" s="252" t="s">
        <v>1</v>
      </c>
      <c r="F295" s="253" t="s">
        <v>269</v>
      </c>
      <c r="G295" s="251"/>
      <c r="H295" s="254">
        <v>64.840000000000003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0" t="s">
        <v>157</v>
      </c>
      <c r="AU295" s="260" t="s">
        <v>85</v>
      </c>
      <c r="AV295" s="14" t="s">
        <v>85</v>
      </c>
      <c r="AW295" s="14" t="s">
        <v>32</v>
      </c>
      <c r="AX295" s="14" t="s">
        <v>76</v>
      </c>
      <c r="AY295" s="260" t="s">
        <v>149</v>
      </c>
    </row>
    <row r="296" s="15" customFormat="1">
      <c r="A296" s="15"/>
      <c r="B296" s="261"/>
      <c r="C296" s="262"/>
      <c r="D296" s="241" t="s">
        <v>157</v>
      </c>
      <c r="E296" s="263" t="s">
        <v>1</v>
      </c>
      <c r="F296" s="264" t="s">
        <v>160</v>
      </c>
      <c r="G296" s="262"/>
      <c r="H296" s="265">
        <v>139.56999999999999</v>
      </c>
      <c r="I296" s="266"/>
      <c r="J296" s="262"/>
      <c r="K296" s="262"/>
      <c r="L296" s="267"/>
      <c r="M296" s="268"/>
      <c r="N296" s="269"/>
      <c r="O296" s="269"/>
      <c r="P296" s="269"/>
      <c r="Q296" s="269"/>
      <c r="R296" s="269"/>
      <c r="S296" s="269"/>
      <c r="T296" s="270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1" t="s">
        <v>157</v>
      </c>
      <c r="AU296" s="271" t="s">
        <v>85</v>
      </c>
      <c r="AV296" s="15" t="s">
        <v>155</v>
      </c>
      <c r="AW296" s="15" t="s">
        <v>32</v>
      </c>
      <c r="AX296" s="15" t="s">
        <v>83</v>
      </c>
      <c r="AY296" s="271" t="s">
        <v>149</v>
      </c>
    </row>
    <row r="297" s="2" customFormat="1" ht="37.8" customHeight="1">
      <c r="A297" s="38"/>
      <c r="B297" s="39"/>
      <c r="C297" s="226" t="s">
        <v>449</v>
      </c>
      <c r="D297" s="226" t="s">
        <v>151</v>
      </c>
      <c r="E297" s="227" t="s">
        <v>450</v>
      </c>
      <c r="F297" s="228" t="s">
        <v>451</v>
      </c>
      <c r="G297" s="229" t="s">
        <v>154</v>
      </c>
      <c r="H297" s="230">
        <v>91.280000000000001</v>
      </c>
      <c r="I297" s="231"/>
      <c r="J297" s="232">
        <f>ROUND(I297*H297,2)</f>
        <v>0</v>
      </c>
      <c r="K297" s="228" t="s">
        <v>163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0.25094</v>
      </c>
      <c r="R297" s="235">
        <f>Q297*H297</f>
        <v>22.905803200000001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155</v>
      </c>
      <c r="AT297" s="237" t="s">
        <v>151</v>
      </c>
      <c r="AU297" s="237" t="s">
        <v>85</v>
      </c>
      <c r="AY297" s="17" t="s">
        <v>149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83</v>
      </c>
      <c r="BK297" s="238">
        <f>ROUND(I297*H297,2)</f>
        <v>0</v>
      </c>
      <c r="BL297" s="17" t="s">
        <v>155</v>
      </c>
      <c r="BM297" s="237" t="s">
        <v>452</v>
      </c>
    </row>
    <row r="298" s="13" customFormat="1">
      <c r="A298" s="13"/>
      <c r="B298" s="239"/>
      <c r="C298" s="240"/>
      <c r="D298" s="241" t="s">
        <v>157</v>
      </c>
      <c r="E298" s="242" t="s">
        <v>1</v>
      </c>
      <c r="F298" s="243" t="s">
        <v>190</v>
      </c>
      <c r="G298" s="240"/>
      <c r="H298" s="242" t="s">
        <v>1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9" t="s">
        <v>157</v>
      </c>
      <c r="AU298" s="249" t="s">
        <v>85</v>
      </c>
      <c r="AV298" s="13" t="s">
        <v>83</v>
      </c>
      <c r="AW298" s="13" t="s">
        <v>32</v>
      </c>
      <c r="AX298" s="13" t="s">
        <v>76</v>
      </c>
      <c r="AY298" s="249" t="s">
        <v>149</v>
      </c>
    </row>
    <row r="299" s="13" customFormat="1">
      <c r="A299" s="13"/>
      <c r="B299" s="239"/>
      <c r="C299" s="240"/>
      <c r="D299" s="241" t="s">
        <v>157</v>
      </c>
      <c r="E299" s="242" t="s">
        <v>1</v>
      </c>
      <c r="F299" s="243" t="s">
        <v>264</v>
      </c>
      <c r="G299" s="240"/>
      <c r="H299" s="242" t="s">
        <v>1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9" t="s">
        <v>157</v>
      </c>
      <c r="AU299" s="249" t="s">
        <v>85</v>
      </c>
      <c r="AV299" s="13" t="s">
        <v>83</v>
      </c>
      <c r="AW299" s="13" t="s">
        <v>32</v>
      </c>
      <c r="AX299" s="13" t="s">
        <v>76</v>
      </c>
      <c r="AY299" s="249" t="s">
        <v>149</v>
      </c>
    </row>
    <row r="300" s="14" customFormat="1">
      <c r="A300" s="14"/>
      <c r="B300" s="250"/>
      <c r="C300" s="251"/>
      <c r="D300" s="241" t="s">
        <v>157</v>
      </c>
      <c r="E300" s="252" t="s">
        <v>1</v>
      </c>
      <c r="F300" s="253" t="s">
        <v>265</v>
      </c>
      <c r="G300" s="251"/>
      <c r="H300" s="254">
        <v>15.33</v>
      </c>
      <c r="I300" s="255"/>
      <c r="J300" s="251"/>
      <c r="K300" s="251"/>
      <c r="L300" s="256"/>
      <c r="M300" s="257"/>
      <c r="N300" s="258"/>
      <c r="O300" s="258"/>
      <c r="P300" s="258"/>
      <c r="Q300" s="258"/>
      <c r="R300" s="258"/>
      <c r="S300" s="258"/>
      <c r="T300" s="25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0" t="s">
        <v>157</v>
      </c>
      <c r="AU300" s="260" t="s">
        <v>85</v>
      </c>
      <c r="AV300" s="14" t="s">
        <v>85</v>
      </c>
      <c r="AW300" s="14" t="s">
        <v>32</v>
      </c>
      <c r="AX300" s="14" t="s">
        <v>76</v>
      </c>
      <c r="AY300" s="260" t="s">
        <v>149</v>
      </c>
    </row>
    <row r="301" s="13" customFormat="1">
      <c r="A301" s="13"/>
      <c r="B301" s="239"/>
      <c r="C301" s="240"/>
      <c r="D301" s="241" t="s">
        <v>157</v>
      </c>
      <c r="E301" s="242" t="s">
        <v>1</v>
      </c>
      <c r="F301" s="243" t="s">
        <v>191</v>
      </c>
      <c r="G301" s="240"/>
      <c r="H301" s="242" t="s">
        <v>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157</v>
      </c>
      <c r="AU301" s="249" t="s">
        <v>85</v>
      </c>
      <c r="AV301" s="13" t="s">
        <v>83</v>
      </c>
      <c r="AW301" s="13" t="s">
        <v>32</v>
      </c>
      <c r="AX301" s="13" t="s">
        <v>76</v>
      </c>
      <c r="AY301" s="249" t="s">
        <v>149</v>
      </c>
    </row>
    <row r="302" s="14" customFormat="1">
      <c r="A302" s="14"/>
      <c r="B302" s="250"/>
      <c r="C302" s="251"/>
      <c r="D302" s="241" t="s">
        <v>157</v>
      </c>
      <c r="E302" s="252" t="s">
        <v>1</v>
      </c>
      <c r="F302" s="253" t="s">
        <v>268</v>
      </c>
      <c r="G302" s="251"/>
      <c r="H302" s="254">
        <v>75.950000000000003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0" t="s">
        <v>157</v>
      </c>
      <c r="AU302" s="260" t="s">
        <v>85</v>
      </c>
      <c r="AV302" s="14" t="s">
        <v>85</v>
      </c>
      <c r="AW302" s="14" t="s">
        <v>32</v>
      </c>
      <c r="AX302" s="14" t="s">
        <v>76</v>
      </c>
      <c r="AY302" s="260" t="s">
        <v>149</v>
      </c>
    </row>
    <row r="303" s="15" customFormat="1">
      <c r="A303" s="15"/>
      <c r="B303" s="261"/>
      <c r="C303" s="262"/>
      <c r="D303" s="241" t="s">
        <v>157</v>
      </c>
      <c r="E303" s="263" t="s">
        <v>1</v>
      </c>
      <c r="F303" s="264" t="s">
        <v>160</v>
      </c>
      <c r="G303" s="262"/>
      <c r="H303" s="265">
        <v>91.280000000000001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157</v>
      </c>
      <c r="AU303" s="271" t="s">
        <v>85</v>
      </c>
      <c r="AV303" s="15" t="s">
        <v>155</v>
      </c>
      <c r="AW303" s="15" t="s">
        <v>32</v>
      </c>
      <c r="AX303" s="15" t="s">
        <v>83</v>
      </c>
      <c r="AY303" s="271" t="s">
        <v>149</v>
      </c>
    </row>
    <row r="304" s="2" customFormat="1" ht="33" customHeight="1">
      <c r="A304" s="38"/>
      <c r="B304" s="39"/>
      <c r="C304" s="226" t="s">
        <v>453</v>
      </c>
      <c r="D304" s="226" t="s">
        <v>151</v>
      </c>
      <c r="E304" s="227" t="s">
        <v>454</v>
      </c>
      <c r="F304" s="228" t="s">
        <v>455</v>
      </c>
      <c r="G304" s="229" t="s">
        <v>154</v>
      </c>
      <c r="H304" s="230">
        <v>74.730000000000004</v>
      </c>
      <c r="I304" s="231"/>
      <c r="J304" s="232">
        <f>ROUND(I304*H304,2)</f>
        <v>0</v>
      </c>
      <c r="K304" s="228" t="s">
        <v>163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0.091999999999999998</v>
      </c>
      <c r="R304" s="235">
        <f>Q304*H304</f>
        <v>6.8751600000000002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155</v>
      </c>
      <c r="AT304" s="237" t="s">
        <v>151</v>
      </c>
      <c r="AU304" s="237" t="s">
        <v>85</v>
      </c>
      <c r="AY304" s="17" t="s">
        <v>149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155</v>
      </c>
      <c r="BM304" s="237" t="s">
        <v>456</v>
      </c>
    </row>
    <row r="305" s="13" customFormat="1">
      <c r="A305" s="13"/>
      <c r="B305" s="239"/>
      <c r="C305" s="240"/>
      <c r="D305" s="241" t="s">
        <v>157</v>
      </c>
      <c r="E305" s="242" t="s">
        <v>1</v>
      </c>
      <c r="F305" s="243" t="s">
        <v>190</v>
      </c>
      <c r="G305" s="240"/>
      <c r="H305" s="242" t="s">
        <v>1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157</v>
      </c>
      <c r="AU305" s="249" t="s">
        <v>85</v>
      </c>
      <c r="AV305" s="13" t="s">
        <v>83</v>
      </c>
      <c r="AW305" s="13" t="s">
        <v>32</v>
      </c>
      <c r="AX305" s="13" t="s">
        <v>76</v>
      </c>
      <c r="AY305" s="249" t="s">
        <v>149</v>
      </c>
    </row>
    <row r="306" s="13" customFormat="1">
      <c r="A306" s="13"/>
      <c r="B306" s="239"/>
      <c r="C306" s="240"/>
      <c r="D306" s="241" t="s">
        <v>157</v>
      </c>
      <c r="E306" s="242" t="s">
        <v>1</v>
      </c>
      <c r="F306" s="243" t="s">
        <v>457</v>
      </c>
      <c r="G306" s="240"/>
      <c r="H306" s="242" t="s">
        <v>1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157</v>
      </c>
      <c r="AU306" s="249" t="s">
        <v>85</v>
      </c>
      <c r="AV306" s="13" t="s">
        <v>83</v>
      </c>
      <c r="AW306" s="13" t="s">
        <v>32</v>
      </c>
      <c r="AX306" s="13" t="s">
        <v>76</v>
      </c>
      <c r="AY306" s="249" t="s">
        <v>149</v>
      </c>
    </row>
    <row r="307" s="13" customFormat="1">
      <c r="A307" s="13"/>
      <c r="B307" s="239"/>
      <c r="C307" s="240"/>
      <c r="D307" s="241" t="s">
        <v>157</v>
      </c>
      <c r="E307" s="242" t="s">
        <v>1</v>
      </c>
      <c r="F307" s="243" t="s">
        <v>266</v>
      </c>
      <c r="G307" s="240"/>
      <c r="H307" s="242" t="s">
        <v>1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9" t="s">
        <v>157</v>
      </c>
      <c r="AU307" s="249" t="s">
        <v>85</v>
      </c>
      <c r="AV307" s="13" t="s">
        <v>83</v>
      </c>
      <c r="AW307" s="13" t="s">
        <v>32</v>
      </c>
      <c r="AX307" s="13" t="s">
        <v>76</v>
      </c>
      <c r="AY307" s="249" t="s">
        <v>149</v>
      </c>
    </row>
    <row r="308" s="14" customFormat="1">
      <c r="A308" s="14"/>
      <c r="B308" s="250"/>
      <c r="C308" s="251"/>
      <c r="D308" s="241" t="s">
        <v>157</v>
      </c>
      <c r="E308" s="252" t="s">
        <v>1</v>
      </c>
      <c r="F308" s="253" t="s">
        <v>267</v>
      </c>
      <c r="G308" s="251"/>
      <c r="H308" s="254">
        <v>74.730000000000004</v>
      </c>
      <c r="I308" s="255"/>
      <c r="J308" s="251"/>
      <c r="K308" s="251"/>
      <c r="L308" s="256"/>
      <c r="M308" s="257"/>
      <c r="N308" s="258"/>
      <c r="O308" s="258"/>
      <c r="P308" s="258"/>
      <c r="Q308" s="258"/>
      <c r="R308" s="258"/>
      <c r="S308" s="258"/>
      <c r="T308" s="25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0" t="s">
        <v>157</v>
      </c>
      <c r="AU308" s="260" t="s">
        <v>85</v>
      </c>
      <c r="AV308" s="14" t="s">
        <v>85</v>
      </c>
      <c r="AW308" s="14" t="s">
        <v>32</v>
      </c>
      <c r="AX308" s="14" t="s">
        <v>83</v>
      </c>
      <c r="AY308" s="260" t="s">
        <v>149</v>
      </c>
    </row>
    <row r="309" s="2" customFormat="1" ht="33" customHeight="1">
      <c r="A309" s="38"/>
      <c r="B309" s="39"/>
      <c r="C309" s="226" t="s">
        <v>458</v>
      </c>
      <c r="D309" s="226" t="s">
        <v>151</v>
      </c>
      <c r="E309" s="227" t="s">
        <v>459</v>
      </c>
      <c r="F309" s="228" t="s">
        <v>460</v>
      </c>
      <c r="G309" s="229" t="s">
        <v>154</v>
      </c>
      <c r="H309" s="230">
        <v>75.950000000000003</v>
      </c>
      <c r="I309" s="231"/>
      <c r="J309" s="232">
        <f>ROUND(I309*H309,2)</f>
        <v>0</v>
      </c>
      <c r="K309" s="228" t="s">
        <v>163</v>
      </c>
      <c r="L309" s="44"/>
      <c r="M309" s="233" t="s">
        <v>1</v>
      </c>
      <c r="N309" s="234" t="s">
        <v>41</v>
      </c>
      <c r="O309" s="91"/>
      <c r="P309" s="235">
        <f>O309*H309</f>
        <v>0</v>
      </c>
      <c r="Q309" s="235">
        <v>0.34499999999999997</v>
      </c>
      <c r="R309" s="235">
        <f>Q309*H309</f>
        <v>26.202749999999998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155</v>
      </c>
      <c r="AT309" s="237" t="s">
        <v>151</v>
      </c>
      <c r="AU309" s="237" t="s">
        <v>85</v>
      </c>
      <c r="AY309" s="17" t="s">
        <v>149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155</v>
      </c>
      <c r="BM309" s="237" t="s">
        <v>461</v>
      </c>
    </row>
    <row r="310" s="13" customFormat="1">
      <c r="A310" s="13"/>
      <c r="B310" s="239"/>
      <c r="C310" s="240"/>
      <c r="D310" s="241" t="s">
        <v>157</v>
      </c>
      <c r="E310" s="242" t="s">
        <v>1</v>
      </c>
      <c r="F310" s="243" t="s">
        <v>190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157</v>
      </c>
      <c r="AU310" s="249" t="s">
        <v>85</v>
      </c>
      <c r="AV310" s="13" t="s">
        <v>83</v>
      </c>
      <c r="AW310" s="13" t="s">
        <v>32</v>
      </c>
      <c r="AX310" s="13" t="s">
        <v>76</v>
      </c>
      <c r="AY310" s="249" t="s">
        <v>149</v>
      </c>
    </row>
    <row r="311" s="13" customFormat="1">
      <c r="A311" s="13"/>
      <c r="B311" s="239"/>
      <c r="C311" s="240"/>
      <c r="D311" s="241" t="s">
        <v>157</v>
      </c>
      <c r="E311" s="242" t="s">
        <v>1</v>
      </c>
      <c r="F311" s="243" t="s">
        <v>191</v>
      </c>
      <c r="G311" s="240"/>
      <c r="H311" s="242" t="s">
        <v>1</v>
      </c>
      <c r="I311" s="244"/>
      <c r="J311" s="240"/>
      <c r="K311" s="240"/>
      <c r="L311" s="245"/>
      <c r="M311" s="246"/>
      <c r="N311" s="247"/>
      <c r="O311" s="247"/>
      <c r="P311" s="247"/>
      <c r="Q311" s="247"/>
      <c r="R311" s="247"/>
      <c r="S311" s="247"/>
      <c r="T311" s="24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9" t="s">
        <v>157</v>
      </c>
      <c r="AU311" s="249" t="s">
        <v>85</v>
      </c>
      <c r="AV311" s="13" t="s">
        <v>83</v>
      </c>
      <c r="AW311" s="13" t="s">
        <v>32</v>
      </c>
      <c r="AX311" s="13" t="s">
        <v>76</v>
      </c>
      <c r="AY311" s="249" t="s">
        <v>149</v>
      </c>
    </row>
    <row r="312" s="14" customFormat="1">
      <c r="A312" s="14"/>
      <c r="B312" s="250"/>
      <c r="C312" s="251"/>
      <c r="D312" s="241" t="s">
        <v>157</v>
      </c>
      <c r="E312" s="252" t="s">
        <v>1</v>
      </c>
      <c r="F312" s="253" t="s">
        <v>268</v>
      </c>
      <c r="G312" s="251"/>
      <c r="H312" s="254">
        <v>75.950000000000003</v>
      </c>
      <c r="I312" s="255"/>
      <c r="J312" s="251"/>
      <c r="K312" s="251"/>
      <c r="L312" s="256"/>
      <c r="M312" s="257"/>
      <c r="N312" s="258"/>
      <c r="O312" s="258"/>
      <c r="P312" s="258"/>
      <c r="Q312" s="258"/>
      <c r="R312" s="258"/>
      <c r="S312" s="258"/>
      <c r="T312" s="25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0" t="s">
        <v>157</v>
      </c>
      <c r="AU312" s="260" t="s">
        <v>85</v>
      </c>
      <c r="AV312" s="14" t="s">
        <v>85</v>
      </c>
      <c r="AW312" s="14" t="s">
        <v>32</v>
      </c>
      <c r="AX312" s="14" t="s">
        <v>76</v>
      </c>
      <c r="AY312" s="260" t="s">
        <v>149</v>
      </c>
    </row>
    <row r="313" s="15" customFormat="1">
      <c r="A313" s="15"/>
      <c r="B313" s="261"/>
      <c r="C313" s="262"/>
      <c r="D313" s="241" t="s">
        <v>157</v>
      </c>
      <c r="E313" s="263" t="s">
        <v>1</v>
      </c>
      <c r="F313" s="264" t="s">
        <v>160</v>
      </c>
      <c r="G313" s="262"/>
      <c r="H313" s="265">
        <v>75.950000000000003</v>
      </c>
      <c r="I313" s="266"/>
      <c r="J313" s="262"/>
      <c r="K313" s="262"/>
      <c r="L313" s="267"/>
      <c r="M313" s="268"/>
      <c r="N313" s="269"/>
      <c r="O313" s="269"/>
      <c r="P313" s="269"/>
      <c r="Q313" s="269"/>
      <c r="R313" s="269"/>
      <c r="S313" s="269"/>
      <c r="T313" s="270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1" t="s">
        <v>157</v>
      </c>
      <c r="AU313" s="271" t="s">
        <v>85</v>
      </c>
      <c r="AV313" s="15" t="s">
        <v>155</v>
      </c>
      <c r="AW313" s="15" t="s">
        <v>32</v>
      </c>
      <c r="AX313" s="15" t="s">
        <v>83</v>
      </c>
      <c r="AY313" s="271" t="s">
        <v>149</v>
      </c>
    </row>
    <row r="314" s="2" customFormat="1" ht="33" customHeight="1">
      <c r="A314" s="38"/>
      <c r="B314" s="39"/>
      <c r="C314" s="226" t="s">
        <v>462</v>
      </c>
      <c r="D314" s="226" t="s">
        <v>151</v>
      </c>
      <c r="E314" s="227" t="s">
        <v>463</v>
      </c>
      <c r="F314" s="228" t="s">
        <v>464</v>
      </c>
      <c r="G314" s="229" t="s">
        <v>154</v>
      </c>
      <c r="H314" s="230">
        <v>27</v>
      </c>
      <c r="I314" s="231"/>
      <c r="J314" s="232">
        <f>ROUND(I314*H314,2)</f>
        <v>0</v>
      </c>
      <c r="K314" s="228" t="s">
        <v>163</v>
      </c>
      <c r="L314" s="44"/>
      <c r="M314" s="233" t="s">
        <v>1</v>
      </c>
      <c r="N314" s="234" t="s">
        <v>41</v>
      </c>
      <c r="O314" s="91"/>
      <c r="P314" s="235">
        <f>O314*H314</f>
        <v>0</v>
      </c>
      <c r="Q314" s="235">
        <v>0.46000000000000002</v>
      </c>
      <c r="R314" s="235">
        <f>Q314*H314</f>
        <v>12.42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155</v>
      </c>
      <c r="AT314" s="237" t="s">
        <v>151</v>
      </c>
      <c r="AU314" s="237" t="s">
        <v>85</v>
      </c>
      <c r="AY314" s="17" t="s">
        <v>149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83</v>
      </c>
      <c r="BK314" s="238">
        <f>ROUND(I314*H314,2)</f>
        <v>0</v>
      </c>
      <c r="BL314" s="17" t="s">
        <v>155</v>
      </c>
      <c r="BM314" s="237" t="s">
        <v>465</v>
      </c>
    </row>
    <row r="315" s="13" customFormat="1">
      <c r="A315" s="13"/>
      <c r="B315" s="239"/>
      <c r="C315" s="240"/>
      <c r="D315" s="241" t="s">
        <v>157</v>
      </c>
      <c r="E315" s="242" t="s">
        <v>1</v>
      </c>
      <c r="F315" s="243" t="s">
        <v>466</v>
      </c>
      <c r="G315" s="240"/>
      <c r="H315" s="242" t="s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157</v>
      </c>
      <c r="AU315" s="249" t="s">
        <v>85</v>
      </c>
      <c r="AV315" s="13" t="s">
        <v>83</v>
      </c>
      <c r="AW315" s="13" t="s">
        <v>32</v>
      </c>
      <c r="AX315" s="13" t="s">
        <v>76</v>
      </c>
      <c r="AY315" s="249" t="s">
        <v>149</v>
      </c>
    </row>
    <row r="316" s="13" customFormat="1">
      <c r="A316" s="13"/>
      <c r="B316" s="239"/>
      <c r="C316" s="240"/>
      <c r="D316" s="241" t="s">
        <v>157</v>
      </c>
      <c r="E316" s="242" t="s">
        <v>1</v>
      </c>
      <c r="F316" s="243" t="s">
        <v>467</v>
      </c>
      <c r="G316" s="240"/>
      <c r="H316" s="242" t="s">
        <v>1</v>
      </c>
      <c r="I316" s="244"/>
      <c r="J316" s="240"/>
      <c r="K316" s="240"/>
      <c r="L316" s="245"/>
      <c r="M316" s="246"/>
      <c r="N316" s="247"/>
      <c r="O316" s="247"/>
      <c r="P316" s="247"/>
      <c r="Q316" s="247"/>
      <c r="R316" s="247"/>
      <c r="S316" s="247"/>
      <c r="T316" s="24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9" t="s">
        <v>157</v>
      </c>
      <c r="AU316" s="249" t="s">
        <v>85</v>
      </c>
      <c r="AV316" s="13" t="s">
        <v>83</v>
      </c>
      <c r="AW316" s="13" t="s">
        <v>32</v>
      </c>
      <c r="AX316" s="13" t="s">
        <v>76</v>
      </c>
      <c r="AY316" s="249" t="s">
        <v>149</v>
      </c>
    </row>
    <row r="317" s="14" customFormat="1">
      <c r="A317" s="14"/>
      <c r="B317" s="250"/>
      <c r="C317" s="251"/>
      <c r="D317" s="241" t="s">
        <v>157</v>
      </c>
      <c r="E317" s="252" t="s">
        <v>1</v>
      </c>
      <c r="F317" s="253" t="s">
        <v>468</v>
      </c>
      <c r="G317" s="251"/>
      <c r="H317" s="254">
        <v>15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157</v>
      </c>
      <c r="AU317" s="260" t="s">
        <v>85</v>
      </c>
      <c r="AV317" s="14" t="s">
        <v>85</v>
      </c>
      <c r="AW317" s="14" t="s">
        <v>32</v>
      </c>
      <c r="AX317" s="14" t="s">
        <v>76</v>
      </c>
      <c r="AY317" s="260" t="s">
        <v>149</v>
      </c>
    </row>
    <row r="318" s="13" customFormat="1">
      <c r="A318" s="13"/>
      <c r="B318" s="239"/>
      <c r="C318" s="240"/>
      <c r="D318" s="241" t="s">
        <v>157</v>
      </c>
      <c r="E318" s="242" t="s">
        <v>1</v>
      </c>
      <c r="F318" s="243" t="s">
        <v>469</v>
      </c>
      <c r="G318" s="240"/>
      <c r="H318" s="242" t="s">
        <v>1</v>
      </c>
      <c r="I318" s="244"/>
      <c r="J318" s="240"/>
      <c r="K318" s="240"/>
      <c r="L318" s="245"/>
      <c r="M318" s="246"/>
      <c r="N318" s="247"/>
      <c r="O318" s="247"/>
      <c r="P318" s="247"/>
      <c r="Q318" s="247"/>
      <c r="R318" s="247"/>
      <c r="S318" s="247"/>
      <c r="T318" s="24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9" t="s">
        <v>157</v>
      </c>
      <c r="AU318" s="249" t="s">
        <v>85</v>
      </c>
      <c r="AV318" s="13" t="s">
        <v>83</v>
      </c>
      <c r="AW318" s="13" t="s">
        <v>32</v>
      </c>
      <c r="AX318" s="13" t="s">
        <v>76</v>
      </c>
      <c r="AY318" s="249" t="s">
        <v>149</v>
      </c>
    </row>
    <row r="319" s="14" customFormat="1">
      <c r="A319" s="14"/>
      <c r="B319" s="250"/>
      <c r="C319" s="251"/>
      <c r="D319" s="241" t="s">
        <v>157</v>
      </c>
      <c r="E319" s="252" t="s">
        <v>1</v>
      </c>
      <c r="F319" s="253" t="s">
        <v>470</v>
      </c>
      <c r="G319" s="251"/>
      <c r="H319" s="254">
        <v>12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157</v>
      </c>
      <c r="AU319" s="260" t="s">
        <v>85</v>
      </c>
      <c r="AV319" s="14" t="s">
        <v>85</v>
      </c>
      <c r="AW319" s="14" t="s">
        <v>32</v>
      </c>
      <c r="AX319" s="14" t="s">
        <v>76</v>
      </c>
      <c r="AY319" s="260" t="s">
        <v>149</v>
      </c>
    </row>
    <row r="320" s="15" customFormat="1">
      <c r="A320" s="15"/>
      <c r="B320" s="261"/>
      <c r="C320" s="262"/>
      <c r="D320" s="241" t="s">
        <v>157</v>
      </c>
      <c r="E320" s="263" t="s">
        <v>1</v>
      </c>
      <c r="F320" s="264" t="s">
        <v>160</v>
      </c>
      <c r="G320" s="262"/>
      <c r="H320" s="265">
        <v>27</v>
      </c>
      <c r="I320" s="266"/>
      <c r="J320" s="262"/>
      <c r="K320" s="262"/>
      <c r="L320" s="267"/>
      <c r="M320" s="268"/>
      <c r="N320" s="269"/>
      <c r="O320" s="269"/>
      <c r="P320" s="269"/>
      <c r="Q320" s="269"/>
      <c r="R320" s="269"/>
      <c r="S320" s="269"/>
      <c r="T320" s="270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1" t="s">
        <v>157</v>
      </c>
      <c r="AU320" s="271" t="s">
        <v>85</v>
      </c>
      <c r="AV320" s="15" t="s">
        <v>155</v>
      </c>
      <c r="AW320" s="15" t="s">
        <v>32</v>
      </c>
      <c r="AX320" s="15" t="s">
        <v>83</v>
      </c>
      <c r="AY320" s="271" t="s">
        <v>149</v>
      </c>
    </row>
    <row r="321" s="2" customFormat="1" ht="55.5" customHeight="1">
      <c r="A321" s="38"/>
      <c r="B321" s="39"/>
      <c r="C321" s="226" t="s">
        <v>471</v>
      </c>
      <c r="D321" s="226" t="s">
        <v>151</v>
      </c>
      <c r="E321" s="227" t="s">
        <v>472</v>
      </c>
      <c r="F321" s="228" t="s">
        <v>473</v>
      </c>
      <c r="G321" s="229" t="s">
        <v>154</v>
      </c>
      <c r="H321" s="230">
        <v>91.280000000000001</v>
      </c>
      <c r="I321" s="231"/>
      <c r="J321" s="232">
        <f>ROUND(I321*H321,2)</f>
        <v>0</v>
      </c>
      <c r="K321" s="228" t="s">
        <v>163</v>
      </c>
      <c r="L321" s="44"/>
      <c r="M321" s="233" t="s">
        <v>1</v>
      </c>
      <c r="N321" s="234" t="s">
        <v>41</v>
      </c>
      <c r="O321" s="91"/>
      <c r="P321" s="235">
        <f>O321*H321</f>
        <v>0</v>
      </c>
      <c r="Q321" s="235">
        <v>0.25080999999999998</v>
      </c>
      <c r="R321" s="235">
        <f>Q321*H321</f>
        <v>22.893936799999999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155</v>
      </c>
      <c r="AT321" s="237" t="s">
        <v>151</v>
      </c>
      <c r="AU321" s="237" t="s">
        <v>85</v>
      </c>
      <c r="AY321" s="17" t="s">
        <v>149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83</v>
      </c>
      <c r="BK321" s="238">
        <f>ROUND(I321*H321,2)</f>
        <v>0</v>
      </c>
      <c r="BL321" s="17" t="s">
        <v>155</v>
      </c>
      <c r="BM321" s="237" t="s">
        <v>474</v>
      </c>
    </row>
    <row r="322" s="13" customFormat="1">
      <c r="A322" s="13"/>
      <c r="B322" s="239"/>
      <c r="C322" s="240"/>
      <c r="D322" s="241" t="s">
        <v>157</v>
      </c>
      <c r="E322" s="242" t="s">
        <v>1</v>
      </c>
      <c r="F322" s="243" t="s">
        <v>190</v>
      </c>
      <c r="G322" s="240"/>
      <c r="H322" s="242" t="s">
        <v>1</v>
      </c>
      <c r="I322" s="244"/>
      <c r="J322" s="240"/>
      <c r="K322" s="240"/>
      <c r="L322" s="245"/>
      <c r="M322" s="246"/>
      <c r="N322" s="247"/>
      <c r="O322" s="247"/>
      <c r="P322" s="247"/>
      <c r="Q322" s="247"/>
      <c r="R322" s="247"/>
      <c r="S322" s="247"/>
      <c r="T322" s="24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9" t="s">
        <v>157</v>
      </c>
      <c r="AU322" s="249" t="s">
        <v>85</v>
      </c>
      <c r="AV322" s="13" t="s">
        <v>83</v>
      </c>
      <c r="AW322" s="13" t="s">
        <v>32</v>
      </c>
      <c r="AX322" s="13" t="s">
        <v>76</v>
      </c>
      <c r="AY322" s="249" t="s">
        <v>149</v>
      </c>
    </row>
    <row r="323" s="13" customFormat="1">
      <c r="A323" s="13"/>
      <c r="B323" s="239"/>
      <c r="C323" s="240"/>
      <c r="D323" s="241" t="s">
        <v>157</v>
      </c>
      <c r="E323" s="242" t="s">
        <v>1</v>
      </c>
      <c r="F323" s="243" t="s">
        <v>475</v>
      </c>
      <c r="G323" s="240"/>
      <c r="H323" s="242" t="s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157</v>
      </c>
      <c r="AU323" s="249" t="s">
        <v>85</v>
      </c>
      <c r="AV323" s="13" t="s">
        <v>83</v>
      </c>
      <c r="AW323" s="13" t="s">
        <v>32</v>
      </c>
      <c r="AX323" s="13" t="s">
        <v>76</v>
      </c>
      <c r="AY323" s="249" t="s">
        <v>149</v>
      </c>
    </row>
    <row r="324" s="14" customFormat="1">
      <c r="A324" s="14"/>
      <c r="B324" s="250"/>
      <c r="C324" s="251"/>
      <c r="D324" s="241" t="s">
        <v>157</v>
      </c>
      <c r="E324" s="252" t="s">
        <v>1</v>
      </c>
      <c r="F324" s="253" t="s">
        <v>265</v>
      </c>
      <c r="G324" s="251"/>
      <c r="H324" s="254">
        <v>15.33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157</v>
      </c>
      <c r="AU324" s="260" t="s">
        <v>85</v>
      </c>
      <c r="AV324" s="14" t="s">
        <v>85</v>
      </c>
      <c r="AW324" s="14" t="s">
        <v>32</v>
      </c>
      <c r="AX324" s="14" t="s">
        <v>76</v>
      </c>
      <c r="AY324" s="260" t="s">
        <v>149</v>
      </c>
    </row>
    <row r="325" s="13" customFormat="1">
      <c r="A325" s="13"/>
      <c r="B325" s="239"/>
      <c r="C325" s="240"/>
      <c r="D325" s="241" t="s">
        <v>157</v>
      </c>
      <c r="E325" s="242" t="s">
        <v>1</v>
      </c>
      <c r="F325" s="243" t="s">
        <v>191</v>
      </c>
      <c r="G325" s="240"/>
      <c r="H325" s="242" t="s">
        <v>1</v>
      </c>
      <c r="I325" s="244"/>
      <c r="J325" s="240"/>
      <c r="K325" s="240"/>
      <c r="L325" s="245"/>
      <c r="M325" s="246"/>
      <c r="N325" s="247"/>
      <c r="O325" s="247"/>
      <c r="P325" s="247"/>
      <c r="Q325" s="247"/>
      <c r="R325" s="247"/>
      <c r="S325" s="247"/>
      <c r="T325" s="24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9" t="s">
        <v>157</v>
      </c>
      <c r="AU325" s="249" t="s">
        <v>85</v>
      </c>
      <c r="AV325" s="13" t="s">
        <v>83</v>
      </c>
      <c r="AW325" s="13" t="s">
        <v>32</v>
      </c>
      <c r="AX325" s="13" t="s">
        <v>76</v>
      </c>
      <c r="AY325" s="249" t="s">
        <v>149</v>
      </c>
    </row>
    <row r="326" s="14" customFormat="1">
      <c r="A326" s="14"/>
      <c r="B326" s="250"/>
      <c r="C326" s="251"/>
      <c r="D326" s="241" t="s">
        <v>157</v>
      </c>
      <c r="E326" s="252" t="s">
        <v>1</v>
      </c>
      <c r="F326" s="253" t="s">
        <v>268</v>
      </c>
      <c r="G326" s="251"/>
      <c r="H326" s="254">
        <v>75.950000000000003</v>
      </c>
      <c r="I326" s="255"/>
      <c r="J326" s="251"/>
      <c r="K326" s="251"/>
      <c r="L326" s="256"/>
      <c r="M326" s="257"/>
      <c r="N326" s="258"/>
      <c r="O326" s="258"/>
      <c r="P326" s="258"/>
      <c r="Q326" s="258"/>
      <c r="R326" s="258"/>
      <c r="S326" s="258"/>
      <c r="T326" s="25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0" t="s">
        <v>157</v>
      </c>
      <c r="AU326" s="260" t="s">
        <v>85</v>
      </c>
      <c r="AV326" s="14" t="s">
        <v>85</v>
      </c>
      <c r="AW326" s="14" t="s">
        <v>32</v>
      </c>
      <c r="AX326" s="14" t="s">
        <v>76</v>
      </c>
      <c r="AY326" s="260" t="s">
        <v>149</v>
      </c>
    </row>
    <row r="327" s="15" customFormat="1">
      <c r="A327" s="15"/>
      <c r="B327" s="261"/>
      <c r="C327" s="262"/>
      <c r="D327" s="241" t="s">
        <v>157</v>
      </c>
      <c r="E327" s="263" t="s">
        <v>1</v>
      </c>
      <c r="F327" s="264" t="s">
        <v>160</v>
      </c>
      <c r="G327" s="262"/>
      <c r="H327" s="265">
        <v>91.280000000000001</v>
      </c>
      <c r="I327" s="266"/>
      <c r="J327" s="262"/>
      <c r="K327" s="262"/>
      <c r="L327" s="267"/>
      <c r="M327" s="268"/>
      <c r="N327" s="269"/>
      <c r="O327" s="269"/>
      <c r="P327" s="269"/>
      <c r="Q327" s="269"/>
      <c r="R327" s="269"/>
      <c r="S327" s="269"/>
      <c r="T327" s="270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1" t="s">
        <v>157</v>
      </c>
      <c r="AU327" s="271" t="s">
        <v>85</v>
      </c>
      <c r="AV327" s="15" t="s">
        <v>155</v>
      </c>
      <c r="AW327" s="15" t="s">
        <v>32</v>
      </c>
      <c r="AX327" s="15" t="s">
        <v>83</v>
      </c>
      <c r="AY327" s="271" t="s">
        <v>149</v>
      </c>
    </row>
    <row r="328" s="2" customFormat="1" ht="16.5" customHeight="1">
      <c r="A328" s="38"/>
      <c r="B328" s="39"/>
      <c r="C328" s="272" t="s">
        <v>476</v>
      </c>
      <c r="D328" s="272" t="s">
        <v>254</v>
      </c>
      <c r="E328" s="273" t="s">
        <v>477</v>
      </c>
      <c r="F328" s="274" t="s">
        <v>478</v>
      </c>
      <c r="G328" s="275" t="s">
        <v>154</v>
      </c>
      <c r="H328" s="276">
        <v>93.105999999999995</v>
      </c>
      <c r="I328" s="277"/>
      <c r="J328" s="278">
        <f>ROUND(I328*H328,2)</f>
        <v>0</v>
      </c>
      <c r="K328" s="274" t="s">
        <v>163</v>
      </c>
      <c r="L328" s="279"/>
      <c r="M328" s="280" t="s">
        <v>1</v>
      </c>
      <c r="N328" s="281" t="s">
        <v>41</v>
      </c>
      <c r="O328" s="91"/>
      <c r="P328" s="235">
        <f>O328*H328</f>
        <v>0</v>
      </c>
      <c r="Q328" s="235">
        <v>0.11799999999999999</v>
      </c>
      <c r="R328" s="235">
        <f>Q328*H328</f>
        <v>10.986507999999999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205</v>
      </c>
      <c r="AT328" s="237" t="s">
        <v>254</v>
      </c>
      <c r="AU328" s="237" t="s">
        <v>85</v>
      </c>
      <c r="AY328" s="17" t="s">
        <v>149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83</v>
      </c>
      <c r="BK328" s="238">
        <f>ROUND(I328*H328,2)</f>
        <v>0</v>
      </c>
      <c r="BL328" s="17" t="s">
        <v>155</v>
      </c>
      <c r="BM328" s="237" t="s">
        <v>479</v>
      </c>
    </row>
    <row r="329" s="14" customFormat="1">
      <c r="A329" s="14"/>
      <c r="B329" s="250"/>
      <c r="C329" s="251"/>
      <c r="D329" s="241" t="s">
        <v>157</v>
      </c>
      <c r="E329" s="252" t="s">
        <v>1</v>
      </c>
      <c r="F329" s="253" t="s">
        <v>480</v>
      </c>
      <c r="G329" s="251"/>
      <c r="H329" s="254">
        <v>91.280000000000001</v>
      </c>
      <c r="I329" s="255"/>
      <c r="J329" s="251"/>
      <c r="K329" s="251"/>
      <c r="L329" s="256"/>
      <c r="M329" s="257"/>
      <c r="N329" s="258"/>
      <c r="O329" s="258"/>
      <c r="P329" s="258"/>
      <c r="Q329" s="258"/>
      <c r="R329" s="258"/>
      <c r="S329" s="258"/>
      <c r="T329" s="25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0" t="s">
        <v>157</v>
      </c>
      <c r="AU329" s="260" t="s">
        <v>85</v>
      </c>
      <c r="AV329" s="14" t="s">
        <v>85</v>
      </c>
      <c r="AW329" s="14" t="s">
        <v>32</v>
      </c>
      <c r="AX329" s="14" t="s">
        <v>83</v>
      </c>
      <c r="AY329" s="260" t="s">
        <v>149</v>
      </c>
    </row>
    <row r="330" s="14" customFormat="1">
      <c r="A330" s="14"/>
      <c r="B330" s="250"/>
      <c r="C330" s="251"/>
      <c r="D330" s="241" t="s">
        <v>157</v>
      </c>
      <c r="E330" s="251"/>
      <c r="F330" s="253" t="s">
        <v>481</v>
      </c>
      <c r="G330" s="251"/>
      <c r="H330" s="254">
        <v>93.105999999999995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0" t="s">
        <v>157</v>
      </c>
      <c r="AU330" s="260" t="s">
        <v>85</v>
      </c>
      <c r="AV330" s="14" t="s">
        <v>85</v>
      </c>
      <c r="AW330" s="14" t="s">
        <v>4</v>
      </c>
      <c r="AX330" s="14" t="s">
        <v>83</v>
      </c>
      <c r="AY330" s="260" t="s">
        <v>149</v>
      </c>
    </row>
    <row r="331" s="12" customFormat="1" ht="22.8" customHeight="1">
      <c r="A331" s="12"/>
      <c r="B331" s="210"/>
      <c r="C331" s="211"/>
      <c r="D331" s="212" t="s">
        <v>75</v>
      </c>
      <c r="E331" s="224" t="s">
        <v>205</v>
      </c>
      <c r="F331" s="224" t="s">
        <v>482</v>
      </c>
      <c r="G331" s="211"/>
      <c r="H331" s="211"/>
      <c r="I331" s="214"/>
      <c r="J331" s="225">
        <f>BK331</f>
        <v>0</v>
      </c>
      <c r="K331" s="211"/>
      <c r="L331" s="216"/>
      <c r="M331" s="217"/>
      <c r="N331" s="218"/>
      <c r="O331" s="218"/>
      <c r="P331" s="219">
        <f>SUM(P332:P359)</f>
        <v>0</v>
      </c>
      <c r="Q331" s="218"/>
      <c r="R331" s="219">
        <f>SUM(R332:R359)</f>
        <v>1.5730851000000004</v>
      </c>
      <c r="S331" s="218"/>
      <c r="T331" s="220">
        <f>SUM(T332:T359)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1" t="s">
        <v>83</v>
      </c>
      <c r="AT331" s="222" t="s">
        <v>75</v>
      </c>
      <c r="AU331" s="222" t="s">
        <v>83</v>
      </c>
      <c r="AY331" s="221" t="s">
        <v>149</v>
      </c>
      <c r="BK331" s="223">
        <f>SUM(BK332:BK359)</f>
        <v>0</v>
      </c>
    </row>
    <row r="332" s="2" customFormat="1" ht="24.15" customHeight="1">
      <c r="A332" s="38"/>
      <c r="B332" s="39"/>
      <c r="C332" s="226" t="s">
        <v>483</v>
      </c>
      <c r="D332" s="226" t="s">
        <v>151</v>
      </c>
      <c r="E332" s="227" t="s">
        <v>484</v>
      </c>
      <c r="F332" s="228" t="s">
        <v>485</v>
      </c>
      <c r="G332" s="229" t="s">
        <v>486</v>
      </c>
      <c r="H332" s="230">
        <v>1</v>
      </c>
      <c r="I332" s="231"/>
      <c r="J332" s="232">
        <f>ROUND(I332*H332,2)</f>
        <v>0</v>
      </c>
      <c r="K332" s="228" t="s">
        <v>1</v>
      </c>
      <c r="L332" s="44"/>
      <c r="M332" s="233" t="s">
        <v>1</v>
      </c>
      <c r="N332" s="234" t="s">
        <v>41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155</v>
      </c>
      <c r="AT332" s="237" t="s">
        <v>151</v>
      </c>
      <c r="AU332" s="237" t="s">
        <v>85</v>
      </c>
      <c r="AY332" s="17" t="s">
        <v>149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83</v>
      </c>
      <c r="BK332" s="238">
        <f>ROUND(I332*H332,2)</f>
        <v>0</v>
      </c>
      <c r="BL332" s="17" t="s">
        <v>155</v>
      </c>
      <c r="BM332" s="237" t="s">
        <v>487</v>
      </c>
    </row>
    <row r="333" s="2" customFormat="1" ht="37.8" customHeight="1">
      <c r="A333" s="38"/>
      <c r="B333" s="39"/>
      <c r="C333" s="226" t="s">
        <v>488</v>
      </c>
      <c r="D333" s="226" t="s">
        <v>151</v>
      </c>
      <c r="E333" s="227" t="s">
        <v>489</v>
      </c>
      <c r="F333" s="228" t="s">
        <v>490</v>
      </c>
      <c r="G333" s="229" t="s">
        <v>491</v>
      </c>
      <c r="H333" s="230">
        <v>81.5</v>
      </c>
      <c r="I333" s="231"/>
      <c r="J333" s="232">
        <f>ROUND(I333*H333,2)</f>
        <v>0</v>
      </c>
      <c r="K333" s="228" t="s">
        <v>163</v>
      </c>
      <c r="L333" s="44"/>
      <c r="M333" s="233" t="s">
        <v>1</v>
      </c>
      <c r="N333" s="234" t="s">
        <v>41</v>
      </c>
      <c r="O333" s="91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155</v>
      </c>
      <c r="AT333" s="237" t="s">
        <v>151</v>
      </c>
      <c r="AU333" s="237" t="s">
        <v>85</v>
      </c>
      <c r="AY333" s="17" t="s">
        <v>149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83</v>
      </c>
      <c r="BK333" s="238">
        <f>ROUND(I333*H333,2)</f>
        <v>0</v>
      </c>
      <c r="BL333" s="17" t="s">
        <v>155</v>
      </c>
      <c r="BM333" s="237" t="s">
        <v>492</v>
      </c>
    </row>
    <row r="334" s="14" customFormat="1">
      <c r="A334" s="14"/>
      <c r="B334" s="250"/>
      <c r="C334" s="251"/>
      <c r="D334" s="241" t="s">
        <v>157</v>
      </c>
      <c r="E334" s="252" t="s">
        <v>1</v>
      </c>
      <c r="F334" s="253" t="s">
        <v>493</v>
      </c>
      <c r="G334" s="251"/>
      <c r="H334" s="254">
        <v>81.5</v>
      </c>
      <c r="I334" s="255"/>
      <c r="J334" s="251"/>
      <c r="K334" s="251"/>
      <c r="L334" s="256"/>
      <c r="M334" s="257"/>
      <c r="N334" s="258"/>
      <c r="O334" s="258"/>
      <c r="P334" s="258"/>
      <c r="Q334" s="258"/>
      <c r="R334" s="258"/>
      <c r="S334" s="258"/>
      <c r="T334" s="25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0" t="s">
        <v>157</v>
      </c>
      <c r="AU334" s="260" t="s">
        <v>85</v>
      </c>
      <c r="AV334" s="14" t="s">
        <v>85</v>
      </c>
      <c r="AW334" s="14" t="s">
        <v>32</v>
      </c>
      <c r="AX334" s="14" t="s">
        <v>83</v>
      </c>
      <c r="AY334" s="260" t="s">
        <v>149</v>
      </c>
    </row>
    <row r="335" s="2" customFormat="1" ht="24.15" customHeight="1">
      <c r="A335" s="38"/>
      <c r="B335" s="39"/>
      <c r="C335" s="272" t="s">
        <v>494</v>
      </c>
      <c r="D335" s="272" t="s">
        <v>254</v>
      </c>
      <c r="E335" s="273" t="s">
        <v>495</v>
      </c>
      <c r="F335" s="274" t="s">
        <v>496</v>
      </c>
      <c r="G335" s="275" t="s">
        <v>491</v>
      </c>
      <c r="H335" s="276">
        <v>83.129999999999995</v>
      </c>
      <c r="I335" s="277"/>
      <c r="J335" s="278">
        <f>ROUND(I335*H335,2)</f>
        <v>0</v>
      </c>
      <c r="K335" s="274" t="s">
        <v>163</v>
      </c>
      <c r="L335" s="279"/>
      <c r="M335" s="280" t="s">
        <v>1</v>
      </c>
      <c r="N335" s="281" t="s">
        <v>41</v>
      </c>
      <c r="O335" s="91"/>
      <c r="P335" s="235">
        <f>O335*H335</f>
        <v>0</v>
      </c>
      <c r="Q335" s="235">
        <v>0.00027</v>
      </c>
      <c r="R335" s="235">
        <f>Q335*H335</f>
        <v>0.022445099999999999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205</v>
      </c>
      <c r="AT335" s="237" t="s">
        <v>254</v>
      </c>
      <c r="AU335" s="237" t="s">
        <v>85</v>
      </c>
      <c r="AY335" s="17" t="s">
        <v>149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83</v>
      </c>
      <c r="BK335" s="238">
        <f>ROUND(I335*H335,2)</f>
        <v>0</v>
      </c>
      <c r="BL335" s="17" t="s">
        <v>155</v>
      </c>
      <c r="BM335" s="237" t="s">
        <v>497</v>
      </c>
    </row>
    <row r="336" s="14" customFormat="1">
      <c r="A336" s="14"/>
      <c r="B336" s="250"/>
      <c r="C336" s="251"/>
      <c r="D336" s="241" t="s">
        <v>157</v>
      </c>
      <c r="E336" s="252" t="s">
        <v>1</v>
      </c>
      <c r="F336" s="253" t="s">
        <v>498</v>
      </c>
      <c r="G336" s="251"/>
      <c r="H336" s="254">
        <v>83.129999999999995</v>
      </c>
      <c r="I336" s="255"/>
      <c r="J336" s="251"/>
      <c r="K336" s="251"/>
      <c r="L336" s="256"/>
      <c r="M336" s="257"/>
      <c r="N336" s="258"/>
      <c r="O336" s="258"/>
      <c r="P336" s="258"/>
      <c r="Q336" s="258"/>
      <c r="R336" s="258"/>
      <c r="S336" s="258"/>
      <c r="T336" s="25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0" t="s">
        <v>157</v>
      </c>
      <c r="AU336" s="260" t="s">
        <v>85</v>
      </c>
      <c r="AV336" s="14" t="s">
        <v>85</v>
      </c>
      <c r="AW336" s="14" t="s">
        <v>32</v>
      </c>
      <c r="AX336" s="14" t="s">
        <v>83</v>
      </c>
      <c r="AY336" s="260" t="s">
        <v>149</v>
      </c>
    </row>
    <row r="337" s="2" customFormat="1" ht="44.25" customHeight="1">
      <c r="A337" s="38"/>
      <c r="B337" s="39"/>
      <c r="C337" s="226" t="s">
        <v>499</v>
      </c>
      <c r="D337" s="226" t="s">
        <v>151</v>
      </c>
      <c r="E337" s="227" t="s">
        <v>500</v>
      </c>
      <c r="F337" s="228" t="s">
        <v>501</v>
      </c>
      <c r="G337" s="229" t="s">
        <v>370</v>
      </c>
      <c r="H337" s="230">
        <v>6</v>
      </c>
      <c r="I337" s="231"/>
      <c r="J337" s="232">
        <f>ROUND(I337*H337,2)</f>
        <v>0</v>
      </c>
      <c r="K337" s="228" t="s">
        <v>163</v>
      </c>
      <c r="L337" s="44"/>
      <c r="M337" s="233" t="s">
        <v>1</v>
      </c>
      <c r="N337" s="234" t="s">
        <v>41</v>
      </c>
      <c r="O337" s="91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155</v>
      </c>
      <c r="AT337" s="237" t="s">
        <v>151</v>
      </c>
      <c r="AU337" s="237" t="s">
        <v>85</v>
      </c>
      <c r="AY337" s="17" t="s">
        <v>149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83</v>
      </c>
      <c r="BK337" s="238">
        <f>ROUND(I337*H337,2)</f>
        <v>0</v>
      </c>
      <c r="BL337" s="17" t="s">
        <v>155</v>
      </c>
      <c r="BM337" s="237" t="s">
        <v>502</v>
      </c>
    </row>
    <row r="338" s="2" customFormat="1" ht="16.5" customHeight="1">
      <c r="A338" s="38"/>
      <c r="B338" s="39"/>
      <c r="C338" s="272" t="s">
        <v>503</v>
      </c>
      <c r="D338" s="272" t="s">
        <v>254</v>
      </c>
      <c r="E338" s="273" t="s">
        <v>504</v>
      </c>
      <c r="F338" s="274" t="s">
        <v>505</v>
      </c>
      <c r="G338" s="275" t="s">
        <v>370</v>
      </c>
      <c r="H338" s="276">
        <v>4</v>
      </c>
      <c r="I338" s="277"/>
      <c r="J338" s="278">
        <f>ROUND(I338*H338,2)</f>
        <v>0</v>
      </c>
      <c r="K338" s="274" t="s">
        <v>163</v>
      </c>
      <c r="L338" s="279"/>
      <c r="M338" s="280" t="s">
        <v>1</v>
      </c>
      <c r="N338" s="281" t="s">
        <v>41</v>
      </c>
      <c r="O338" s="91"/>
      <c r="P338" s="235">
        <f>O338*H338</f>
        <v>0</v>
      </c>
      <c r="Q338" s="235">
        <v>5.0000000000000002E-05</v>
      </c>
      <c r="R338" s="235">
        <f>Q338*H338</f>
        <v>0.00020000000000000001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205</v>
      </c>
      <c r="AT338" s="237" t="s">
        <v>254</v>
      </c>
      <c r="AU338" s="237" t="s">
        <v>85</v>
      </c>
      <c r="AY338" s="17" t="s">
        <v>149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83</v>
      </c>
      <c r="BK338" s="238">
        <f>ROUND(I338*H338,2)</f>
        <v>0</v>
      </c>
      <c r="BL338" s="17" t="s">
        <v>155</v>
      </c>
      <c r="BM338" s="237" t="s">
        <v>506</v>
      </c>
    </row>
    <row r="339" s="2" customFormat="1" ht="37.8" customHeight="1">
      <c r="A339" s="38"/>
      <c r="B339" s="39"/>
      <c r="C339" s="226" t="s">
        <v>507</v>
      </c>
      <c r="D339" s="226" t="s">
        <v>151</v>
      </c>
      <c r="E339" s="227" t="s">
        <v>508</v>
      </c>
      <c r="F339" s="228" t="s">
        <v>509</v>
      </c>
      <c r="G339" s="229" t="s">
        <v>370</v>
      </c>
      <c r="H339" s="230">
        <v>3</v>
      </c>
      <c r="I339" s="231"/>
      <c r="J339" s="232">
        <f>ROUND(I339*H339,2)</f>
        <v>0</v>
      </c>
      <c r="K339" s="228" t="s">
        <v>163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155</v>
      </c>
      <c r="AT339" s="237" t="s">
        <v>151</v>
      </c>
      <c r="AU339" s="237" t="s">
        <v>85</v>
      </c>
      <c r="AY339" s="17" t="s">
        <v>149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83</v>
      </c>
      <c r="BK339" s="238">
        <f>ROUND(I339*H339,2)</f>
        <v>0</v>
      </c>
      <c r="BL339" s="17" t="s">
        <v>155</v>
      </c>
      <c r="BM339" s="237" t="s">
        <v>510</v>
      </c>
    </row>
    <row r="340" s="2" customFormat="1" ht="16.5" customHeight="1">
      <c r="A340" s="38"/>
      <c r="B340" s="39"/>
      <c r="C340" s="272" t="s">
        <v>511</v>
      </c>
      <c r="D340" s="272" t="s">
        <v>254</v>
      </c>
      <c r="E340" s="273" t="s">
        <v>512</v>
      </c>
      <c r="F340" s="274" t="s">
        <v>513</v>
      </c>
      <c r="G340" s="275" t="s">
        <v>370</v>
      </c>
      <c r="H340" s="276">
        <v>3</v>
      </c>
      <c r="I340" s="277"/>
      <c r="J340" s="278">
        <f>ROUND(I340*H340,2)</f>
        <v>0</v>
      </c>
      <c r="K340" s="274" t="s">
        <v>163</v>
      </c>
      <c r="L340" s="279"/>
      <c r="M340" s="280" t="s">
        <v>1</v>
      </c>
      <c r="N340" s="281" t="s">
        <v>41</v>
      </c>
      <c r="O340" s="91"/>
      <c r="P340" s="235">
        <f>O340*H340</f>
        <v>0</v>
      </c>
      <c r="Q340" s="235">
        <v>8.0000000000000007E-05</v>
      </c>
      <c r="R340" s="235">
        <f>Q340*H340</f>
        <v>0.00024000000000000003</v>
      </c>
      <c r="S340" s="235">
        <v>0</v>
      </c>
      <c r="T340" s="23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7" t="s">
        <v>205</v>
      </c>
      <c r="AT340" s="237" t="s">
        <v>254</v>
      </c>
      <c r="AU340" s="237" t="s">
        <v>85</v>
      </c>
      <c r="AY340" s="17" t="s">
        <v>149</v>
      </c>
      <c r="BE340" s="238">
        <f>IF(N340="základní",J340,0)</f>
        <v>0</v>
      </c>
      <c r="BF340" s="238">
        <f>IF(N340="snížená",J340,0)</f>
        <v>0</v>
      </c>
      <c r="BG340" s="238">
        <f>IF(N340="zákl. přenesená",J340,0)</f>
        <v>0</v>
      </c>
      <c r="BH340" s="238">
        <f>IF(N340="sníž. přenesená",J340,0)</f>
        <v>0</v>
      </c>
      <c r="BI340" s="238">
        <f>IF(N340="nulová",J340,0)</f>
        <v>0</v>
      </c>
      <c r="BJ340" s="17" t="s">
        <v>83</v>
      </c>
      <c r="BK340" s="238">
        <f>ROUND(I340*H340,2)</f>
        <v>0</v>
      </c>
      <c r="BL340" s="17" t="s">
        <v>155</v>
      </c>
      <c r="BM340" s="237" t="s">
        <v>514</v>
      </c>
    </row>
    <row r="341" s="2" customFormat="1" ht="24.15" customHeight="1">
      <c r="A341" s="38"/>
      <c r="B341" s="39"/>
      <c r="C341" s="226" t="s">
        <v>515</v>
      </c>
      <c r="D341" s="226" t="s">
        <v>151</v>
      </c>
      <c r="E341" s="227" t="s">
        <v>516</v>
      </c>
      <c r="F341" s="228" t="s">
        <v>517</v>
      </c>
      <c r="G341" s="229" t="s">
        <v>370</v>
      </c>
      <c r="H341" s="230">
        <v>1</v>
      </c>
      <c r="I341" s="231"/>
      <c r="J341" s="232">
        <f>ROUND(I341*H341,2)</f>
        <v>0</v>
      </c>
      <c r="K341" s="228" t="s">
        <v>163</v>
      </c>
      <c r="L341" s="44"/>
      <c r="M341" s="233" t="s">
        <v>1</v>
      </c>
      <c r="N341" s="234" t="s">
        <v>41</v>
      </c>
      <c r="O341" s="91"/>
      <c r="P341" s="235">
        <f>O341*H341</f>
        <v>0</v>
      </c>
      <c r="Q341" s="235">
        <v>0.00038000000000000002</v>
      </c>
      <c r="R341" s="235">
        <f>Q341*H341</f>
        <v>0.00038000000000000002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155</v>
      </c>
      <c r="AT341" s="237" t="s">
        <v>151</v>
      </c>
      <c r="AU341" s="237" t="s">
        <v>85</v>
      </c>
      <c r="AY341" s="17" t="s">
        <v>149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83</v>
      </c>
      <c r="BK341" s="238">
        <f>ROUND(I341*H341,2)</f>
        <v>0</v>
      </c>
      <c r="BL341" s="17" t="s">
        <v>155</v>
      </c>
      <c r="BM341" s="237" t="s">
        <v>518</v>
      </c>
    </row>
    <row r="342" s="2" customFormat="1" ht="49.05" customHeight="1">
      <c r="A342" s="38"/>
      <c r="B342" s="39"/>
      <c r="C342" s="226" t="s">
        <v>519</v>
      </c>
      <c r="D342" s="226" t="s">
        <v>151</v>
      </c>
      <c r="E342" s="227" t="s">
        <v>520</v>
      </c>
      <c r="F342" s="228" t="s">
        <v>521</v>
      </c>
      <c r="G342" s="229" t="s">
        <v>370</v>
      </c>
      <c r="H342" s="230">
        <v>1</v>
      </c>
      <c r="I342" s="231"/>
      <c r="J342" s="232">
        <f>ROUND(I342*H342,2)</f>
        <v>0</v>
      </c>
      <c r="K342" s="228" t="s">
        <v>163</v>
      </c>
      <c r="L342" s="44"/>
      <c r="M342" s="233" t="s">
        <v>1</v>
      </c>
      <c r="N342" s="234" t="s">
        <v>41</v>
      </c>
      <c r="O342" s="91"/>
      <c r="P342" s="235">
        <f>O342*H342</f>
        <v>0</v>
      </c>
      <c r="Q342" s="235">
        <v>0.00072000000000000005</v>
      </c>
      <c r="R342" s="235">
        <f>Q342*H342</f>
        <v>0.00072000000000000005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155</v>
      </c>
      <c r="AT342" s="237" t="s">
        <v>151</v>
      </c>
      <c r="AU342" s="237" t="s">
        <v>85</v>
      </c>
      <c r="AY342" s="17" t="s">
        <v>149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83</v>
      </c>
      <c r="BK342" s="238">
        <f>ROUND(I342*H342,2)</f>
        <v>0</v>
      </c>
      <c r="BL342" s="17" t="s">
        <v>155</v>
      </c>
      <c r="BM342" s="237" t="s">
        <v>522</v>
      </c>
    </row>
    <row r="343" s="2" customFormat="1" ht="21.75" customHeight="1">
      <c r="A343" s="38"/>
      <c r="B343" s="39"/>
      <c r="C343" s="272" t="s">
        <v>523</v>
      </c>
      <c r="D343" s="272" t="s">
        <v>254</v>
      </c>
      <c r="E343" s="273" t="s">
        <v>524</v>
      </c>
      <c r="F343" s="274" t="s">
        <v>525</v>
      </c>
      <c r="G343" s="275" t="s">
        <v>370</v>
      </c>
      <c r="H343" s="276">
        <v>1</v>
      </c>
      <c r="I343" s="277"/>
      <c r="J343" s="278">
        <f>ROUND(I343*H343,2)</f>
        <v>0</v>
      </c>
      <c r="K343" s="274" t="s">
        <v>163</v>
      </c>
      <c r="L343" s="279"/>
      <c r="M343" s="280" t="s">
        <v>1</v>
      </c>
      <c r="N343" s="281" t="s">
        <v>41</v>
      </c>
      <c r="O343" s="91"/>
      <c r="P343" s="235">
        <f>O343*H343</f>
        <v>0</v>
      </c>
      <c r="Q343" s="235">
        <v>0.0035000000000000001</v>
      </c>
      <c r="R343" s="235">
        <f>Q343*H343</f>
        <v>0.0035000000000000001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205</v>
      </c>
      <c r="AT343" s="237" t="s">
        <v>254</v>
      </c>
      <c r="AU343" s="237" t="s">
        <v>85</v>
      </c>
      <c r="AY343" s="17" t="s">
        <v>149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83</v>
      </c>
      <c r="BK343" s="238">
        <f>ROUND(I343*H343,2)</f>
        <v>0</v>
      </c>
      <c r="BL343" s="17" t="s">
        <v>155</v>
      </c>
      <c r="BM343" s="237" t="s">
        <v>526</v>
      </c>
    </row>
    <row r="344" s="2" customFormat="1" ht="24.15" customHeight="1">
      <c r="A344" s="38"/>
      <c r="B344" s="39"/>
      <c r="C344" s="272" t="s">
        <v>527</v>
      </c>
      <c r="D344" s="272" t="s">
        <v>254</v>
      </c>
      <c r="E344" s="273" t="s">
        <v>528</v>
      </c>
      <c r="F344" s="274" t="s">
        <v>529</v>
      </c>
      <c r="G344" s="275" t="s">
        <v>370</v>
      </c>
      <c r="H344" s="276">
        <v>1</v>
      </c>
      <c r="I344" s="277"/>
      <c r="J344" s="278">
        <f>ROUND(I344*H344,2)</f>
        <v>0</v>
      </c>
      <c r="K344" s="274" t="s">
        <v>163</v>
      </c>
      <c r="L344" s="279"/>
      <c r="M344" s="280" t="s">
        <v>1</v>
      </c>
      <c r="N344" s="281" t="s">
        <v>41</v>
      </c>
      <c r="O344" s="91"/>
      <c r="P344" s="235">
        <f>O344*H344</f>
        <v>0</v>
      </c>
      <c r="Q344" s="235">
        <v>0.010999999999999999</v>
      </c>
      <c r="R344" s="235">
        <f>Q344*H344</f>
        <v>0.010999999999999999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205</v>
      </c>
      <c r="AT344" s="237" t="s">
        <v>254</v>
      </c>
      <c r="AU344" s="237" t="s">
        <v>85</v>
      </c>
      <c r="AY344" s="17" t="s">
        <v>149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83</v>
      </c>
      <c r="BK344" s="238">
        <f>ROUND(I344*H344,2)</f>
        <v>0</v>
      </c>
      <c r="BL344" s="17" t="s">
        <v>155</v>
      </c>
      <c r="BM344" s="237" t="s">
        <v>530</v>
      </c>
    </row>
    <row r="345" s="2" customFormat="1" ht="33" customHeight="1">
      <c r="A345" s="38"/>
      <c r="B345" s="39"/>
      <c r="C345" s="272" t="s">
        <v>531</v>
      </c>
      <c r="D345" s="272" t="s">
        <v>254</v>
      </c>
      <c r="E345" s="273" t="s">
        <v>532</v>
      </c>
      <c r="F345" s="274" t="s">
        <v>533</v>
      </c>
      <c r="G345" s="275" t="s">
        <v>370</v>
      </c>
      <c r="H345" s="276">
        <v>1</v>
      </c>
      <c r="I345" s="277"/>
      <c r="J345" s="278">
        <f>ROUND(I345*H345,2)</f>
        <v>0</v>
      </c>
      <c r="K345" s="274" t="s">
        <v>163</v>
      </c>
      <c r="L345" s="279"/>
      <c r="M345" s="280" t="s">
        <v>1</v>
      </c>
      <c r="N345" s="281" t="s">
        <v>41</v>
      </c>
      <c r="O345" s="91"/>
      <c r="P345" s="235">
        <f>O345*H345</f>
        <v>0</v>
      </c>
      <c r="Q345" s="235">
        <v>0.0019</v>
      </c>
      <c r="R345" s="235">
        <f>Q345*H345</f>
        <v>0.0019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205</v>
      </c>
      <c r="AT345" s="237" t="s">
        <v>254</v>
      </c>
      <c r="AU345" s="237" t="s">
        <v>85</v>
      </c>
      <c r="AY345" s="17" t="s">
        <v>149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83</v>
      </c>
      <c r="BK345" s="238">
        <f>ROUND(I345*H345,2)</f>
        <v>0</v>
      </c>
      <c r="BL345" s="17" t="s">
        <v>155</v>
      </c>
      <c r="BM345" s="237" t="s">
        <v>534</v>
      </c>
    </row>
    <row r="346" s="2" customFormat="1" ht="16.5" customHeight="1">
      <c r="A346" s="38"/>
      <c r="B346" s="39"/>
      <c r="C346" s="272" t="s">
        <v>535</v>
      </c>
      <c r="D346" s="272" t="s">
        <v>254</v>
      </c>
      <c r="E346" s="273" t="s">
        <v>536</v>
      </c>
      <c r="F346" s="274" t="s">
        <v>537</v>
      </c>
      <c r="G346" s="275" t="s">
        <v>538</v>
      </c>
      <c r="H346" s="276">
        <v>1</v>
      </c>
      <c r="I346" s="277"/>
      <c r="J346" s="278">
        <f>ROUND(I346*H346,2)</f>
        <v>0</v>
      </c>
      <c r="K346" s="274" t="s">
        <v>1</v>
      </c>
      <c r="L346" s="279"/>
      <c r="M346" s="280" t="s">
        <v>1</v>
      </c>
      <c r="N346" s="281" t="s">
        <v>41</v>
      </c>
      <c r="O346" s="91"/>
      <c r="P346" s="235">
        <f>O346*H346</f>
        <v>0</v>
      </c>
      <c r="Q346" s="235">
        <v>0</v>
      </c>
      <c r="R346" s="235">
        <f>Q346*H346</f>
        <v>0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205</v>
      </c>
      <c r="AT346" s="237" t="s">
        <v>254</v>
      </c>
      <c r="AU346" s="237" t="s">
        <v>85</v>
      </c>
      <c r="AY346" s="17" t="s">
        <v>149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83</v>
      </c>
      <c r="BK346" s="238">
        <f>ROUND(I346*H346,2)</f>
        <v>0</v>
      </c>
      <c r="BL346" s="17" t="s">
        <v>155</v>
      </c>
      <c r="BM346" s="237" t="s">
        <v>539</v>
      </c>
    </row>
    <row r="347" s="2" customFormat="1" ht="21.75" customHeight="1">
      <c r="A347" s="38"/>
      <c r="B347" s="39"/>
      <c r="C347" s="226" t="s">
        <v>540</v>
      </c>
      <c r="D347" s="226" t="s">
        <v>151</v>
      </c>
      <c r="E347" s="227" t="s">
        <v>541</v>
      </c>
      <c r="F347" s="228" t="s">
        <v>542</v>
      </c>
      <c r="G347" s="229" t="s">
        <v>491</v>
      </c>
      <c r="H347" s="230">
        <v>81.5</v>
      </c>
      <c r="I347" s="231"/>
      <c r="J347" s="232">
        <f>ROUND(I347*H347,2)</f>
        <v>0</v>
      </c>
      <c r="K347" s="228" t="s">
        <v>163</v>
      </c>
      <c r="L347" s="44"/>
      <c r="M347" s="233" t="s">
        <v>1</v>
      </c>
      <c r="N347" s="234" t="s">
        <v>41</v>
      </c>
      <c r="O347" s="91"/>
      <c r="P347" s="235">
        <f>O347*H347</f>
        <v>0</v>
      </c>
      <c r="Q347" s="235">
        <v>0</v>
      </c>
      <c r="R347" s="235">
        <f>Q347*H347</f>
        <v>0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155</v>
      </c>
      <c r="AT347" s="237" t="s">
        <v>151</v>
      </c>
      <c r="AU347" s="237" t="s">
        <v>85</v>
      </c>
      <c r="AY347" s="17" t="s">
        <v>149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83</v>
      </c>
      <c r="BK347" s="238">
        <f>ROUND(I347*H347,2)</f>
        <v>0</v>
      </c>
      <c r="BL347" s="17" t="s">
        <v>155</v>
      </c>
      <c r="BM347" s="237" t="s">
        <v>543</v>
      </c>
    </row>
    <row r="348" s="2" customFormat="1" ht="16.5" customHeight="1">
      <c r="A348" s="38"/>
      <c r="B348" s="39"/>
      <c r="C348" s="226" t="s">
        <v>544</v>
      </c>
      <c r="D348" s="226" t="s">
        <v>151</v>
      </c>
      <c r="E348" s="227" t="s">
        <v>545</v>
      </c>
      <c r="F348" s="228" t="s">
        <v>546</v>
      </c>
      <c r="G348" s="229" t="s">
        <v>491</v>
      </c>
      <c r="H348" s="230">
        <v>81.5</v>
      </c>
      <c r="I348" s="231"/>
      <c r="J348" s="232">
        <f>ROUND(I348*H348,2)</f>
        <v>0</v>
      </c>
      <c r="K348" s="228" t="s">
        <v>163</v>
      </c>
      <c r="L348" s="44"/>
      <c r="M348" s="233" t="s">
        <v>1</v>
      </c>
      <c r="N348" s="234" t="s">
        <v>41</v>
      </c>
      <c r="O348" s="91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155</v>
      </c>
      <c r="AT348" s="237" t="s">
        <v>151</v>
      </c>
      <c r="AU348" s="237" t="s">
        <v>85</v>
      </c>
      <c r="AY348" s="17" t="s">
        <v>149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83</v>
      </c>
      <c r="BK348" s="238">
        <f>ROUND(I348*H348,2)</f>
        <v>0</v>
      </c>
      <c r="BL348" s="17" t="s">
        <v>155</v>
      </c>
      <c r="BM348" s="237" t="s">
        <v>547</v>
      </c>
    </row>
    <row r="349" s="2" customFormat="1" ht="24.15" customHeight="1">
      <c r="A349" s="38"/>
      <c r="B349" s="39"/>
      <c r="C349" s="226" t="s">
        <v>548</v>
      </c>
      <c r="D349" s="226" t="s">
        <v>151</v>
      </c>
      <c r="E349" s="227" t="s">
        <v>549</v>
      </c>
      <c r="F349" s="228" t="s">
        <v>550</v>
      </c>
      <c r="G349" s="229" t="s">
        <v>370</v>
      </c>
      <c r="H349" s="230">
        <v>2</v>
      </c>
      <c r="I349" s="231"/>
      <c r="J349" s="232">
        <f>ROUND(I349*H349,2)</f>
        <v>0</v>
      </c>
      <c r="K349" s="228" t="s">
        <v>163</v>
      </c>
      <c r="L349" s="44"/>
      <c r="M349" s="233" t="s">
        <v>1</v>
      </c>
      <c r="N349" s="234" t="s">
        <v>41</v>
      </c>
      <c r="O349" s="91"/>
      <c r="P349" s="235">
        <f>O349*H349</f>
        <v>0</v>
      </c>
      <c r="Q349" s="235">
        <v>0.45937</v>
      </c>
      <c r="R349" s="235">
        <f>Q349*H349</f>
        <v>0.91874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155</v>
      </c>
      <c r="AT349" s="237" t="s">
        <v>151</v>
      </c>
      <c r="AU349" s="237" t="s">
        <v>85</v>
      </c>
      <c r="AY349" s="17" t="s">
        <v>149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155</v>
      </c>
      <c r="BM349" s="237" t="s">
        <v>551</v>
      </c>
    </row>
    <row r="350" s="2" customFormat="1" ht="44.25" customHeight="1">
      <c r="A350" s="38"/>
      <c r="B350" s="39"/>
      <c r="C350" s="226" t="s">
        <v>552</v>
      </c>
      <c r="D350" s="226" t="s">
        <v>151</v>
      </c>
      <c r="E350" s="227" t="s">
        <v>553</v>
      </c>
      <c r="F350" s="228" t="s">
        <v>554</v>
      </c>
      <c r="G350" s="229" t="s">
        <v>370</v>
      </c>
      <c r="H350" s="230">
        <v>1</v>
      </c>
      <c r="I350" s="231"/>
      <c r="J350" s="232">
        <f>ROUND(I350*H350,2)</f>
        <v>0</v>
      </c>
      <c r="K350" s="228" t="s">
        <v>163</v>
      </c>
      <c r="L350" s="44"/>
      <c r="M350" s="233" t="s">
        <v>1</v>
      </c>
      <c r="N350" s="234" t="s">
        <v>41</v>
      </c>
      <c r="O350" s="91"/>
      <c r="P350" s="235">
        <f>O350*H350</f>
        <v>0</v>
      </c>
      <c r="Q350" s="235">
        <v>0.32169999999999999</v>
      </c>
      <c r="R350" s="235">
        <f>Q350*H350</f>
        <v>0.32169999999999999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155</v>
      </c>
      <c r="AT350" s="237" t="s">
        <v>151</v>
      </c>
      <c r="AU350" s="237" t="s">
        <v>85</v>
      </c>
      <c r="AY350" s="17" t="s">
        <v>149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83</v>
      </c>
      <c r="BK350" s="238">
        <f>ROUND(I350*H350,2)</f>
        <v>0</v>
      </c>
      <c r="BL350" s="17" t="s">
        <v>155</v>
      </c>
      <c r="BM350" s="237" t="s">
        <v>555</v>
      </c>
    </row>
    <row r="351" s="2" customFormat="1" ht="24.15" customHeight="1">
      <c r="A351" s="38"/>
      <c r="B351" s="39"/>
      <c r="C351" s="272" t="s">
        <v>556</v>
      </c>
      <c r="D351" s="272" t="s">
        <v>254</v>
      </c>
      <c r="E351" s="273" t="s">
        <v>557</v>
      </c>
      <c r="F351" s="274" t="s">
        <v>558</v>
      </c>
      <c r="G351" s="275" t="s">
        <v>370</v>
      </c>
      <c r="H351" s="276">
        <v>1</v>
      </c>
      <c r="I351" s="277"/>
      <c r="J351" s="278">
        <f>ROUND(I351*H351,2)</f>
        <v>0</v>
      </c>
      <c r="K351" s="274" t="s">
        <v>163</v>
      </c>
      <c r="L351" s="279"/>
      <c r="M351" s="280" t="s">
        <v>1</v>
      </c>
      <c r="N351" s="281" t="s">
        <v>41</v>
      </c>
      <c r="O351" s="91"/>
      <c r="P351" s="235">
        <f>O351*H351</f>
        <v>0</v>
      </c>
      <c r="Q351" s="235">
        <v>0.069000000000000006</v>
      </c>
      <c r="R351" s="235">
        <f>Q351*H351</f>
        <v>0.069000000000000006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205</v>
      </c>
      <c r="AT351" s="237" t="s">
        <v>254</v>
      </c>
      <c r="AU351" s="237" t="s">
        <v>85</v>
      </c>
      <c r="AY351" s="17" t="s">
        <v>149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83</v>
      </c>
      <c r="BK351" s="238">
        <f>ROUND(I351*H351,2)</f>
        <v>0</v>
      </c>
      <c r="BL351" s="17" t="s">
        <v>155</v>
      </c>
      <c r="BM351" s="237" t="s">
        <v>559</v>
      </c>
    </row>
    <row r="352" s="2" customFormat="1" ht="37.8" customHeight="1">
      <c r="A352" s="38"/>
      <c r="B352" s="39"/>
      <c r="C352" s="226" t="s">
        <v>560</v>
      </c>
      <c r="D352" s="226" t="s">
        <v>151</v>
      </c>
      <c r="E352" s="227" t="s">
        <v>561</v>
      </c>
      <c r="F352" s="228" t="s">
        <v>562</v>
      </c>
      <c r="G352" s="229" t="s">
        <v>370</v>
      </c>
      <c r="H352" s="230">
        <v>1</v>
      </c>
      <c r="I352" s="231"/>
      <c r="J352" s="232">
        <f>ROUND(I352*H352,2)</f>
        <v>0</v>
      </c>
      <c r="K352" s="228" t="s">
        <v>163</v>
      </c>
      <c r="L352" s="44"/>
      <c r="M352" s="233" t="s">
        <v>1</v>
      </c>
      <c r="N352" s="234" t="s">
        <v>41</v>
      </c>
      <c r="O352" s="91"/>
      <c r="P352" s="235">
        <f>O352*H352</f>
        <v>0</v>
      </c>
      <c r="Q352" s="235">
        <v>0.089999999999999997</v>
      </c>
      <c r="R352" s="235">
        <f>Q352*H352</f>
        <v>0.089999999999999997</v>
      </c>
      <c r="S352" s="235">
        <v>0</v>
      </c>
      <c r="T352" s="23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7" t="s">
        <v>155</v>
      </c>
      <c r="AT352" s="237" t="s">
        <v>151</v>
      </c>
      <c r="AU352" s="237" t="s">
        <v>85</v>
      </c>
      <c r="AY352" s="17" t="s">
        <v>149</v>
      </c>
      <c r="BE352" s="238">
        <f>IF(N352="základní",J352,0)</f>
        <v>0</v>
      </c>
      <c r="BF352" s="238">
        <f>IF(N352="snížená",J352,0)</f>
        <v>0</v>
      </c>
      <c r="BG352" s="238">
        <f>IF(N352="zákl. přenesená",J352,0)</f>
        <v>0</v>
      </c>
      <c r="BH352" s="238">
        <f>IF(N352="sníž. přenesená",J352,0)</f>
        <v>0</v>
      </c>
      <c r="BI352" s="238">
        <f>IF(N352="nulová",J352,0)</f>
        <v>0</v>
      </c>
      <c r="BJ352" s="17" t="s">
        <v>83</v>
      </c>
      <c r="BK352" s="238">
        <f>ROUND(I352*H352,2)</f>
        <v>0</v>
      </c>
      <c r="BL352" s="17" t="s">
        <v>155</v>
      </c>
      <c r="BM352" s="237" t="s">
        <v>563</v>
      </c>
    </row>
    <row r="353" s="2" customFormat="1" ht="24.15" customHeight="1">
      <c r="A353" s="38"/>
      <c r="B353" s="39"/>
      <c r="C353" s="272" t="s">
        <v>564</v>
      </c>
      <c r="D353" s="272" t="s">
        <v>254</v>
      </c>
      <c r="E353" s="273" t="s">
        <v>565</v>
      </c>
      <c r="F353" s="274" t="s">
        <v>566</v>
      </c>
      <c r="G353" s="275" t="s">
        <v>370</v>
      </c>
      <c r="H353" s="276">
        <v>1</v>
      </c>
      <c r="I353" s="277"/>
      <c r="J353" s="278">
        <f>ROUND(I353*H353,2)</f>
        <v>0</v>
      </c>
      <c r="K353" s="274" t="s">
        <v>163</v>
      </c>
      <c r="L353" s="279"/>
      <c r="M353" s="280" t="s">
        <v>1</v>
      </c>
      <c r="N353" s="281" t="s">
        <v>41</v>
      </c>
      <c r="O353" s="91"/>
      <c r="P353" s="235">
        <f>O353*H353</f>
        <v>0</v>
      </c>
      <c r="Q353" s="235">
        <v>0.059999999999999998</v>
      </c>
      <c r="R353" s="235">
        <f>Q353*H353</f>
        <v>0.059999999999999998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205</v>
      </c>
      <c r="AT353" s="237" t="s">
        <v>254</v>
      </c>
      <c r="AU353" s="237" t="s">
        <v>85</v>
      </c>
      <c r="AY353" s="17" t="s">
        <v>149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83</v>
      </c>
      <c r="BK353" s="238">
        <f>ROUND(I353*H353,2)</f>
        <v>0</v>
      </c>
      <c r="BL353" s="17" t="s">
        <v>155</v>
      </c>
      <c r="BM353" s="237" t="s">
        <v>567</v>
      </c>
    </row>
    <row r="354" s="2" customFormat="1" ht="16.5" customHeight="1">
      <c r="A354" s="38"/>
      <c r="B354" s="39"/>
      <c r="C354" s="226" t="s">
        <v>568</v>
      </c>
      <c r="D354" s="226" t="s">
        <v>151</v>
      </c>
      <c r="E354" s="227" t="s">
        <v>569</v>
      </c>
      <c r="F354" s="228" t="s">
        <v>570</v>
      </c>
      <c r="G354" s="229" t="s">
        <v>370</v>
      </c>
      <c r="H354" s="230">
        <v>1</v>
      </c>
      <c r="I354" s="231"/>
      <c r="J354" s="232">
        <f>ROUND(I354*H354,2)</f>
        <v>0</v>
      </c>
      <c r="K354" s="228" t="s">
        <v>163</v>
      </c>
      <c r="L354" s="44"/>
      <c r="M354" s="233" t="s">
        <v>1</v>
      </c>
      <c r="N354" s="234" t="s">
        <v>41</v>
      </c>
      <c r="O354" s="91"/>
      <c r="P354" s="235">
        <f>O354*H354</f>
        <v>0</v>
      </c>
      <c r="Q354" s="235">
        <v>0.040000000000000001</v>
      </c>
      <c r="R354" s="235">
        <f>Q354*H354</f>
        <v>0.040000000000000001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155</v>
      </c>
      <c r="AT354" s="237" t="s">
        <v>151</v>
      </c>
      <c r="AU354" s="237" t="s">
        <v>85</v>
      </c>
      <c r="AY354" s="17" t="s">
        <v>149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83</v>
      </c>
      <c r="BK354" s="238">
        <f>ROUND(I354*H354,2)</f>
        <v>0</v>
      </c>
      <c r="BL354" s="17" t="s">
        <v>155</v>
      </c>
      <c r="BM354" s="237" t="s">
        <v>571</v>
      </c>
    </row>
    <row r="355" s="2" customFormat="1" ht="24.15" customHeight="1">
      <c r="A355" s="38"/>
      <c r="B355" s="39"/>
      <c r="C355" s="272" t="s">
        <v>572</v>
      </c>
      <c r="D355" s="272" t="s">
        <v>254</v>
      </c>
      <c r="E355" s="273" t="s">
        <v>573</v>
      </c>
      <c r="F355" s="274" t="s">
        <v>574</v>
      </c>
      <c r="G355" s="275" t="s">
        <v>370</v>
      </c>
      <c r="H355" s="276">
        <v>1</v>
      </c>
      <c r="I355" s="277"/>
      <c r="J355" s="278">
        <f>ROUND(I355*H355,2)</f>
        <v>0</v>
      </c>
      <c r="K355" s="274" t="s">
        <v>163</v>
      </c>
      <c r="L355" s="279"/>
      <c r="M355" s="280" t="s">
        <v>1</v>
      </c>
      <c r="N355" s="281" t="s">
        <v>41</v>
      </c>
      <c r="O355" s="91"/>
      <c r="P355" s="235">
        <f>O355*H355</f>
        <v>0</v>
      </c>
      <c r="Q355" s="235">
        <v>0.013299999999999999</v>
      </c>
      <c r="R355" s="235">
        <f>Q355*H355</f>
        <v>0.013299999999999999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205</v>
      </c>
      <c r="AT355" s="237" t="s">
        <v>254</v>
      </c>
      <c r="AU355" s="237" t="s">
        <v>85</v>
      </c>
      <c r="AY355" s="17" t="s">
        <v>149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83</v>
      </c>
      <c r="BK355" s="238">
        <f>ROUND(I355*H355,2)</f>
        <v>0</v>
      </c>
      <c r="BL355" s="17" t="s">
        <v>155</v>
      </c>
      <c r="BM355" s="237" t="s">
        <v>575</v>
      </c>
    </row>
    <row r="356" s="2" customFormat="1" ht="24.15" customHeight="1">
      <c r="A356" s="38"/>
      <c r="B356" s="39"/>
      <c r="C356" s="272" t="s">
        <v>576</v>
      </c>
      <c r="D356" s="272" t="s">
        <v>254</v>
      </c>
      <c r="E356" s="273" t="s">
        <v>577</v>
      </c>
      <c r="F356" s="274" t="s">
        <v>578</v>
      </c>
      <c r="G356" s="275" t="s">
        <v>370</v>
      </c>
      <c r="H356" s="276">
        <v>1</v>
      </c>
      <c r="I356" s="277"/>
      <c r="J356" s="278">
        <f>ROUND(I356*H356,2)</f>
        <v>0</v>
      </c>
      <c r="K356" s="274" t="s">
        <v>163</v>
      </c>
      <c r="L356" s="279"/>
      <c r="M356" s="280" t="s">
        <v>1</v>
      </c>
      <c r="N356" s="281" t="s">
        <v>41</v>
      </c>
      <c r="O356" s="91"/>
      <c r="P356" s="235">
        <f>O356*H356</f>
        <v>0</v>
      </c>
      <c r="Q356" s="235">
        <v>0.00029999999999999997</v>
      </c>
      <c r="R356" s="235">
        <f>Q356*H356</f>
        <v>0.00029999999999999997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205</v>
      </c>
      <c r="AT356" s="237" t="s">
        <v>254</v>
      </c>
      <c r="AU356" s="237" t="s">
        <v>85</v>
      </c>
      <c r="AY356" s="17" t="s">
        <v>149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83</v>
      </c>
      <c r="BK356" s="238">
        <f>ROUND(I356*H356,2)</f>
        <v>0</v>
      </c>
      <c r="BL356" s="17" t="s">
        <v>155</v>
      </c>
      <c r="BM356" s="237" t="s">
        <v>579</v>
      </c>
    </row>
    <row r="357" s="2" customFormat="1" ht="16.5" customHeight="1">
      <c r="A357" s="38"/>
      <c r="B357" s="39"/>
      <c r="C357" s="226" t="s">
        <v>580</v>
      </c>
      <c r="D357" s="226" t="s">
        <v>151</v>
      </c>
      <c r="E357" s="227" t="s">
        <v>581</v>
      </c>
      <c r="F357" s="228" t="s">
        <v>582</v>
      </c>
      <c r="G357" s="229" t="s">
        <v>370</v>
      </c>
      <c r="H357" s="230">
        <v>1</v>
      </c>
      <c r="I357" s="231"/>
      <c r="J357" s="232">
        <f>ROUND(I357*H357,2)</f>
        <v>0</v>
      </c>
      <c r="K357" s="228" t="s">
        <v>163</v>
      </c>
      <c r="L357" s="44"/>
      <c r="M357" s="233" t="s">
        <v>1</v>
      </c>
      <c r="N357" s="234" t="s">
        <v>41</v>
      </c>
      <c r="O357" s="91"/>
      <c r="P357" s="235">
        <f>O357*H357</f>
        <v>0</v>
      </c>
      <c r="Q357" s="235">
        <v>0.00016000000000000001</v>
      </c>
      <c r="R357" s="235">
        <f>Q357*H357</f>
        <v>0.00016000000000000001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155</v>
      </c>
      <c r="AT357" s="237" t="s">
        <v>151</v>
      </c>
      <c r="AU357" s="237" t="s">
        <v>85</v>
      </c>
      <c r="AY357" s="17" t="s">
        <v>149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83</v>
      </c>
      <c r="BK357" s="238">
        <f>ROUND(I357*H357,2)</f>
        <v>0</v>
      </c>
      <c r="BL357" s="17" t="s">
        <v>155</v>
      </c>
      <c r="BM357" s="237" t="s">
        <v>583</v>
      </c>
    </row>
    <row r="358" s="2" customFormat="1" ht="16.5" customHeight="1">
      <c r="A358" s="38"/>
      <c r="B358" s="39"/>
      <c r="C358" s="226" t="s">
        <v>584</v>
      </c>
      <c r="D358" s="226" t="s">
        <v>151</v>
      </c>
      <c r="E358" s="227" t="s">
        <v>585</v>
      </c>
      <c r="F358" s="228" t="s">
        <v>586</v>
      </c>
      <c r="G358" s="229" t="s">
        <v>491</v>
      </c>
      <c r="H358" s="230">
        <v>78</v>
      </c>
      <c r="I358" s="231"/>
      <c r="J358" s="232">
        <f>ROUND(I358*H358,2)</f>
        <v>0</v>
      </c>
      <c r="K358" s="228" t="s">
        <v>163</v>
      </c>
      <c r="L358" s="44"/>
      <c r="M358" s="233" t="s">
        <v>1</v>
      </c>
      <c r="N358" s="234" t="s">
        <v>41</v>
      </c>
      <c r="O358" s="91"/>
      <c r="P358" s="235">
        <f>O358*H358</f>
        <v>0</v>
      </c>
      <c r="Q358" s="235">
        <v>0.00019000000000000001</v>
      </c>
      <c r="R358" s="235">
        <f>Q358*H358</f>
        <v>0.014820000000000002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155</v>
      </c>
      <c r="AT358" s="237" t="s">
        <v>151</v>
      </c>
      <c r="AU358" s="237" t="s">
        <v>85</v>
      </c>
      <c r="AY358" s="17" t="s">
        <v>149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83</v>
      </c>
      <c r="BK358" s="238">
        <f>ROUND(I358*H358,2)</f>
        <v>0</v>
      </c>
      <c r="BL358" s="17" t="s">
        <v>155</v>
      </c>
      <c r="BM358" s="237" t="s">
        <v>587</v>
      </c>
    </row>
    <row r="359" s="2" customFormat="1" ht="21.75" customHeight="1">
      <c r="A359" s="38"/>
      <c r="B359" s="39"/>
      <c r="C359" s="226" t="s">
        <v>588</v>
      </c>
      <c r="D359" s="226" t="s">
        <v>151</v>
      </c>
      <c r="E359" s="227" t="s">
        <v>589</v>
      </c>
      <c r="F359" s="228" t="s">
        <v>590</v>
      </c>
      <c r="G359" s="229" t="s">
        <v>491</v>
      </c>
      <c r="H359" s="230">
        <v>78</v>
      </c>
      <c r="I359" s="231"/>
      <c r="J359" s="232">
        <f>ROUND(I359*H359,2)</f>
        <v>0</v>
      </c>
      <c r="K359" s="228" t="s">
        <v>163</v>
      </c>
      <c r="L359" s="44"/>
      <c r="M359" s="233" t="s">
        <v>1</v>
      </c>
      <c r="N359" s="234" t="s">
        <v>41</v>
      </c>
      <c r="O359" s="91"/>
      <c r="P359" s="235">
        <f>O359*H359</f>
        <v>0</v>
      </c>
      <c r="Q359" s="235">
        <v>6.0000000000000002E-05</v>
      </c>
      <c r="R359" s="235">
        <f>Q359*H359</f>
        <v>0.0046800000000000001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155</v>
      </c>
      <c r="AT359" s="237" t="s">
        <v>151</v>
      </c>
      <c r="AU359" s="237" t="s">
        <v>85</v>
      </c>
      <c r="AY359" s="17" t="s">
        <v>149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83</v>
      </c>
      <c r="BK359" s="238">
        <f>ROUND(I359*H359,2)</f>
        <v>0</v>
      </c>
      <c r="BL359" s="17" t="s">
        <v>155</v>
      </c>
      <c r="BM359" s="237" t="s">
        <v>591</v>
      </c>
    </row>
    <row r="360" s="12" customFormat="1" ht="22.8" customHeight="1">
      <c r="A360" s="12"/>
      <c r="B360" s="210"/>
      <c r="C360" s="211"/>
      <c r="D360" s="212" t="s">
        <v>75</v>
      </c>
      <c r="E360" s="224" t="s">
        <v>211</v>
      </c>
      <c r="F360" s="224" t="s">
        <v>592</v>
      </c>
      <c r="G360" s="211"/>
      <c r="H360" s="211"/>
      <c r="I360" s="214"/>
      <c r="J360" s="225">
        <f>BK360</f>
        <v>0</v>
      </c>
      <c r="K360" s="211"/>
      <c r="L360" s="216"/>
      <c r="M360" s="217"/>
      <c r="N360" s="218"/>
      <c r="O360" s="218"/>
      <c r="P360" s="219">
        <f>SUM(P361:P386)</f>
        <v>0</v>
      </c>
      <c r="Q360" s="218"/>
      <c r="R360" s="219">
        <f>SUM(R361:R386)</f>
        <v>132.31879583999998</v>
      </c>
      <c r="S360" s="218"/>
      <c r="T360" s="220">
        <f>SUM(T361:T386)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21" t="s">
        <v>83</v>
      </c>
      <c r="AT360" s="222" t="s">
        <v>75</v>
      </c>
      <c r="AU360" s="222" t="s">
        <v>83</v>
      </c>
      <c r="AY360" s="221" t="s">
        <v>149</v>
      </c>
      <c r="BK360" s="223">
        <f>SUM(BK361:BK386)</f>
        <v>0</v>
      </c>
    </row>
    <row r="361" s="2" customFormat="1" ht="62.7" customHeight="1">
      <c r="A361" s="38"/>
      <c r="B361" s="39"/>
      <c r="C361" s="226" t="s">
        <v>593</v>
      </c>
      <c r="D361" s="226" t="s">
        <v>151</v>
      </c>
      <c r="E361" s="227" t="s">
        <v>594</v>
      </c>
      <c r="F361" s="228" t="s">
        <v>595</v>
      </c>
      <c r="G361" s="229" t="s">
        <v>491</v>
      </c>
      <c r="H361" s="230">
        <v>554.39999999999998</v>
      </c>
      <c r="I361" s="231"/>
      <c r="J361" s="232">
        <f>ROUND(I361*H361,2)</f>
        <v>0</v>
      </c>
      <c r="K361" s="228" t="s">
        <v>163</v>
      </c>
      <c r="L361" s="44"/>
      <c r="M361" s="233" t="s">
        <v>1</v>
      </c>
      <c r="N361" s="234" t="s">
        <v>41</v>
      </c>
      <c r="O361" s="91"/>
      <c r="P361" s="235">
        <f>O361*H361</f>
        <v>0</v>
      </c>
      <c r="Q361" s="235">
        <v>0.089779999999999999</v>
      </c>
      <c r="R361" s="235">
        <f>Q361*H361</f>
        <v>49.774031999999998</v>
      </c>
      <c r="S361" s="235">
        <v>0</v>
      </c>
      <c r="T361" s="23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7" t="s">
        <v>155</v>
      </c>
      <c r="AT361" s="237" t="s">
        <v>151</v>
      </c>
      <c r="AU361" s="237" t="s">
        <v>85</v>
      </c>
      <c r="AY361" s="17" t="s">
        <v>149</v>
      </c>
      <c r="BE361" s="238">
        <f>IF(N361="základní",J361,0)</f>
        <v>0</v>
      </c>
      <c r="BF361" s="238">
        <f>IF(N361="snížená",J361,0)</f>
        <v>0</v>
      </c>
      <c r="BG361" s="238">
        <f>IF(N361="zákl. přenesená",J361,0)</f>
        <v>0</v>
      </c>
      <c r="BH361" s="238">
        <f>IF(N361="sníž. přenesená",J361,0)</f>
        <v>0</v>
      </c>
      <c r="BI361" s="238">
        <f>IF(N361="nulová",J361,0)</f>
        <v>0</v>
      </c>
      <c r="BJ361" s="17" t="s">
        <v>83</v>
      </c>
      <c r="BK361" s="238">
        <f>ROUND(I361*H361,2)</f>
        <v>0</v>
      </c>
      <c r="BL361" s="17" t="s">
        <v>155</v>
      </c>
      <c r="BM361" s="237" t="s">
        <v>596</v>
      </c>
    </row>
    <row r="362" s="13" customFormat="1">
      <c r="A362" s="13"/>
      <c r="B362" s="239"/>
      <c r="C362" s="240"/>
      <c r="D362" s="241" t="s">
        <v>157</v>
      </c>
      <c r="E362" s="242" t="s">
        <v>1</v>
      </c>
      <c r="F362" s="243" t="s">
        <v>597</v>
      </c>
      <c r="G362" s="240"/>
      <c r="H362" s="242" t="s">
        <v>1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9" t="s">
        <v>157</v>
      </c>
      <c r="AU362" s="249" t="s">
        <v>85</v>
      </c>
      <c r="AV362" s="13" t="s">
        <v>83</v>
      </c>
      <c r="AW362" s="13" t="s">
        <v>32</v>
      </c>
      <c r="AX362" s="13" t="s">
        <v>76</v>
      </c>
      <c r="AY362" s="249" t="s">
        <v>149</v>
      </c>
    </row>
    <row r="363" s="14" customFormat="1">
      <c r="A363" s="14"/>
      <c r="B363" s="250"/>
      <c r="C363" s="251"/>
      <c r="D363" s="241" t="s">
        <v>157</v>
      </c>
      <c r="E363" s="252" t="s">
        <v>1</v>
      </c>
      <c r="F363" s="253" t="s">
        <v>598</v>
      </c>
      <c r="G363" s="251"/>
      <c r="H363" s="254">
        <v>16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157</v>
      </c>
      <c r="AU363" s="260" t="s">
        <v>85</v>
      </c>
      <c r="AV363" s="14" t="s">
        <v>85</v>
      </c>
      <c r="AW363" s="14" t="s">
        <v>32</v>
      </c>
      <c r="AX363" s="14" t="s">
        <v>76</v>
      </c>
      <c r="AY363" s="260" t="s">
        <v>149</v>
      </c>
    </row>
    <row r="364" s="13" customFormat="1">
      <c r="A364" s="13"/>
      <c r="B364" s="239"/>
      <c r="C364" s="240"/>
      <c r="D364" s="241" t="s">
        <v>157</v>
      </c>
      <c r="E364" s="242" t="s">
        <v>1</v>
      </c>
      <c r="F364" s="243" t="s">
        <v>266</v>
      </c>
      <c r="G364" s="240"/>
      <c r="H364" s="242" t="s">
        <v>1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9" t="s">
        <v>157</v>
      </c>
      <c r="AU364" s="249" t="s">
        <v>85</v>
      </c>
      <c r="AV364" s="13" t="s">
        <v>83</v>
      </c>
      <c r="AW364" s="13" t="s">
        <v>32</v>
      </c>
      <c r="AX364" s="13" t="s">
        <v>76</v>
      </c>
      <c r="AY364" s="249" t="s">
        <v>149</v>
      </c>
    </row>
    <row r="365" s="14" customFormat="1">
      <c r="A365" s="14"/>
      <c r="B365" s="250"/>
      <c r="C365" s="251"/>
      <c r="D365" s="241" t="s">
        <v>157</v>
      </c>
      <c r="E365" s="252" t="s">
        <v>1</v>
      </c>
      <c r="F365" s="253" t="s">
        <v>599</v>
      </c>
      <c r="G365" s="251"/>
      <c r="H365" s="254">
        <v>120</v>
      </c>
      <c r="I365" s="255"/>
      <c r="J365" s="251"/>
      <c r="K365" s="251"/>
      <c r="L365" s="256"/>
      <c r="M365" s="257"/>
      <c r="N365" s="258"/>
      <c r="O365" s="258"/>
      <c r="P365" s="258"/>
      <c r="Q365" s="258"/>
      <c r="R365" s="258"/>
      <c r="S365" s="258"/>
      <c r="T365" s="25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0" t="s">
        <v>157</v>
      </c>
      <c r="AU365" s="260" t="s">
        <v>85</v>
      </c>
      <c r="AV365" s="14" t="s">
        <v>85</v>
      </c>
      <c r="AW365" s="14" t="s">
        <v>32</v>
      </c>
      <c r="AX365" s="14" t="s">
        <v>76</v>
      </c>
      <c r="AY365" s="260" t="s">
        <v>149</v>
      </c>
    </row>
    <row r="366" s="13" customFormat="1">
      <c r="A366" s="13"/>
      <c r="B366" s="239"/>
      <c r="C366" s="240"/>
      <c r="D366" s="241" t="s">
        <v>157</v>
      </c>
      <c r="E366" s="242" t="s">
        <v>1</v>
      </c>
      <c r="F366" s="243" t="s">
        <v>191</v>
      </c>
      <c r="G366" s="240"/>
      <c r="H366" s="242" t="s">
        <v>1</v>
      </c>
      <c r="I366" s="244"/>
      <c r="J366" s="240"/>
      <c r="K366" s="240"/>
      <c r="L366" s="245"/>
      <c r="M366" s="246"/>
      <c r="N366" s="247"/>
      <c r="O366" s="247"/>
      <c r="P366" s="247"/>
      <c r="Q366" s="247"/>
      <c r="R366" s="247"/>
      <c r="S366" s="247"/>
      <c r="T366" s="24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9" t="s">
        <v>157</v>
      </c>
      <c r="AU366" s="249" t="s">
        <v>85</v>
      </c>
      <c r="AV366" s="13" t="s">
        <v>83</v>
      </c>
      <c r="AW366" s="13" t="s">
        <v>32</v>
      </c>
      <c r="AX366" s="13" t="s">
        <v>76</v>
      </c>
      <c r="AY366" s="249" t="s">
        <v>149</v>
      </c>
    </row>
    <row r="367" s="14" customFormat="1">
      <c r="A367" s="14"/>
      <c r="B367" s="250"/>
      <c r="C367" s="251"/>
      <c r="D367" s="241" t="s">
        <v>157</v>
      </c>
      <c r="E367" s="252" t="s">
        <v>1</v>
      </c>
      <c r="F367" s="253" t="s">
        <v>600</v>
      </c>
      <c r="G367" s="251"/>
      <c r="H367" s="254">
        <v>92.400000000000006</v>
      </c>
      <c r="I367" s="255"/>
      <c r="J367" s="251"/>
      <c r="K367" s="251"/>
      <c r="L367" s="256"/>
      <c r="M367" s="257"/>
      <c r="N367" s="258"/>
      <c r="O367" s="258"/>
      <c r="P367" s="258"/>
      <c r="Q367" s="258"/>
      <c r="R367" s="258"/>
      <c r="S367" s="258"/>
      <c r="T367" s="25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0" t="s">
        <v>157</v>
      </c>
      <c r="AU367" s="260" t="s">
        <v>85</v>
      </c>
      <c r="AV367" s="14" t="s">
        <v>85</v>
      </c>
      <c r="AW367" s="14" t="s">
        <v>32</v>
      </c>
      <c r="AX367" s="14" t="s">
        <v>76</v>
      </c>
      <c r="AY367" s="260" t="s">
        <v>149</v>
      </c>
    </row>
    <row r="368" s="13" customFormat="1">
      <c r="A368" s="13"/>
      <c r="B368" s="239"/>
      <c r="C368" s="240"/>
      <c r="D368" s="241" t="s">
        <v>157</v>
      </c>
      <c r="E368" s="242" t="s">
        <v>1</v>
      </c>
      <c r="F368" s="243" t="s">
        <v>241</v>
      </c>
      <c r="G368" s="240"/>
      <c r="H368" s="242" t="s">
        <v>1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157</v>
      </c>
      <c r="AU368" s="249" t="s">
        <v>85</v>
      </c>
      <c r="AV368" s="13" t="s">
        <v>83</v>
      </c>
      <c r="AW368" s="13" t="s">
        <v>32</v>
      </c>
      <c r="AX368" s="13" t="s">
        <v>76</v>
      </c>
      <c r="AY368" s="249" t="s">
        <v>149</v>
      </c>
    </row>
    <row r="369" s="14" customFormat="1">
      <c r="A369" s="14"/>
      <c r="B369" s="250"/>
      <c r="C369" s="251"/>
      <c r="D369" s="241" t="s">
        <v>157</v>
      </c>
      <c r="E369" s="252" t="s">
        <v>1</v>
      </c>
      <c r="F369" s="253" t="s">
        <v>601</v>
      </c>
      <c r="G369" s="251"/>
      <c r="H369" s="254">
        <v>326</v>
      </c>
      <c r="I369" s="255"/>
      <c r="J369" s="251"/>
      <c r="K369" s="251"/>
      <c r="L369" s="256"/>
      <c r="M369" s="257"/>
      <c r="N369" s="258"/>
      <c r="O369" s="258"/>
      <c r="P369" s="258"/>
      <c r="Q369" s="258"/>
      <c r="R369" s="258"/>
      <c r="S369" s="258"/>
      <c r="T369" s="25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0" t="s">
        <v>157</v>
      </c>
      <c r="AU369" s="260" t="s">
        <v>85</v>
      </c>
      <c r="AV369" s="14" t="s">
        <v>85</v>
      </c>
      <c r="AW369" s="14" t="s">
        <v>32</v>
      </c>
      <c r="AX369" s="14" t="s">
        <v>76</v>
      </c>
      <c r="AY369" s="260" t="s">
        <v>149</v>
      </c>
    </row>
    <row r="370" s="15" customFormat="1">
      <c r="A370" s="15"/>
      <c r="B370" s="261"/>
      <c r="C370" s="262"/>
      <c r="D370" s="241" t="s">
        <v>157</v>
      </c>
      <c r="E370" s="263" t="s">
        <v>1</v>
      </c>
      <c r="F370" s="264" t="s">
        <v>160</v>
      </c>
      <c r="G370" s="262"/>
      <c r="H370" s="265">
        <v>554.39999999999998</v>
      </c>
      <c r="I370" s="266"/>
      <c r="J370" s="262"/>
      <c r="K370" s="262"/>
      <c r="L370" s="267"/>
      <c r="M370" s="268"/>
      <c r="N370" s="269"/>
      <c r="O370" s="269"/>
      <c r="P370" s="269"/>
      <c r="Q370" s="269"/>
      <c r="R370" s="269"/>
      <c r="S370" s="269"/>
      <c r="T370" s="270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1" t="s">
        <v>157</v>
      </c>
      <c r="AU370" s="271" t="s">
        <v>85</v>
      </c>
      <c r="AV370" s="15" t="s">
        <v>155</v>
      </c>
      <c r="AW370" s="15" t="s">
        <v>32</v>
      </c>
      <c r="AX370" s="15" t="s">
        <v>83</v>
      </c>
      <c r="AY370" s="271" t="s">
        <v>149</v>
      </c>
    </row>
    <row r="371" s="2" customFormat="1" ht="16.5" customHeight="1">
      <c r="A371" s="38"/>
      <c r="B371" s="39"/>
      <c r="C371" s="272" t="s">
        <v>602</v>
      </c>
      <c r="D371" s="272" t="s">
        <v>254</v>
      </c>
      <c r="E371" s="273" t="s">
        <v>603</v>
      </c>
      <c r="F371" s="274" t="s">
        <v>604</v>
      </c>
      <c r="G371" s="275" t="s">
        <v>154</v>
      </c>
      <c r="H371" s="276">
        <v>116.42400000000001</v>
      </c>
      <c r="I371" s="277"/>
      <c r="J371" s="278">
        <f>ROUND(I371*H371,2)</f>
        <v>0</v>
      </c>
      <c r="K371" s="274" t="s">
        <v>163</v>
      </c>
      <c r="L371" s="279"/>
      <c r="M371" s="280" t="s">
        <v>1</v>
      </c>
      <c r="N371" s="281" t="s">
        <v>41</v>
      </c>
      <c r="O371" s="91"/>
      <c r="P371" s="235">
        <f>O371*H371</f>
        <v>0</v>
      </c>
      <c r="Q371" s="235">
        <v>0.222</v>
      </c>
      <c r="R371" s="235">
        <f>Q371*H371</f>
        <v>25.846128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205</v>
      </c>
      <c r="AT371" s="237" t="s">
        <v>254</v>
      </c>
      <c r="AU371" s="237" t="s">
        <v>85</v>
      </c>
      <c r="AY371" s="17" t="s">
        <v>149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83</v>
      </c>
      <c r="BK371" s="238">
        <f>ROUND(I371*H371,2)</f>
        <v>0</v>
      </c>
      <c r="BL371" s="17" t="s">
        <v>155</v>
      </c>
      <c r="BM371" s="237" t="s">
        <v>605</v>
      </c>
    </row>
    <row r="372" s="14" customFormat="1">
      <c r="A372" s="14"/>
      <c r="B372" s="250"/>
      <c r="C372" s="251"/>
      <c r="D372" s="241" t="s">
        <v>157</v>
      </c>
      <c r="E372" s="252" t="s">
        <v>1</v>
      </c>
      <c r="F372" s="253" t="s">
        <v>606</v>
      </c>
      <c r="G372" s="251"/>
      <c r="H372" s="254">
        <v>116.42400000000001</v>
      </c>
      <c r="I372" s="255"/>
      <c r="J372" s="251"/>
      <c r="K372" s="251"/>
      <c r="L372" s="256"/>
      <c r="M372" s="257"/>
      <c r="N372" s="258"/>
      <c r="O372" s="258"/>
      <c r="P372" s="258"/>
      <c r="Q372" s="258"/>
      <c r="R372" s="258"/>
      <c r="S372" s="258"/>
      <c r="T372" s="25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0" t="s">
        <v>157</v>
      </c>
      <c r="AU372" s="260" t="s">
        <v>85</v>
      </c>
      <c r="AV372" s="14" t="s">
        <v>85</v>
      </c>
      <c r="AW372" s="14" t="s">
        <v>32</v>
      </c>
      <c r="AX372" s="14" t="s">
        <v>83</v>
      </c>
      <c r="AY372" s="260" t="s">
        <v>149</v>
      </c>
    </row>
    <row r="373" s="2" customFormat="1" ht="49.05" customHeight="1">
      <c r="A373" s="38"/>
      <c r="B373" s="39"/>
      <c r="C373" s="226" t="s">
        <v>419</v>
      </c>
      <c r="D373" s="226" t="s">
        <v>151</v>
      </c>
      <c r="E373" s="227" t="s">
        <v>607</v>
      </c>
      <c r="F373" s="228" t="s">
        <v>608</v>
      </c>
      <c r="G373" s="229" t="s">
        <v>491</v>
      </c>
      <c r="H373" s="230">
        <v>30</v>
      </c>
      <c r="I373" s="231"/>
      <c r="J373" s="232">
        <f>ROUND(I373*H373,2)</f>
        <v>0</v>
      </c>
      <c r="K373" s="228" t="s">
        <v>163</v>
      </c>
      <c r="L373" s="44"/>
      <c r="M373" s="233" t="s">
        <v>1</v>
      </c>
      <c r="N373" s="234" t="s">
        <v>41</v>
      </c>
      <c r="O373" s="91"/>
      <c r="P373" s="235">
        <f>O373*H373</f>
        <v>0</v>
      </c>
      <c r="Q373" s="235">
        <v>0.14066999999999999</v>
      </c>
      <c r="R373" s="235">
        <f>Q373*H373</f>
        <v>4.2200999999999995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155</v>
      </c>
      <c r="AT373" s="237" t="s">
        <v>151</v>
      </c>
      <c r="AU373" s="237" t="s">
        <v>85</v>
      </c>
      <c r="AY373" s="17" t="s">
        <v>149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83</v>
      </c>
      <c r="BK373" s="238">
        <f>ROUND(I373*H373,2)</f>
        <v>0</v>
      </c>
      <c r="BL373" s="17" t="s">
        <v>155</v>
      </c>
      <c r="BM373" s="237" t="s">
        <v>609</v>
      </c>
    </row>
    <row r="374" s="13" customFormat="1">
      <c r="A374" s="13"/>
      <c r="B374" s="239"/>
      <c r="C374" s="240"/>
      <c r="D374" s="241" t="s">
        <v>157</v>
      </c>
      <c r="E374" s="242" t="s">
        <v>1</v>
      </c>
      <c r="F374" s="243" t="s">
        <v>190</v>
      </c>
      <c r="G374" s="240"/>
      <c r="H374" s="242" t="s">
        <v>1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9" t="s">
        <v>157</v>
      </c>
      <c r="AU374" s="249" t="s">
        <v>85</v>
      </c>
      <c r="AV374" s="13" t="s">
        <v>83</v>
      </c>
      <c r="AW374" s="13" t="s">
        <v>32</v>
      </c>
      <c r="AX374" s="13" t="s">
        <v>76</v>
      </c>
      <c r="AY374" s="249" t="s">
        <v>149</v>
      </c>
    </row>
    <row r="375" s="13" customFormat="1">
      <c r="A375" s="13"/>
      <c r="B375" s="239"/>
      <c r="C375" s="240"/>
      <c r="D375" s="241" t="s">
        <v>157</v>
      </c>
      <c r="E375" s="242" t="s">
        <v>1</v>
      </c>
      <c r="F375" s="243" t="s">
        <v>266</v>
      </c>
      <c r="G375" s="240"/>
      <c r="H375" s="242" t="s">
        <v>1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9" t="s">
        <v>157</v>
      </c>
      <c r="AU375" s="249" t="s">
        <v>85</v>
      </c>
      <c r="AV375" s="13" t="s">
        <v>83</v>
      </c>
      <c r="AW375" s="13" t="s">
        <v>32</v>
      </c>
      <c r="AX375" s="13" t="s">
        <v>76</v>
      </c>
      <c r="AY375" s="249" t="s">
        <v>149</v>
      </c>
    </row>
    <row r="376" s="14" customFormat="1">
      <c r="A376" s="14"/>
      <c r="B376" s="250"/>
      <c r="C376" s="251"/>
      <c r="D376" s="241" t="s">
        <v>157</v>
      </c>
      <c r="E376" s="252" t="s">
        <v>1</v>
      </c>
      <c r="F376" s="253" t="s">
        <v>331</v>
      </c>
      <c r="G376" s="251"/>
      <c r="H376" s="254">
        <v>30</v>
      </c>
      <c r="I376" s="255"/>
      <c r="J376" s="251"/>
      <c r="K376" s="251"/>
      <c r="L376" s="256"/>
      <c r="M376" s="257"/>
      <c r="N376" s="258"/>
      <c r="O376" s="258"/>
      <c r="P376" s="258"/>
      <c r="Q376" s="258"/>
      <c r="R376" s="258"/>
      <c r="S376" s="258"/>
      <c r="T376" s="25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0" t="s">
        <v>157</v>
      </c>
      <c r="AU376" s="260" t="s">
        <v>85</v>
      </c>
      <c r="AV376" s="14" t="s">
        <v>85</v>
      </c>
      <c r="AW376" s="14" t="s">
        <v>32</v>
      </c>
      <c r="AX376" s="14" t="s">
        <v>83</v>
      </c>
      <c r="AY376" s="260" t="s">
        <v>149</v>
      </c>
    </row>
    <row r="377" s="2" customFormat="1" ht="24.15" customHeight="1">
      <c r="A377" s="38"/>
      <c r="B377" s="39"/>
      <c r="C377" s="272" t="s">
        <v>610</v>
      </c>
      <c r="D377" s="272" t="s">
        <v>254</v>
      </c>
      <c r="E377" s="273" t="s">
        <v>611</v>
      </c>
      <c r="F377" s="274" t="s">
        <v>612</v>
      </c>
      <c r="G377" s="275" t="s">
        <v>491</v>
      </c>
      <c r="H377" s="276">
        <v>30.600000000000001</v>
      </c>
      <c r="I377" s="277"/>
      <c r="J377" s="278">
        <f>ROUND(I377*H377,2)</f>
        <v>0</v>
      </c>
      <c r="K377" s="274" t="s">
        <v>1</v>
      </c>
      <c r="L377" s="279"/>
      <c r="M377" s="280" t="s">
        <v>1</v>
      </c>
      <c r="N377" s="281" t="s">
        <v>41</v>
      </c>
      <c r="O377" s="91"/>
      <c r="P377" s="235">
        <f>O377*H377</f>
        <v>0</v>
      </c>
      <c r="Q377" s="235">
        <v>0.057000000000000002</v>
      </c>
      <c r="R377" s="235">
        <f>Q377*H377</f>
        <v>1.7442000000000002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205</v>
      </c>
      <c r="AT377" s="237" t="s">
        <v>254</v>
      </c>
      <c r="AU377" s="237" t="s">
        <v>85</v>
      </c>
      <c r="AY377" s="17" t="s">
        <v>149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83</v>
      </c>
      <c r="BK377" s="238">
        <f>ROUND(I377*H377,2)</f>
        <v>0</v>
      </c>
      <c r="BL377" s="17" t="s">
        <v>155</v>
      </c>
      <c r="BM377" s="237" t="s">
        <v>613</v>
      </c>
    </row>
    <row r="378" s="14" customFormat="1">
      <c r="A378" s="14"/>
      <c r="B378" s="250"/>
      <c r="C378" s="251"/>
      <c r="D378" s="241" t="s">
        <v>157</v>
      </c>
      <c r="E378" s="252" t="s">
        <v>1</v>
      </c>
      <c r="F378" s="253" t="s">
        <v>331</v>
      </c>
      <c r="G378" s="251"/>
      <c r="H378" s="254">
        <v>30</v>
      </c>
      <c r="I378" s="255"/>
      <c r="J378" s="251"/>
      <c r="K378" s="251"/>
      <c r="L378" s="256"/>
      <c r="M378" s="257"/>
      <c r="N378" s="258"/>
      <c r="O378" s="258"/>
      <c r="P378" s="258"/>
      <c r="Q378" s="258"/>
      <c r="R378" s="258"/>
      <c r="S378" s="258"/>
      <c r="T378" s="25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0" t="s">
        <v>157</v>
      </c>
      <c r="AU378" s="260" t="s">
        <v>85</v>
      </c>
      <c r="AV378" s="14" t="s">
        <v>85</v>
      </c>
      <c r="AW378" s="14" t="s">
        <v>32</v>
      </c>
      <c r="AX378" s="14" t="s">
        <v>83</v>
      </c>
      <c r="AY378" s="260" t="s">
        <v>149</v>
      </c>
    </row>
    <row r="379" s="14" customFormat="1">
      <c r="A379" s="14"/>
      <c r="B379" s="250"/>
      <c r="C379" s="251"/>
      <c r="D379" s="241" t="s">
        <v>157</v>
      </c>
      <c r="E379" s="251"/>
      <c r="F379" s="253" t="s">
        <v>614</v>
      </c>
      <c r="G379" s="251"/>
      <c r="H379" s="254">
        <v>30.600000000000001</v>
      </c>
      <c r="I379" s="255"/>
      <c r="J379" s="251"/>
      <c r="K379" s="251"/>
      <c r="L379" s="256"/>
      <c r="M379" s="257"/>
      <c r="N379" s="258"/>
      <c r="O379" s="258"/>
      <c r="P379" s="258"/>
      <c r="Q379" s="258"/>
      <c r="R379" s="258"/>
      <c r="S379" s="258"/>
      <c r="T379" s="25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0" t="s">
        <v>157</v>
      </c>
      <c r="AU379" s="260" t="s">
        <v>85</v>
      </c>
      <c r="AV379" s="14" t="s">
        <v>85</v>
      </c>
      <c r="AW379" s="14" t="s">
        <v>4</v>
      </c>
      <c r="AX379" s="14" t="s">
        <v>83</v>
      </c>
      <c r="AY379" s="260" t="s">
        <v>149</v>
      </c>
    </row>
    <row r="380" s="2" customFormat="1" ht="24.15" customHeight="1">
      <c r="A380" s="38"/>
      <c r="B380" s="39"/>
      <c r="C380" s="226" t="s">
        <v>615</v>
      </c>
      <c r="D380" s="226" t="s">
        <v>151</v>
      </c>
      <c r="E380" s="227" t="s">
        <v>616</v>
      </c>
      <c r="F380" s="228" t="s">
        <v>617</v>
      </c>
      <c r="G380" s="229" t="s">
        <v>181</v>
      </c>
      <c r="H380" s="230">
        <v>22.175999999999998</v>
      </c>
      <c r="I380" s="231"/>
      <c r="J380" s="232">
        <f>ROUND(I380*H380,2)</f>
        <v>0</v>
      </c>
      <c r="K380" s="228" t="s">
        <v>163</v>
      </c>
      <c r="L380" s="44"/>
      <c r="M380" s="233" t="s">
        <v>1</v>
      </c>
      <c r="N380" s="234" t="s">
        <v>41</v>
      </c>
      <c r="O380" s="91"/>
      <c r="P380" s="235">
        <f>O380*H380</f>
        <v>0</v>
      </c>
      <c r="Q380" s="235">
        <v>2.2563399999999998</v>
      </c>
      <c r="R380" s="235">
        <f>Q380*H380</f>
        <v>50.03659583999999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155</v>
      </c>
      <c r="AT380" s="237" t="s">
        <v>151</v>
      </c>
      <c r="AU380" s="237" t="s">
        <v>85</v>
      </c>
      <c r="AY380" s="17" t="s">
        <v>149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83</v>
      </c>
      <c r="BK380" s="238">
        <f>ROUND(I380*H380,2)</f>
        <v>0</v>
      </c>
      <c r="BL380" s="17" t="s">
        <v>155</v>
      </c>
      <c r="BM380" s="237" t="s">
        <v>618</v>
      </c>
    </row>
    <row r="381" s="13" customFormat="1">
      <c r="A381" s="13"/>
      <c r="B381" s="239"/>
      <c r="C381" s="240"/>
      <c r="D381" s="241" t="s">
        <v>157</v>
      </c>
      <c r="E381" s="242" t="s">
        <v>1</v>
      </c>
      <c r="F381" s="243" t="s">
        <v>619</v>
      </c>
      <c r="G381" s="240"/>
      <c r="H381" s="242" t="s">
        <v>1</v>
      </c>
      <c r="I381" s="244"/>
      <c r="J381" s="240"/>
      <c r="K381" s="240"/>
      <c r="L381" s="245"/>
      <c r="M381" s="246"/>
      <c r="N381" s="247"/>
      <c r="O381" s="247"/>
      <c r="P381" s="247"/>
      <c r="Q381" s="247"/>
      <c r="R381" s="247"/>
      <c r="S381" s="247"/>
      <c r="T381" s="24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9" t="s">
        <v>157</v>
      </c>
      <c r="AU381" s="249" t="s">
        <v>85</v>
      </c>
      <c r="AV381" s="13" t="s">
        <v>83</v>
      </c>
      <c r="AW381" s="13" t="s">
        <v>32</v>
      </c>
      <c r="AX381" s="13" t="s">
        <v>76</v>
      </c>
      <c r="AY381" s="249" t="s">
        <v>149</v>
      </c>
    </row>
    <row r="382" s="14" customFormat="1">
      <c r="A382" s="14"/>
      <c r="B382" s="250"/>
      <c r="C382" s="251"/>
      <c r="D382" s="241" t="s">
        <v>157</v>
      </c>
      <c r="E382" s="252" t="s">
        <v>1</v>
      </c>
      <c r="F382" s="253" t="s">
        <v>620</v>
      </c>
      <c r="G382" s="251"/>
      <c r="H382" s="254">
        <v>22.175999999999998</v>
      </c>
      <c r="I382" s="255"/>
      <c r="J382" s="251"/>
      <c r="K382" s="251"/>
      <c r="L382" s="256"/>
      <c r="M382" s="257"/>
      <c r="N382" s="258"/>
      <c r="O382" s="258"/>
      <c r="P382" s="258"/>
      <c r="Q382" s="258"/>
      <c r="R382" s="258"/>
      <c r="S382" s="258"/>
      <c r="T382" s="25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0" t="s">
        <v>157</v>
      </c>
      <c r="AU382" s="260" t="s">
        <v>85</v>
      </c>
      <c r="AV382" s="14" t="s">
        <v>85</v>
      </c>
      <c r="AW382" s="14" t="s">
        <v>32</v>
      </c>
      <c r="AX382" s="14" t="s">
        <v>83</v>
      </c>
      <c r="AY382" s="260" t="s">
        <v>149</v>
      </c>
    </row>
    <row r="383" s="2" customFormat="1" ht="16.5" customHeight="1">
      <c r="A383" s="38"/>
      <c r="B383" s="39"/>
      <c r="C383" s="226" t="s">
        <v>621</v>
      </c>
      <c r="D383" s="226" t="s">
        <v>151</v>
      </c>
      <c r="E383" s="227" t="s">
        <v>622</v>
      </c>
      <c r="F383" s="228" t="s">
        <v>623</v>
      </c>
      <c r="G383" s="229" t="s">
        <v>370</v>
      </c>
      <c r="H383" s="230">
        <v>2</v>
      </c>
      <c r="I383" s="231"/>
      <c r="J383" s="232">
        <f>ROUND(I383*H383,2)</f>
        <v>0</v>
      </c>
      <c r="K383" s="228" t="s">
        <v>163</v>
      </c>
      <c r="L383" s="44"/>
      <c r="M383" s="233" t="s">
        <v>1</v>
      </c>
      <c r="N383" s="234" t="s">
        <v>41</v>
      </c>
      <c r="O383" s="91"/>
      <c r="P383" s="235">
        <f>O383*H383</f>
        <v>0</v>
      </c>
      <c r="Q383" s="235">
        <v>0.072870000000000004</v>
      </c>
      <c r="R383" s="235">
        <f>Q383*H383</f>
        <v>0.14574000000000001</v>
      </c>
      <c r="S383" s="235">
        <v>0</v>
      </c>
      <c r="T383" s="23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7" t="s">
        <v>155</v>
      </c>
      <c r="AT383" s="237" t="s">
        <v>151</v>
      </c>
      <c r="AU383" s="237" t="s">
        <v>85</v>
      </c>
      <c r="AY383" s="17" t="s">
        <v>149</v>
      </c>
      <c r="BE383" s="238">
        <f>IF(N383="základní",J383,0)</f>
        <v>0</v>
      </c>
      <c r="BF383" s="238">
        <f>IF(N383="snížená",J383,0)</f>
        <v>0</v>
      </c>
      <c r="BG383" s="238">
        <f>IF(N383="zákl. přenesená",J383,0)</f>
        <v>0</v>
      </c>
      <c r="BH383" s="238">
        <f>IF(N383="sníž. přenesená",J383,0)</f>
        <v>0</v>
      </c>
      <c r="BI383" s="238">
        <f>IF(N383="nulová",J383,0)</f>
        <v>0</v>
      </c>
      <c r="BJ383" s="17" t="s">
        <v>83</v>
      </c>
      <c r="BK383" s="238">
        <f>ROUND(I383*H383,2)</f>
        <v>0</v>
      </c>
      <c r="BL383" s="17" t="s">
        <v>155</v>
      </c>
      <c r="BM383" s="237" t="s">
        <v>624</v>
      </c>
    </row>
    <row r="384" s="2" customFormat="1" ht="37.8" customHeight="1">
      <c r="A384" s="38"/>
      <c r="B384" s="39"/>
      <c r="C384" s="272" t="s">
        <v>625</v>
      </c>
      <c r="D384" s="272" t="s">
        <v>254</v>
      </c>
      <c r="E384" s="273" t="s">
        <v>626</v>
      </c>
      <c r="F384" s="274" t="s">
        <v>627</v>
      </c>
      <c r="G384" s="275" t="s">
        <v>370</v>
      </c>
      <c r="H384" s="276">
        <v>2</v>
      </c>
      <c r="I384" s="277"/>
      <c r="J384" s="278">
        <f>ROUND(I384*H384,2)</f>
        <v>0</v>
      </c>
      <c r="K384" s="274" t="s">
        <v>1</v>
      </c>
      <c r="L384" s="279"/>
      <c r="M384" s="280" t="s">
        <v>1</v>
      </c>
      <c r="N384" s="281" t="s">
        <v>41</v>
      </c>
      <c r="O384" s="91"/>
      <c r="P384" s="235">
        <f>O384*H384</f>
        <v>0</v>
      </c>
      <c r="Q384" s="235">
        <v>0.16</v>
      </c>
      <c r="R384" s="235">
        <f>Q384*H384</f>
        <v>0.32000000000000001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205</v>
      </c>
      <c r="AT384" s="237" t="s">
        <v>254</v>
      </c>
      <c r="AU384" s="237" t="s">
        <v>85</v>
      </c>
      <c r="AY384" s="17" t="s">
        <v>149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83</v>
      </c>
      <c r="BK384" s="238">
        <f>ROUND(I384*H384,2)</f>
        <v>0</v>
      </c>
      <c r="BL384" s="17" t="s">
        <v>155</v>
      </c>
      <c r="BM384" s="237" t="s">
        <v>628</v>
      </c>
    </row>
    <row r="385" s="2" customFormat="1" ht="24.15" customHeight="1">
      <c r="A385" s="38"/>
      <c r="B385" s="39"/>
      <c r="C385" s="226" t="s">
        <v>629</v>
      </c>
      <c r="D385" s="226" t="s">
        <v>151</v>
      </c>
      <c r="E385" s="227" t="s">
        <v>630</v>
      </c>
      <c r="F385" s="228" t="s">
        <v>631</v>
      </c>
      <c r="G385" s="229" t="s">
        <v>370</v>
      </c>
      <c r="H385" s="230">
        <v>2</v>
      </c>
      <c r="I385" s="231"/>
      <c r="J385" s="232">
        <f>ROUND(I385*H385,2)</f>
        <v>0</v>
      </c>
      <c r="K385" s="228" t="s">
        <v>163</v>
      </c>
      <c r="L385" s="44"/>
      <c r="M385" s="233" t="s">
        <v>1</v>
      </c>
      <c r="N385" s="234" t="s">
        <v>41</v>
      </c>
      <c r="O385" s="91"/>
      <c r="P385" s="235">
        <f>O385*H385</f>
        <v>0</v>
      </c>
      <c r="Q385" s="235">
        <v>0.001</v>
      </c>
      <c r="R385" s="235">
        <f>Q385*H385</f>
        <v>0.002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632</v>
      </c>
      <c r="AT385" s="237" t="s">
        <v>151</v>
      </c>
      <c r="AU385" s="237" t="s">
        <v>85</v>
      </c>
      <c r="AY385" s="17" t="s">
        <v>149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83</v>
      </c>
      <c r="BK385" s="238">
        <f>ROUND(I385*H385,2)</f>
        <v>0</v>
      </c>
      <c r="BL385" s="17" t="s">
        <v>632</v>
      </c>
      <c r="BM385" s="237" t="s">
        <v>633</v>
      </c>
    </row>
    <row r="386" s="2" customFormat="1" ht="37.8" customHeight="1">
      <c r="A386" s="38"/>
      <c r="B386" s="39"/>
      <c r="C386" s="272" t="s">
        <v>634</v>
      </c>
      <c r="D386" s="272" t="s">
        <v>254</v>
      </c>
      <c r="E386" s="273" t="s">
        <v>635</v>
      </c>
      <c r="F386" s="274" t="s">
        <v>636</v>
      </c>
      <c r="G386" s="275" t="s">
        <v>370</v>
      </c>
      <c r="H386" s="276">
        <v>2</v>
      </c>
      <c r="I386" s="277"/>
      <c r="J386" s="278">
        <f>ROUND(I386*H386,2)</f>
        <v>0</v>
      </c>
      <c r="K386" s="274" t="s">
        <v>163</v>
      </c>
      <c r="L386" s="279"/>
      <c r="M386" s="280" t="s">
        <v>1</v>
      </c>
      <c r="N386" s="281" t="s">
        <v>41</v>
      </c>
      <c r="O386" s="91"/>
      <c r="P386" s="235">
        <f>O386*H386</f>
        <v>0</v>
      </c>
      <c r="Q386" s="235">
        <v>0.11500000000000001</v>
      </c>
      <c r="R386" s="235">
        <f>Q386*H386</f>
        <v>0.23000000000000001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637</v>
      </c>
      <c r="AT386" s="237" t="s">
        <v>254</v>
      </c>
      <c r="AU386" s="237" t="s">
        <v>85</v>
      </c>
      <c r="AY386" s="17" t="s">
        <v>149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83</v>
      </c>
      <c r="BK386" s="238">
        <f>ROUND(I386*H386,2)</f>
        <v>0</v>
      </c>
      <c r="BL386" s="17" t="s">
        <v>637</v>
      </c>
      <c r="BM386" s="237" t="s">
        <v>638</v>
      </c>
    </row>
    <row r="387" s="12" customFormat="1" ht="22.8" customHeight="1">
      <c r="A387" s="12"/>
      <c r="B387" s="210"/>
      <c r="C387" s="211"/>
      <c r="D387" s="212" t="s">
        <v>75</v>
      </c>
      <c r="E387" s="224" t="s">
        <v>639</v>
      </c>
      <c r="F387" s="224" t="s">
        <v>640</v>
      </c>
      <c r="G387" s="211"/>
      <c r="H387" s="211"/>
      <c r="I387" s="214"/>
      <c r="J387" s="225">
        <f>BK387</f>
        <v>0</v>
      </c>
      <c r="K387" s="211"/>
      <c r="L387" s="216"/>
      <c r="M387" s="217"/>
      <c r="N387" s="218"/>
      <c r="O387" s="218"/>
      <c r="P387" s="219">
        <f>P388</f>
        <v>0</v>
      </c>
      <c r="Q387" s="218"/>
      <c r="R387" s="219">
        <f>R388</f>
        <v>0</v>
      </c>
      <c r="S387" s="218"/>
      <c r="T387" s="220">
        <f>T388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21" t="s">
        <v>83</v>
      </c>
      <c r="AT387" s="222" t="s">
        <v>75</v>
      </c>
      <c r="AU387" s="222" t="s">
        <v>83</v>
      </c>
      <c r="AY387" s="221" t="s">
        <v>149</v>
      </c>
      <c r="BK387" s="223">
        <f>BK388</f>
        <v>0</v>
      </c>
    </row>
    <row r="388" s="2" customFormat="1" ht="44.25" customHeight="1">
      <c r="A388" s="38"/>
      <c r="B388" s="39"/>
      <c r="C388" s="226" t="s">
        <v>641</v>
      </c>
      <c r="D388" s="226" t="s">
        <v>151</v>
      </c>
      <c r="E388" s="227" t="s">
        <v>642</v>
      </c>
      <c r="F388" s="228" t="s">
        <v>643</v>
      </c>
      <c r="G388" s="229" t="s">
        <v>257</v>
      </c>
      <c r="H388" s="230">
        <v>330.82299999999998</v>
      </c>
      <c r="I388" s="231"/>
      <c r="J388" s="232">
        <f>ROUND(I388*H388,2)</f>
        <v>0</v>
      </c>
      <c r="K388" s="228" t="s">
        <v>163</v>
      </c>
      <c r="L388" s="44"/>
      <c r="M388" s="233" t="s">
        <v>1</v>
      </c>
      <c r="N388" s="234" t="s">
        <v>41</v>
      </c>
      <c r="O388" s="91"/>
      <c r="P388" s="235">
        <f>O388*H388</f>
        <v>0</v>
      </c>
      <c r="Q388" s="235">
        <v>0</v>
      </c>
      <c r="R388" s="235">
        <f>Q388*H388</f>
        <v>0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155</v>
      </c>
      <c r="AT388" s="237" t="s">
        <v>151</v>
      </c>
      <c r="AU388" s="237" t="s">
        <v>85</v>
      </c>
      <c r="AY388" s="17" t="s">
        <v>149</v>
      </c>
      <c r="BE388" s="238">
        <f>IF(N388="základní",J388,0)</f>
        <v>0</v>
      </c>
      <c r="BF388" s="238">
        <f>IF(N388="snížená",J388,0)</f>
        <v>0</v>
      </c>
      <c r="BG388" s="238">
        <f>IF(N388="zákl. přenesená",J388,0)</f>
        <v>0</v>
      </c>
      <c r="BH388" s="238">
        <f>IF(N388="sníž. přenesená",J388,0)</f>
        <v>0</v>
      </c>
      <c r="BI388" s="238">
        <f>IF(N388="nulová",J388,0)</f>
        <v>0</v>
      </c>
      <c r="BJ388" s="17" t="s">
        <v>83</v>
      </c>
      <c r="BK388" s="238">
        <f>ROUND(I388*H388,2)</f>
        <v>0</v>
      </c>
      <c r="BL388" s="17" t="s">
        <v>155</v>
      </c>
      <c r="BM388" s="237" t="s">
        <v>644</v>
      </c>
    </row>
    <row r="389" s="12" customFormat="1" ht="25.92" customHeight="1">
      <c r="A389" s="12"/>
      <c r="B389" s="210"/>
      <c r="C389" s="211"/>
      <c r="D389" s="212" t="s">
        <v>75</v>
      </c>
      <c r="E389" s="213" t="s">
        <v>645</v>
      </c>
      <c r="F389" s="213" t="s">
        <v>646</v>
      </c>
      <c r="G389" s="211"/>
      <c r="H389" s="211"/>
      <c r="I389" s="214"/>
      <c r="J389" s="215">
        <f>BK389</f>
        <v>0</v>
      </c>
      <c r="K389" s="211"/>
      <c r="L389" s="216"/>
      <c r="M389" s="217"/>
      <c r="N389" s="218"/>
      <c r="O389" s="218"/>
      <c r="P389" s="219">
        <f>P390</f>
        <v>0</v>
      </c>
      <c r="Q389" s="218"/>
      <c r="R389" s="219">
        <f>R390</f>
        <v>0.0038900000000000002</v>
      </c>
      <c r="S389" s="218"/>
      <c r="T389" s="220">
        <f>T390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21" t="s">
        <v>85</v>
      </c>
      <c r="AT389" s="222" t="s">
        <v>75</v>
      </c>
      <c r="AU389" s="222" t="s">
        <v>76</v>
      </c>
      <c r="AY389" s="221" t="s">
        <v>149</v>
      </c>
      <c r="BK389" s="223">
        <f>BK390</f>
        <v>0</v>
      </c>
    </row>
    <row r="390" s="12" customFormat="1" ht="22.8" customHeight="1">
      <c r="A390" s="12"/>
      <c r="B390" s="210"/>
      <c r="C390" s="211"/>
      <c r="D390" s="212" t="s">
        <v>75</v>
      </c>
      <c r="E390" s="224" t="s">
        <v>647</v>
      </c>
      <c r="F390" s="224" t="s">
        <v>648</v>
      </c>
      <c r="G390" s="211"/>
      <c r="H390" s="211"/>
      <c r="I390" s="214"/>
      <c r="J390" s="225">
        <f>BK390</f>
        <v>0</v>
      </c>
      <c r="K390" s="211"/>
      <c r="L390" s="216"/>
      <c r="M390" s="217"/>
      <c r="N390" s="218"/>
      <c r="O390" s="218"/>
      <c r="P390" s="219">
        <f>SUM(P391:P397)</f>
        <v>0</v>
      </c>
      <c r="Q390" s="218"/>
      <c r="R390" s="219">
        <f>SUM(R391:R397)</f>
        <v>0.0038900000000000002</v>
      </c>
      <c r="S390" s="218"/>
      <c r="T390" s="220">
        <f>SUM(T391:T397)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21" t="s">
        <v>85</v>
      </c>
      <c r="AT390" s="222" t="s">
        <v>75</v>
      </c>
      <c r="AU390" s="222" t="s">
        <v>83</v>
      </c>
      <c r="AY390" s="221" t="s">
        <v>149</v>
      </c>
      <c r="BK390" s="223">
        <f>SUM(BK391:BK397)</f>
        <v>0</v>
      </c>
    </row>
    <row r="391" s="2" customFormat="1" ht="37.8" customHeight="1">
      <c r="A391" s="38"/>
      <c r="B391" s="39"/>
      <c r="C391" s="226" t="s">
        <v>649</v>
      </c>
      <c r="D391" s="226" t="s">
        <v>151</v>
      </c>
      <c r="E391" s="227" t="s">
        <v>650</v>
      </c>
      <c r="F391" s="228" t="s">
        <v>651</v>
      </c>
      <c r="G391" s="229" t="s">
        <v>370</v>
      </c>
      <c r="H391" s="230">
        <v>1</v>
      </c>
      <c r="I391" s="231"/>
      <c r="J391" s="232">
        <f>ROUND(I391*H391,2)</f>
        <v>0</v>
      </c>
      <c r="K391" s="228" t="s">
        <v>163</v>
      </c>
      <c r="L391" s="44"/>
      <c r="M391" s="233" t="s">
        <v>1</v>
      </c>
      <c r="N391" s="234" t="s">
        <v>41</v>
      </c>
      <c r="O391" s="91"/>
      <c r="P391" s="235">
        <f>O391*H391</f>
        <v>0</v>
      </c>
      <c r="Q391" s="235">
        <v>0.00189</v>
      </c>
      <c r="R391" s="235">
        <f>Q391*H391</f>
        <v>0.00189</v>
      </c>
      <c r="S391" s="235">
        <v>0</v>
      </c>
      <c r="T391" s="23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7" t="s">
        <v>260</v>
      </c>
      <c r="AT391" s="237" t="s">
        <v>151</v>
      </c>
      <c r="AU391" s="237" t="s">
        <v>85</v>
      </c>
      <c r="AY391" s="17" t="s">
        <v>149</v>
      </c>
      <c r="BE391" s="238">
        <f>IF(N391="základní",J391,0)</f>
        <v>0</v>
      </c>
      <c r="BF391" s="238">
        <f>IF(N391="snížená",J391,0)</f>
        <v>0</v>
      </c>
      <c r="BG391" s="238">
        <f>IF(N391="zákl. přenesená",J391,0)</f>
        <v>0</v>
      </c>
      <c r="BH391" s="238">
        <f>IF(N391="sníž. přenesená",J391,0)</f>
        <v>0</v>
      </c>
      <c r="BI391" s="238">
        <f>IF(N391="nulová",J391,0)</f>
        <v>0</v>
      </c>
      <c r="BJ391" s="17" t="s">
        <v>83</v>
      </c>
      <c r="BK391" s="238">
        <f>ROUND(I391*H391,2)</f>
        <v>0</v>
      </c>
      <c r="BL391" s="17" t="s">
        <v>260</v>
      </c>
      <c r="BM391" s="237" t="s">
        <v>652</v>
      </c>
    </row>
    <row r="392" s="2" customFormat="1" ht="24.15" customHeight="1">
      <c r="A392" s="38"/>
      <c r="B392" s="39"/>
      <c r="C392" s="226" t="s">
        <v>653</v>
      </c>
      <c r="D392" s="226" t="s">
        <v>151</v>
      </c>
      <c r="E392" s="227" t="s">
        <v>654</v>
      </c>
      <c r="F392" s="228" t="s">
        <v>655</v>
      </c>
      <c r="G392" s="229" t="s">
        <v>486</v>
      </c>
      <c r="H392" s="230">
        <v>1</v>
      </c>
      <c r="I392" s="231"/>
      <c r="J392" s="232">
        <f>ROUND(I392*H392,2)</f>
        <v>0</v>
      </c>
      <c r="K392" s="228" t="s">
        <v>163</v>
      </c>
      <c r="L392" s="44"/>
      <c r="M392" s="233" t="s">
        <v>1</v>
      </c>
      <c r="N392" s="234" t="s">
        <v>41</v>
      </c>
      <c r="O392" s="91"/>
      <c r="P392" s="235">
        <f>O392*H392</f>
        <v>0</v>
      </c>
      <c r="Q392" s="235">
        <v>0.002</v>
      </c>
      <c r="R392" s="235">
        <f>Q392*H392</f>
        <v>0.002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260</v>
      </c>
      <c r="AT392" s="237" t="s">
        <v>151</v>
      </c>
      <c r="AU392" s="237" t="s">
        <v>85</v>
      </c>
      <c r="AY392" s="17" t="s">
        <v>149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83</v>
      </c>
      <c r="BK392" s="238">
        <f>ROUND(I392*H392,2)</f>
        <v>0</v>
      </c>
      <c r="BL392" s="17" t="s">
        <v>260</v>
      </c>
      <c r="BM392" s="237" t="s">
        <v>656</v>
      </c>
    </row>
    <row r="393" s="2" customFormat="1" ht="24.15" customHeight="1">
      <c r="A393" s="38"/>
      <c r="B393" s="39"/>
      <c r="C393" s="226" t="s">
        <v>657</v>
      </c>
      <c r="D393" s="226" t="s">
        <v>151</v>
      </c>
      <c r="E393" s="227" t="s">
        <v>658</v>
      </c>
      <c r="F393" s="228" t="s">
        <v>659</v>
      </c>
      <c r="G393" s="229" t="s">
        <v>370</v>
      </c>
      <c r="H393" s="230">
        <v>1</v>
      </c>
      <c r="I393" s="231"/>
      <c r="J393" s="232">
        <f>ROUND(I393*H393,2)</f>
        <v>0</v>
      </c>
      <c r="K393" s="228" t="s">
        <v>1</v>
      </c>
      <c r="L393" s="44"/>
      <c r="M393" s="233" t="s">
        <v>1</v>
      </c>
      <c r="N393" s="234" t="s">
        <v>41</v>
      </c>
      <c r="O393" s="91"/>
      <c r="P393" s="235">
        <f>O393*H393</f>
        <v>0</v>
      </c>
      <c r="Q393" s="235">
        <v>0</v>
      </c>
      <c r="R393" s="235">
        <f>Q393*H393</f>
        <v>0</v>
      </c>
      <c r="S393" s="235">
        <v>0</v>
      </c>
      <c r="T393" s="23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7" t="s">
        <v>260</v>
      </c>
      <c r="AT393" s="237" t="s">
        <v>151</v>
      </c>
      <c r="AU393" s="237" t="s">
        <v>85</v>
      </c>
      <c r="AY393" s="17" t="s">
        <v>149</v>
      </c>
      <c r="BE393" s="238">
        <f>IF(N393="základní",J393,0)</f>
        <v>0</v>
      </c>
      <c r="BF393" s="238">
        <f>IF(N393="snížená",J393,0)</f>
        <v>0</v>
      </c>
      <c r="BG393" s="238">
        <f>IF(N393="zákl. přenesená",J393,0)</f>
        <v>0</v>
      </c>
      <c r="BH393" s="238">
        <f>IF(N393="sníž. přenesená",J393,0)</f>
        <v>0</v>
      </c>
      <c r="BI393" s="238">
        <f>IF(N393="nulová",J393,0)</f>
        <v>0</v>
      </c>
      <c r="BJ393" s="17" t="s">
        <v>83</v>
      </c>
      <c r="BK393" s="238">
        <f>ROUND(I393*H393,2)</f>
        <v>0</v>
      </c>
      <c r="BL393" s="17" t="s">
        <v>260</v>
      </c>
      <c r="BM393" s="237" t="s">
        <v>660</v>
      </c>
    </row>
    <row r="394" s="2" customFormat="1" ht="16.5" customHeight="1">
      <c r="A394" s="38"/>
      <c r="B394" s="39"/>
      <c r="C394" s="226" t="s">
        <v>661</v>
      </c>
      <c r="D394" s="226" t="s">
        <v>151</v>
      </c>
      <c r="E394" s="227" t="s">
        <v>662</v>
      </c>
      <c r="F394" s="228" t="s">
        <v>663</v>
      </c>
      <c r="G394" s="229" t="s">
        <v>370</v>
      </c>
      <c r="H394" s="230">
        <v>1</v>
      </c>
      <c r="I394" s="231"/>
      <c r="J394" s="232">
        <f>ROUND(I394*H394,2)</f>
        <v>0</v>
      </c>
      <c r="K394" s="228" t="s">
        <v>1</v>
      </c>
      <c r="L394" s="44"/>
      <c r="M394" s="233" t="s">
        <v>1</v>
      </c>
      <c r="N394" s="234" t="s">
        <v>41</v>
      </c>
      <c r="O394" s="91"/>
      <c r="P394" s="235">
        <f>O394*H394</f>
        <v>0</v>
      </c>
      <c r="Q394" s="235">
        <v>0</v>
      </c>
      <c r="R394" s="235">
        <f>Q394*H394</f>
        <v>0</v>
      </c>
      <c r="S394" s="235">
        <v>0</v>
      </c>
      <c r="T394" s="23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7" t="s">
        <v>260</v>
      </c>
      <c r="AT394" s="237" t="s">
        <v>151</v>
      </c>
      <c r="AU394" s="237" t="s">
        <v>85</v>
      </c>
      <c r="AY394" s="17" t="s">
        <v>149</v>
      </c>
      <c r="BE394" s="238">
        <f>IF(N394="základní",J394,0)</f>
        <v>0</v>
      </c>
      <c r="BF394" s="238">
        <f>IF(N394="snížená",J394,0)</f>
        <v>0</v>
      </c>
      <c r="BG394" s="238">
        <f>IF(N394="zákl. přenesená",J394,0)</f>
        <v>0</v>
      </c>
      <c r="BH394" s="238">
        <f>IF(N394="sníž. přenesená",J394,0)</f>
        <v>0</v>
      </c>
      <c r="BI394" s="238">
        <f>IF(N394="nulová",J394,0)</f>
        <v>0</v>
      </c>
      <c r="BJ394" s="17" t="s">
        <v>83</v>
      </c>
      <c r="BK394" s="238">
        <f>ROUND(I394*H394,2)</f>
        <v>0</v>
      </c>
      <c r="BL394" s="17" t="s">
        <v>260</v>
      </c>
      <c r="BM394" s="237" t="s">
        <v>664</v>
      </c>
    </row>
    <row r="395" s="2" customFormat="1" ht="16.5" customHeight="1">
      <c r="A395" s="38"/>
      <c r="B395" s="39"/>
      <c r="C395" s="226" t="s">
        <v>665</v>
      </c>
      <c r="D395" s="226" t="s">
        <v>151</v>
      </c>
      <c r="E395" s="227" t="s">
        <v>666</v>
      </c>
      <c r="F395" s="228" t="s">
        <v>667</v>
      </c>
      <c r="G395" s="229" t="s">
        <v>370</v>
      </c>
      <c r="H395" s="230">
        <v>1</v>
      </c>
      <c r="I395" s="231"/>
      <c r="J395" s="232">
        <f>ROUND(I395*H395,2)</f>
        <v>0</v>
      </c>
      <c r="K395" s="228" t="s">
        <v>1</v>
      </c>
      <c r="L395" s="44"/>
      <c r="M395" s="233" t="s">
        <v>1</v>
      </c>
      <c r="N395" s="234" t="s">
        <v>41</v>
      </c>
      <c r="O395" s="91"/>
      <c r="P395" s="235">
        <f>O395*H395</f>
        <v>0</v>
      </c>
      <c r="Q395" s="235">
        <v>0</v>
      </c>
      <c r="R395" s="235">
        <f>Q395*H395</f>
        <v>0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260</v>
      </c>
      <c r="AT395" s="237" t="s">
        <v>151</v>
      </c>
      <c r="AU395" s="237" t="s">
        <v>85</v>
      </c>
      <c r="AY395" s="17" t="s">
        <v>149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260</v>
      </c>
      <c r="BM395" s="237" t="s">
        <v>668</v>
      </c>
    </row>
    <row r="396" s="2" customFormat="1" ht="16.5" customHeight="1">
      <c r="A396" s="38"/>
      <c r="B396" s="39"/>
      <c r="C396" s="226" t="s">
        <v>669</v>
      </c>
      <c r="D396" s="226" t="s">
        <v>151</v>
      </c>
      <c r="E396" s="227" t="s">
        <v>670</v>
      </c>
      <c r="F396" s="228" t="s">
        <v>671</v>
      </c>
      <c r="G396" s="229" t="s">
        <v>370</v>
      </c>
      <c r="H396" s="230">
        <v>1</v>
      </c>
      <c r="I396" s="231"/>
      <c r="J396" s="232">
        <f>ROUND(I396*H396,2)</f>
        <v>0</v>
      </c>
      <c r="K396" s="228" t="s">
        <v>1</v>
      </c>
      <c r="L396" s="44"/>
      <c r="M396" s="233" t="s">
        <v>1</v>
      </c>
      <c r="N396" s="234" t="s">
        <v>41</v>
      </c>
      <c r="O396" s="91"/>
      <c r="P396" s="235">
        <f>O396*H396</f>
        <v>0</v>
      </c>
      <c r="Q396" s="235">
        <v>0</v>
      </c>
      <c r="R396" s="235">
        <f>Q396*H396</f>
        <v>0</v>
      </c>
      <c r="S396" s="235">
        <v>0</v>
      </c>
      <c r="T396" s="23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7" t="s">
        <v>260</v>
      </c>
      <c r="AT396" s="237" t="s">
        <v>151</v>
      </c>
      <c r="AU396" s="237" t="s">
        <v>85</v>
      </c>
      <c r="AY396" s="17" t="s">
        <v>149</v>
      </c>
      <c r="BE396" s="238">
        <f>IF(N396="základní",J396,0)</f>
        <v>0</v>
      </c>
      <c r="BF396" s="238">
        <f>IF(N396="snížená",J396,0)</f>
        <v>0</v>
      </c>
      <c r="BG396" s="238">
        <f>IF(N396="zákl. přenesená",J396,0)</f>
        <v>0</v>
      </c>
      <c r="BH396" s="238">
        <f>IF(N396="sníž. přenesená",J396,0)</f>
        <v>0</v>
      </c>
      <c r="BI396" s="238">
        <f>IF(N396="nulová",J396,0)</f>
        <v>0</v>
      </c>
      <c r="BJ396" s="17" t="s">
        <v>83</v>
      </c>
      <c r="BK396" s="238">
        <f>ROUND(I396*H396,2)</f>
        <v>0</v>
      </c>
      <c r="BL396" s="17" t="s">
        <v>260</v>
      </c>
      <c r="BM396" s="237" t="s">
        <v>672</v>
      </c>
    </row>
    <row r="397" s="2" customFormat="1" ht="44.25" customHeight="1">
      <c r="A397" s="38"/>
      <c r="B397" s="39"/>
      <c r="C397" s="226" t="s">
        <v>673</v>
      </c>
      <c r="D397" s="226" t="s">
        <v>151</v>
      </c>
      <c r="E397" s="227" t="s">
        <v>674</v>
      </c>
      <c r="F397" s="228" t="s">
        <v>675</v>
      </c>
      <c r="G397" s="229" t="s">
        <v>676</v>
      </c>
      <c r="H397" s="282"/>
      <c r="I397" s="231"/>
      <c r="J397" s="232">
        <f>ROUND(I397*H397,2)</f>
        <v>0</v>
      </c>
      <c r="K397" s="228" t="s">
        <v>163</v>
      </c>
      <c r="L397" s="44"/>
      <c r="M397" s="233" t="s">
        <v>1</v>
      </c>
      <c r="N397" s="234" t="s">
        <v>41</v>
      </c>
      <c r="O397" s="91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260</v>
      </c>
      <c r="AT397" s="237" t="s">
        <v>151</v>
      </c>
      <c r="AU397" s="237" t="s">
        <v>85</v>
      </c>
      <c r="AY397" s="17" t="s">
        <v>149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83</v>
      </c>
      <c r="BK397" s="238">
        <f>ROUND(I397*H397,2)</f>
        <v>0</v>
      </c>
      <c r="BL397" s="17" t="s">
        <v>260</v>
      </c>
      <c r="BM397" s="237" t="s">
        <v>677</v>
      </c>
    </row>
    <row r="398" s="12" customFormat="1" ht="25.92" customHeight="1">
      <c r="A398" s="12"/>
      <c r="B398" s="210"/>
      <c r="C398" s="211"/>
      <c r="D398" s="212" t="s">
        <v>75</v>
      </c>
      <c r="E398" s="213" t="s">
        <v>254</v>
      </c>
      <c r="F398" s="213" t="s">
        <v>678</v>
      </c>
      <c r="G398" s="211"/>
      <c r="H398" s="211"/>
      <c r="I398" s="214"/>
      <c r="J398" s="215">
        <f>BK398</f>
        <v>0</v>
      </c>
      <c r="K398" s="211"/>
      <c r="L398" s="216"/>
      <c r="M398" s="217"/>
      <c r="N398" s="218"/>
      <c r="O398" s="218"/>
      <c r="P398" s="219">
        <f>P399</f>
        <v>0</v>
      </c>
      <c r="Q398" s="218"/>
      <c r="R398" s="219">
        <f>R399</f>
        <v>0.10640000000000001</v>
      </c>
      <c r="S398" s="218"/>
      <c r="T398" s="220">
        <f>T399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21" t="s">
        <v>167</v>
      </c>
      <c r="AT398" s="222" t="s">
        <v>75</v>
      </c>
      <c r="AU398" s="222" t="s">
        <v>76</v>
      </c>
      <c r="AY398" s="221" t="s">
        <v>149</v>
      </c>
      <c r="BK398" s="223">
        <f>BK399</f>
        <v>0</v>
      </c>
    </row>
    <row r="399" s="12" customFormat="1" ht="22.8" customHeight="1">
      <c r="A399" s="12"/>
      <c r="B399" s="210"/>
      <c r="C399" s="211"/>
      <c r="D399" s="212" t="s">
        <v>75</v>
      </c>
      <c r="E399" s="224" t="s">
        <v>679</v>
      </c>
      <c r="F399" s="224" t="s">
        <v>680</v>
      </c>
      <c r="G399" s="211"/>
      <c r="H399" s="211"/>
      <c r="I399" s="214"/>
      <c r="J399" s="225">
        <f>BK399</f>
        <v>0</v>
      </c>
      <c r="K399" s="211"/>
      <c r="L399" s="216"/>
      <c r="M399" s="217"/>
      <c r="N399" s="218"/>
      <c r="O399" s="218"/>
      <c r="P399" s="219">
        <f>SUM(P400:P411)</f>
        <v>0</v>
      </c>
      <c r="Q399" s="218"/>
      <c r="R399" s="219">
        <f>SUM(R400:R411)</f>
        <v>0.10640000000000001</v>
      </c>
      <c r="S399" s="218"/>
      <c r="T399" s="220">
        <f>SUM(T400:T411)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1" t="s">
        <v>167</v>
      </c>
      <c r="AT399" s="222" t="s">
        <v>75</v>
      </c>
      <c r="AU399" s="222" t="s">
        <v>83</v>
      </c>
      <c r="AY399" s="221" t="s">
        <v>149</v>
      </c>
      <c r="BK399" s="223">
        <f>SUM(BK400:BK411)</f>
        <v>0</v>
      </c>
    </row>
    <row r="400" s="2" customFormat="1" ht="33" customHeight="1">
      <c r="A400" s="38"/>
      <c r="B400" s="39"/>
      <c r="C400" s="226" t="s">
        <v>681</v>
      </c>
      <c r="D400" s="226" t="s">
        <v>151</v>
      </c>
      <c r="E400" s="227" t="s">
        <v>682</v>
      </c>
      <c r="F400" s="228" t="s">
        <v>683</v>
      </c>
      <c r="G400" s="229" t="s">
        <v>370</v>
      </c>
      <c r="H400" s="230">
        <v>2</v>
      </c>
      <c r="I400" s="231"/>
      <c r="J400" s="232">
        <f>ROUND(I400*H400,2)</f>
        <v>0</v>
      </c>
      <c r="K400" s="228" t="s">
        <v>163</v>
      </c>
      <c r="L400" s="44"/>
      <c r="M400" s="233" t="s">
        <v>1</v>
      </c>
      <c r="N400" s="234" t="s">
        <v>41</v>
      </c>
      <c r="O400" s="91"/>
      <c r="P400" s="235">
        <f>O400*H400</f>
        <v>0</v>
      </c>
      <c r="Q400" s="235">
        <v>0</v>
      </c>
      <c r="R400" s="235">
        <f>Q400*H400</f>
        <v>0</v>
      </c>
      <c r="S400" s="235">
        <v>0</v>
      </c>
      <c r="T400" s="236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7" t="s">
        <v>632</v>
      </c>
      <c r="AT400" s="237" t="s">
        <v>151</v>
      </c>
      <c r="AU400" s="237" t="s">
        <v>85</v>
      </c>
      <c r="AY400" s="17" t="s">
        <v>149</v>
      </c>
      <c r="BE400" s="238">
        <f>IF(N400="základní",J400,0)</f>
        <v>0</v>
      </c>
      <c r="BF400" s="238">
        <f>IF(N400="snížená",J400,0)</f>
        <v>0</v>
      </c>
      <c r="BG400" s="238">
        <f>IF(N400="zákl. přenesená",J400,0)</f>
        <v>0</v>
      </c>
      <c r="BH400" s="238">
        <f>IF(N400="sníž. přenesená",J400,0)</f>
        <v>0</v>
      </c>
      <c r="BI400" s="238">
        <f>IF(N400="nulová",J400,0)</f>
        <v>0</v>
      </c>
      <c r="BJ400" s="17" t="s">
        <v>83</v>
      </c>
      <c r="BK400" s="238">
        <f>ROUND(I400*H400,2)</f>
        <v>0</v>
      </c>
      <c r="BL400" s="17" t="s">
        <v>632</v>
      </c>
      <c r="BM400" s="237" t="s">
        <v>684</v>
      </c>
    </row>
    <row r="401" s="2" customFormat="1" ht="24.15" customHeight="1">
      <c r="A401" s="38"/>
      <c r="B401" s="39"/>
      <c r="C401" s="272" t="s">
        <v>685</v>
      </c>
      <c r="D401" s="272" t="s">
        <v>254</v>
      </c>
      <c r="E401" s="273" t="s">
        <v>686</v>
      </c>
      <c r="F401" s="274" t="s">
        <v>687</v>
      </c>
      <c r="G401" s="275" t="s">
        <v>370</v>
      </c>
      <c r="H401" s="276">
        <v>2</v>
      </c>
      <c r="I401" s="277"/>
      <c r="J401" s="278">
        <f>ROUND(I401*H401,2)</f>
        <v>0</v>
      </c>
      <c r="K401" s="274" t="s">
        <v>163</v>
      </c>
      <c r="L401" s="279"/>
      <c r="M401" s="280" t="s">
        <v>1</v>
      </c>
      <c r="N401" s="281" t="s">
        <v>41</v>
      </c>
      <c r="O401" s="91"/>
      <c r="P401" s="235">
        <f>O401*H401</f>
        <v>0</v>
      </c>
      <c r="Q401" s="235">
        <v>0.010999999999999999</v>
      </c>
      <c r="R401" s="235">
        <f>Q401*H401</f>
        <v>0.021999999999999999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637</v>
      </c>
      <c r="AT401" s="237" t="s">
        <v>254</v>
      </c>
      <c r="AU401" s="237" t="s">
        <v>85</v>
      </c>
      <c r="AY401" s="17" t="s">
        <v>149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83</v>
      </c>
      <c r="BK401" s="238">
        <f>ROUND(I401*H401,2)</f>
        <v>0</v>
      </c>
      <c r="BL401" s="17" t="s">
        <v>637</v>
      </c>
      <c r="BM401" s="237" t="s">
        <v>688</v>
      </c>
    </row>
    <row r="402" s="2" customFormat="1" ht="16.5" customHeight="1">
      <c r="A402" s="38"/>
      <c r="B402" s="39"/>
      <c r="C402" s="226" t="s">
        <v>637</v>
      </c>
      <c r="D402" s="226" t="s">
        <v>151</v>
      </c>
      <c r="E402" s="227" t="s">
        <v>689</v>
      </c>
      <c r="F402" s="228" t="s">
        <v>690</v>
      </c>
      <c r="G402" s="229" t="s">
        <v>370</v>
      </c>
      <c r="H402" s="230">
        <v>2</v>
      </c>
      <c r="I402" s="231"/>
      <c r="J402" s="232">
        <f>ROUND(I402*H402,2)</f>
        <v>0</v>
      </c>
      <c r="K402" s="228" t="s">
        <v>163</v>
      </c>
      <c r="L402" s="44"/>
      <c r="M402" s="233" t="s">
        <v>1</v>
      </c>
      <c r="N402" s="234" t="s">
        <v>41</v>
      </c>
      <c r="O402" s="91"/>
      <c r="P402" s="235">
        <f>O402*H402</f>
        <v>0</v>
      </c>
      <c r="Q402" s="235">
        <v>0</v>
      </c>
      <c r="R402" s="235">
        <f>Q402*H402</f>
        <v>0</v>
      </c>
      <c r="S402" s="235">
        <v>0</v>
      </c>
      <c r="T402" s="236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7" t="s">
        <v>632</v>
      </c>
      <c r="AT402" s="237" t="s">
        <v>151</v>
      </c>
      <c r="AU402" s="237" t="s">
        <v>85</v>
      </c>
      <c r="AY402" s="17" t="s">
        <v>149</v>
      </c>
      <c r="BE402" s="238">
        <f>IF(N402="základní",J402,0)</f>
        <v>0</v>
      </c>
      <c r="BF402" s="238">
        <f>IF(N402="snížená",J402,0)</f>
        <v>0</v>
      </c>
      <c r="BG402" s="238">
        <f>IF(N402="zákl. přenesená",J402,0)</f>
        <v>0</v>
      </c>
      <c r="BH402" s="238">
        <f>IF(N402="sníž. přenesená",J402,0)</f>
        <v>0</v>
      </c>
      <c r="BI402" s="238">
        <f>IF(N402="nulová",J402,0)</f>
        <v>0</v>
      </c>
      <c r="BJ402" s="17" t="s">
        <v>83</v>
      </c>
      <c r="BK402" s="238">
        <f>ROUND(I402*H402,2)</f>
        <v>0</v>
      </c>
      <c r="BL402" s="17" t="s">
        <v>632</v>
      </c>
      <c r="BM402" s="237" t="s">
        <v>691</v>
      </c>
    </row>
    <row r="403" s="2" customFormat="1" ht="21.75" customHeight="1">
      <c r="A403" s="38"/>
      <c r="B403" s="39"/>
      <c r="C403" s="272" t="s">
        <v>692</v>
      </c>
      <c r="D403" s="272" t="s">
        <v>254</v>
      </c>
      <c r="E403" s="273" t="s">
        <v>693</v>
      </c>
      <c r="F403" s="274" t="s">
        <v>694</v>
      </c>
      <c r="G403" s="275" t="s">
        <v>370</v>
      </c>
      <c r="H403" s="276">
        <v>2</v>
      </c>
      <c r="I403" s="277"/>
      <c r="J403" s="278">
        <f>ROUND(I403*H403,2)</f>
        <v>0</v>
      </c>
      <c r="K403" s="274" t="s">
        <v>1</v>
      </c>
      <c r="L403" s="279"/>
      <c r="M403" s="280" t="s">
        <v>1</v>
      </c>
      <c r="N403" s="281" t="s">
        <v>41</v>
      </c>
      <c r="O403" s="91"/>
      <c r="P403" s="235">
        <f>O403*H403</f>
        <v>0</v>
      </c>
      <c r="Q403" s="235">
        <v>0.042000000000000003</v>
      </c>
      <c r="R403" s="235">
        <f>Q403*H403</f>
        <v>0.084000000000000005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637</v>
      </c>
      <c r="AT403" s="237" t="s">
        <v>254</v>
      </c>
      <c r="AU403" s="237" t="s">
        <v>85</v>
      </c>
      <c r="AY403" s="17" t="s">
        <v>149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83</v>
      </c>
      <c r="BK403" s="238">
        <f>ROUND(I403*H403,2)</f>
        <v>0</v>
      </c>
      <c r="BL403" s="17" t="s">
        <v>637</v>
      </c>
      <c r="BM403" s="237" t="s">
        <v>695</v>
      </c>
    </row>
    <row r="404" s="2" customFormat="1" ht="16.5" customHeight="1">
      <c r="A404" s="38"/>
      <c r="B404" s="39"/>
      <c r="C404" s="226" t="s">
        <v>696</v>
      </c>
      <c r="D404" s="226" t="s">
        <v>151</v>
      </c>
      <c r="E404" s="227" t="s">
        <v>697</v>
      </c>
      <c r="F404" s="228" t="s">
        <v>698</v>
      </c>
      <c r="G404" s="229" t="s">
        <v>370</v>
      </c>
      <c r="H404" s="230">
        <v>2</v>
      </c>
      <c r="I404" s="231"/>
      <c r="J404" s="232">
        <f>ROUND(I404*H404,2)</f>
        <v>0</v>
      </c>
      <c r="K404" s="228" t="s">
        <v>163</v>
      </c>
      <c r="L404" s="44"/>
      <c r="M404" s="233" t="s">
        <v>1</v>
      </c>
      <c r="N404" s="234" t="s">
        <v>41</v>
      </c>
      <c r="O404" s="91"/>
      <c r="P404" s="235">
        <f>O404*H404</f>
        <v>0</v>
      </c>
      <c r="Q404" s="235">
        <v>0</v>
      </c>
      <c r="R404" s="235">
        <f>Q404*H404</f>
        <v>0</v>
      </c>
      <c r="S404" s="235">
        <v>0</v>
      </c>
      <c r="T404" s="23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7" t="s">
        <v>632</v>
      </c>
      <c r="AT404" s="237" t="s">
        <v>151</v>
      </c>
      <c r="AU404" s="237" t="s">
        <v>85</v>
      </c>
      <c r="AY404" s="17" t="s">
        <v>149</v>
      </c>
      <c r="BE404" s="238">
        <f>IF(N404="základní",J404,0)</f>
        <v>0</v>
      </c>
      <c r="BF404" s="238">
        <f>IF(N404="snížená",J404,0)</f>
        <v>0</v>
      </c>
      <c r="BG404" s="238">
        <f>IF(N404="zákl. přenesená",J404,0)</f>
        <v>0</v>
      </c>
      <c r="BH404" s="238">
        <f>IF(N404="sníž. přenesená",J404,0)</f>
        <v>0</v>
      </c>
      <c r="BI404" s="238">
        <f>IF(N404="nulová",J404,0)</f>
        <v>0</v>
      </c>
      <c r="BJ404" s="17" t="s">
        <v>83</v>
      </c>
      <c r="BK404" s="238">
        <f>ROUND(I404*H404,2)</f>
        <v>0</v>
      </c>
      <c r="BL404" s="17" t="s">
        <v>632</v>
      </c>
      <c r="BM404" s="237" t="s">
        <v>699</v>
      </c>
    </row>
    <row r="405" s="2" customFormat="1" ht="16.5" customHeight="1">
      <c r="A405" s="38"/>
      <c r="B405" s="39"/>
      <c r="C405" s="272" t="s">
        <v>700</v>
      </c>
      <c r="D405" s="272" t="s">
        <v>254</v>
      </c>
      <c r="E405" s="273" t="s">
        <v>701</v>
      </c>
      <c r="F405" s="274" t="s">
        <v>702</v>
      </c>
      <c r="G405" s="275" t="s">
        <v>370</v>
      </c>
      <c r="H405" s="276">
        <v>2</v>
      </c>
      <c r="I405" s="277"/>
      <c r="J405" s="278">
        <f>ROUND(I405*H405,2)</f>
        <v>0</v>
      </c>
      <c r="K405" s="274" t="s">
        <v>163</v>
      </c>
      <c r="L405" s="279"/>
      <c r="M405" s="280" t="s">
        <v>1</v>
      </c>
      <c r="N405" s="281" t="s">
        <v>41</v>
      </c>
      <c r="O405" s="91"/>
      <c r="P405" s="235">
        <f>O405*H405</f>
        <v>0</v>
      </c>
      <c r="Q405" s="235">
        <v>0.00020000000000000001</v>
      </c>
      <c r="R405" s="235">
        <f>Q405*H405</f>
        <v>0.00040000000000000002</v>
      </c>
      <c r="S405" s="235">
        <v>0</v>
      </c>
      <c r="T405" s="23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7" t="s">
        <v>637</v>
      </c>
      <c r="AT405" s="237" t="s">
        <v>254</v>
      </c>
      <c r="AU405" s="237" t="s">
        <v>85</v>
      </c>
      <c r="AY405" s="17" t="s">
        <v>149</v>
      </c>
      <c r="BE405" s="238">
        <f>IF(N405="základní",J405,0)</f>
        <v>0</v>
      </c>
      <c r="BF405" s="238">
        <f>IF(N405="snížená",J405,0)</f>
        <v>0</v>
      </c>
      <c r="BG405" s="238">
        <f>IF(N405="zákl. přenesená",J405,0)</f>
        <v>0</v>
      </c>
      <c r="BH405" s="238">
        <f>IF(N405="sníž. přenesená",J405,0)</f>
        <v>0</v>
      </c>
      <c r="BI405" s="238">
        <f>IF(N405="nulová",J405,0)</f>
        <v>0</v>
      </c>
      <c r="BJ405" s="17" t="s">
        <v>83</v>
      </c>
      <c r="BK405" s="238">
        <f>ROUND(I405*H405,2)</f>
        <v>0</v>
      </c>
      <c r="BL405" s="17" t="s">
        <v>637</v>
      </c>
      <c r="BM405" s="237" t="s">
        <v>703</v>
      </c>
    </row>
    <row r="406" s="2" customFormat="1" ht="33" customHeight="1">
      <c r="A406" s="38"/>
      <c r="B406" s="39"/>
      <c r="C406" s="226" t="s">
        <v>704</v>
      </c>
      <c r="D406" s="226" t="s">
        <v>151</v>
      </c>
      <c r="E406" s="227" t="s">
        <v>705</v>
      </c>
      <c r="F406" s="228" t="s">
        <v>706</v>
      </c>
      <c r="G406" s="229" t="s">
        <v>370</v>
      </c>
      <c r="H406" s="230">
        <v>2</v>
      </c>
      <c r="I406" s="231"/>
      <c r="J406" s="232">
        <f>ROUND(I406*H406,2)</f>
        <v>0</v>
      </c>
      <c r="K406" s="228" t="s">
        <v>163</v>
      </c>
      <c r="L406" s="44"/>
      <c r="M406" s="233" t="s">
        <v>1</v>
      </c>
      <c r="N406" s="234" t="s">
        <v>41</v>
      </c>
      <c r="O406" s="91"/>
      <c r="P406" s="235">
        <f>O406*H406</f>
        <v>0</v>
      </c>
      <c r="Q406" s="235">
        <v>0</v>
      </c>
      <c r="R406" s="235">
        <f>Q406*H406</f>
        <v>0</v>
      </c>
      <c r="S406" s="235">
        <v>0</v>
      </c>
      <c r="T406" s="23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7" t="s">
        <v>632</v>
      </c>
      <c r="AT406" s="237" t="s">
        <v>151</v>
      </c>
      <c r="AU406" s="237" t="s">
        <v>85</v>
      </c>
      <c r="AY406" s="17" t="s">
        <v>149</v>
      </c>
      <c r="BE406" s="238">
        <f>IF(N406="základní",J406,0)</f>
        <v>0</v>
      </c>
      <c r="BF406" s="238">
        <f>IF(N406="snížená",J406,0)</f>
        <v>0</v>
      </c>
      <c r="BG406" s="238">
        <f>IF(N406="zákl. přenesená",J406,0)</f>
        <v>0</v>
      </c>
      <c r="BH406" s="238">
        <f>IF(N406="sníž. přenesená",J406,0)</f>
        <v>0</v>
      </c>
      <c r="BI406" s="238">
        <f>IF(N406="nulová",J406,0)</f>
        <v>0</v>
      </c>
      <c r="BJ406" s="17" t="s">
        <v>83</v>
      </c>
      <c r="BK406" s="238">
        <f>ROUND(I406*H406,2)</f>
        <v>0</v>
      </c>
      <c r="BL406" s="17" t="s">
        <v>632</v>
      </c>
      <c r="BM406" s="237" t="s">
        <v>707</v>
      </c>
    </row>
    <row r="407" s="2" customFormat="1" ht="16.5" customHeight="1">
      <c r="A407" s="38"/>
      <c r="B407" s="39"/>
      <c r="C407" s="226" t="s">
        <v>708</v>
      </c>
      <c r="D407" s="226" t="s">
        <v>151</v>
      </c>
      <c r="E407" s="227" t="s">
        <v>709</v>
      </c>
      <c r="F407" s="228" t="s">
        <v>710</v>
      </c>
      <c r="G407" s="229" t="s">
        <v>370</v>
      </c>
      <c r="H407" s="230">
        <v>2</v>
      </c>
      <c r="I407" s="231"/>
      <c r="J407" s="232">
        <f>ROUND(I407*H407,2)</f>
        <v>0</v>
      </c>
      <c r="K407" s="228" t="s">
        <v>163</v>
      </c>
      <c r="L407" s="44"/>
      <c r="M407" s="233" t="s">
        <v>1</v>
      </c>
      <c r="N407" s="234" t="s">
        <v>41</v>
      </c>
      <c r="O407" s="91"/>
      <c r="P407" s="235">
        <f>O407*H407</f>
        <v>0</v>
      </c>
      <c r="Q407" s="235">
        <v>0</v>
      </c>
      <c r="R407" s="235">
        <f>Q407*H407</f>
        <v>0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632</v>
      </c>
      <c r="AT407" s="237" t="s">
        <v>151</v>
      </c>
      <c r="AU407" s="237" t="s">
        <v>85</v>
      </c>
      <c r="AY407" s="17" t="s">
        <v>149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83</v>
      </c>
      <c r="BK407" s="238">
        <f>ROUND(I407*H407,2)</f>
        <v>0</v>
      </c>
      <c r="BL407" s="17" t="s">
        <v>632</v>
      </c>
      <c r="BM407" s="237" t="s">
        <v>711</v>
      </c>
    </row>
    <row r="408" s="2" customFormat="1" ht="21.75" customHeight="1">
      <c r="A408" s="38"/>
      <c r="B408" s="39"/>
      <c r="C408" s="226" t="s">
        <v>712</v>
      </c>
      <c r="D408" s="226" t="s">
        <v>151</v>
      </c>
      <c r="E408" s="227" t="s">
        <v>713</v>
      </c>
      <c r="F408" s="228" t="s">
        <v>714</v>
      </c>
      <c r="G408" s="229" t="s">
        <v>370</v>
      </c>
      <c r="H408" s="230">
        <v>2</v>
      </c>
      <c r="I408" s="231"/>
      <c r="J408" s="232">
        <f>ROUND(I408*H408,2)</f>
        <v>0</v>
      </c>
      <c r="K408" s="228" t="s">
        <v>163</v>
      </c>
      <c r="L408" s="44"/>
      <c r="M408" s="233" t="s">
        <v>1</v>
      </c>
      <c r="N408" s="234" t="s">
        <v>41</v>
      </c>
      <c r="O408" s="91"/>
      <c r="P408" s="235">
        <f>O408*H408</f>
        <v>0</v>
      </c>
      <c r="Q408" s="235">
        <v>0</v>
      </c>
      <c r="R408" s="235">
        <f>Q408*H408</f>
        <v>0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632</v>
      </c>
      <c r="AT408" s="237" t="s">
        <v>151</v>
      </c>
      <c r="AU408" s="237" t="s">
        <v>85</v>
      </c>
      <c r="AY408" s="17" t="s">
        <v>149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83</v>
      </c>
      <c r="BK408" s="238">
        <f>ROUND(I408*H408,2)</f>
        <v>0</v>
      </c>
      <c r="BL408" s="17" t="s">
        <v>632</v>
      </c>
      <c r="BM408" s="237" t="s">
        <v>715</v>
      </c>
    </row>
    <row r="409" s="2" customFormat="1" ht="21.75" customHeight="1">
      <c r="A409" s="38"/>
      <c r="B409" s="39"/>
      <c r="C409" s="226" t="s">
        <v>716</v>
      </c>
      <c r="D409" s="226" t="s">
        <v>151</v>
      </c>
      <c r="E409" s="227" t="s">
        <v>717</v>
      </c>
      <c r="F409" s="228" t="s">
        <v>718</v>
      </c>
      <c r="G409" s="229" t="s">
        <v>370</v>
      </c>
      <c r="H409" s="230">
        <v>2</v>
      </c>
      <c r="I409" s="231"/>
      <c r="J409" s="232">
        <f>ROUND(I409*H409,2)</f>
        <v>0</v>
      </c>
      <c r="K409" s="228" t="s">
        <v>163</v>
      </c>
      <c r="L409" s="44"/>
      <c r="M409" s="233" t="s">
        <v>1</v>
      </c>
      <c r="N409" s="234" t="s">
        <v>41</v>
      </c>
      <c r="O409" s="91"/>
      <c r="P409" s="235">
        <f>O409*H409</f>
        <v>0</v>
      </c>
      <c r="Q409" s="235">
        <v>0</v>
      </c>
      <c r="R409" s="235">
        <f>Q409*H409</f>
        <v>0</v>
      </c>
      <c r="S409" s="235">
        <v>0</v>
      </c>
      <c r="T409" s="236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7" t="s">
        <v>632</v>
      </c>
      <c r="AT409" s="237" t="s">
        <v>151</v>
      </c>
      <c r="AU409" s="237" t="s">
        <v>85</v>
      </c>
      <c r="AY409" s="17" t="s">
        <v>149</v>
      </c>
      <c r="BE409" s="238">
        <f>IF(N409="základní",J409,0)</f>
        <v>0</v>
      </c>
      <c r="BF409" s="238">
        <f>IF(N409="snížená",J409,0)</f>
        <v>0</v>
      </c>
      <c r="BG409" s="238">
        <f>IF(N409="zákl. přenesená",J409,0)</f>
        <v>0</v>
      </c>
      <c r="BH409" s="238">
        <f>IF(N409="sníž. přenesená",J409,0)</f>
        <v>0</v>
      </c>
      <c r="BI409" s="238">
        <f>IF(N409="nulová",J409,0)</f>
        <v>0</v>
      </c>
      <c r="BJ409" s="17" t="s">
        <v>83</v>
      </c>
      <c r="BK409" s="238">
        <f>ROUND(I409*H409,2)</f>
        <v>0</v>
      </c>
      <c r="BL409" s="17" t="s">
        <v>632</v>
      </c>
      <c r="BM409" s="237" t="s">
        <v>719</v>
      </c>
    </row>
    <row r="410" s="2" customFormat="1" ht="16.5" customHeight="1">
      <c r="A410" s="38"/>
      <c r="B410" s="39"/>
      <c r="C410" s="226" t="s">
        <v>720</v>
      </c>
      <c r="D410" s="226" t="s">
        <v>151</v>
      </c>
      <c r="E410" s="227" t="s">
        <v>721</v>
      </c>
      <c r="F410" s="228" t="s">
        <v>722</v>
      </c>
      <c r="G410" s="229" t="s">
        <v>486</v>
      </c>
      <c r="H410" s="230">
        <v>1</v>
      </c>
      <c r="I410" s="231"/>
      <c r="J410" s="232">
        <f>ROUND(I410*H410,2)</f>
        <v>0</v>
      </c>
      <c r="K410" s="228" t="s">
        <v>1</v>
      </c>
      <c r="L410" s="44"/>
      <c r="M410" s="233" t="s">
        <v>1</v>
      </c>
      <c r="N410" s="234" t="s">
        <v>41</v>
      </c>
      <c r="O410" s="91"/>
      <c r="P410" s="235">
        <f>O410*H410</f>
        <v>0</v>
      </c>
      <c r="Q410" s="235">
        <v>0</v>
      </c>
      <c r="R410" s="235">
        <f>Q410*H410</f>
        <v>0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632</v>
      </c>
      <c r="AT410" s="237" t="s">
        <v>151</v>
      </c>
      <c r="AU410" s="237" t="s">
        <v>85</v>
      </c>
      <c r="AY410" s="17" t="s">
        <v>149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83</v>
      </c>
      <c r="BK410" s="238">
        <f>ROUND(I410*H410,2)</f>
        <v>0</v>
      </c>
      <c r="BL410" s="17" t="s">
        <v>632</v>
      </c>
      <c r="BM410" s="237" t="s">
        <v>723</v>
      </c>
    </row>
    <row r="411" s="2" customFormat="1" ht="16.5" customHeight="1">
      <c r="A411" s="38"/>
      <c r="B411" s="39"/>
      <c r="C411" s="226" t="s">
        <v>724</v>
      </c>
      <c r="D411" s="226" t="s">
        <v>151</v>
      </c>
      <c r="E411" s="227" t="s">
        <v>725</v>
      </c>
      <c r="F411" s="228" t="s">
        <v>726</v>
      </c>
      <c r="G411" s="229" t="s">
        <v>486</v>
      </c>
      <c r="H411" s="230">
        <v>1</v>
      </c>
      <c r="I411" s="231"/>
      <c r="J411" s="232">
        <f>ROUND(I411*H411,2)</f>
        <v>0</v>
      </c>
      <c r="K411" s="228" t="s">
        <v>1</v>
      </c>
      <c r="L411" s="44"/>
      <c r="M411" s="283" t="s">
        <v>1</v>
      </c>
      <c r="N411" s="284" t="s">
        <v>41</v>
      </c>
      <c r="O411" s="285"/>
      <c r="P411" s="286">
        <f>O411*H411</f>
        <v>0</v>
      </c>
      <c r="Q411" s="286">
        <v>0</v>
      </c>
      <c r="R411" s="286">
        <f>Q411*H411</f>
        <v>0</v>
      </c>
      <c r="S411" s="286">
        <v>0</v>
      </c>
      <c r="T411" s="287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7" t="s">
        <v>632</v>
      </c>
      <c r="AT411" s="237" t="s">
        <v>151</v>
      </c>
      <c r="AU411" s="237" t="s">
        <v>85</v>
      </c>
      <c r="AY411" s="17" t="s">
        <v>149</v>
      </c>
      <c r="BE411" s="238">
        <f>IF(N411="základní",J411,0)</f>
        <v>0</v>
      </c>
      <c r="BF411" s="238">
        <f>IF(N411="snížená",J411,0)</f>
        <v>0</v>
      </c>
      <c r="BG411" s="238">
        <f>IF(N411="zákl. přenesená",J411,0)</f>
        <v>0</v>
      </c>
      <c r="BH411" s="238">
        <f>IF(N411="sníž. přenesená",J411,0)</f>
        <v>0</v>
      </c>
      <c r="BI411" s="238">
        <f>IF(N411="nulová",J411,0)</f>
        <v>0</v>
      </c>
      <c r="BJ411" s="17" t="s">
        <v>83</v>
      </c>
      <c r="BK411" s="238">
        <f>ROUND(I411*H411,2)</f>
        <v>0</v>
      </c>
      <c r="BL411" s="17" t="s">
        <v>632</v>
      </c>
      <c r="BM411" s="237" t="s">
        <v>727</v>
      </c>
    </row>
    <row r="412" s="2" customFormat="1" ht="6.96" customHeight="1">
      <c r="A412" s="38"/>
      <c r="B412" s="66"/>
      <c r="C412" s="67"/>
      <c r="D412" s="67"/>
      <c r="E412" s="67"/>
      <c r="F412" s="67"/>
      <c r="G412" s="67"/>
      <c r="H412" s="67"/>
      <c r="I412" s="67"/>
      <c r="J412" s="67"/>
      <c r="K412" s="67"/>
      <c r="L412" s="44"/>
      <c r="M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</row>
  </sheetData>
  <sheetProtection sheet="1" autoFilter="0" formatColumns="0" formatRows="0" objects="1" scenarios="1" spinCount="100000" saltValue="cHLRuh9Jk8iuUCk0C/U0vk0Ub/Grnykr4ZEqrZJ8EbT3FJHvvCXHstOorkrA3ozRtup8CN1KSnWfWTxdyjL1Fg==" hashValue="BSAJgHqetYcarujeCMYkntPp1qtbURvG0z6sJbE6tjHrxjN3VHJyui6sznsBUkrvyvvNeh6FRWe3LFarkacDqg==" algorithmName="SHA-512" password="C68C"/>
  <autoFilter ref="C132:K41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728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ROUND((SUM(BE124:BE173)),  2)</f>
        <v>0</v>
      </c>
      <c r="G35" s="38"/>
      <c r="H35" s="38"/>
      <c r="I35" s="164">
        <v>0.20999999999999999</v>
      </c>
      <c r="J35" s="163">
        <f>ROUND(((SUM(BE124:BE173))*I35),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ROUND((SUM(BF124:BF173)),  2)</f>
        <v>0</v>
      </c>
      <c r="G36" s="38"/>
      <c r="H36" s="38"/>
      <c r="I36" s="164">
        <v>0.12</v>
      </c>
      <c r="J36" s="163">
        <f>ROUND(((SUM(BF124:BF173))*I36),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ROUND((SUM(BG124:BG173)),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ROUND((SUM(BH124:BH173)),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ROUND((SUM(BI124:BI173)),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A02 - ZPŮSOBILÉ doprovodné přímé výdaje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128</v>
      </c>
      <c r="E101" s="196"/>
      <c r="F101" s="196"/>
      <c r="G101" s="196"/>
      <c r="H101" s="196"/>
      <c r="I101" s="196"/>
      <c r="J101" s="197">
        <f>J150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729</v>
      </c>
      <c r="E102" s="196"/>
      <c r="F102" s="196"/>
      <c r="G102" s="196"/>
      <c r="H102" s="196"/>
      <c r="I102" s="196"/>
      <c r="J102" s="197">
        <f>J161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Veřejné prostranství Bordovice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112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113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A02 - ZPŮSOBILÉ doprovodné přímé výdaje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Bordovice</v>
      </c>
      <c r="G118" s="40"/>
      <c r="H118" s="40"/>
      <c r="I118" s="32" t="s">
        <v>22</v>
      </c>
      <c r="J118" s="79" t="str">
        <f>IF(J14="","",J14)</f>
        <v>8. 1. 2025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>Obec Bordovice</v>
      </c>
      <c r="G120" s="40"/>
      <c r="H120" s="40"/>
      <c r="I120" s="32" t="s">
        <v>30</v>
      </c>
      <c r="J120" s="36" t="str">
        <f>E23</f>
        <v>ing. arch. Tomáš Kudělka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135</v>
      </c>
      <c r="D123" s="202" t="s">
        <v>61</v>
      </c>
      <c r="E123" s="202" t="s">
        <v>57</v>
      </c>
      <c r="F123" s="202" t="s">
        <v>58</v>
      </c>
      <c r="G123" s="202" t="s">
        <v>136</v>
      </c>
      <c r="H123" s="202" t="s">
        <v>137</v>
      </c>
      <c r="I123" s="202" t="s">
        <v>138</v>
      </c>
      <c r="J123" s="202" t="s">
        <v>118</v>
      </c>
      <c r="K123" s="203" t="s">
        <v>139</v>
      </c>
      <c r="L123" s="204"/>
      <c r="M123" s="100" t="s">
        <v>1</v>
      </c>
      <c r="N123" s="101" t="s">
        <v>40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</f>
        <v>0</v>
      </c>
      <c r="Q124" s="104"/>
      <c r="R124" s="207">
        <f>R125</f>
        <v>0</v>
      </c>
      <c r="S124" s="104"/>
      <c r="T124" s="208">
        <f>T125</f>
        <v>60.776499999999999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120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147</v>
      </c>
      <c r="F125" s="213" t="s">
        <v>148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P126+P150+P161</f>
        <v>0</v>
      </c>
      <c r="Q125" s="218"/>
      <c r="R125" s="219">
        <f>R126+R150+R161</f>
        <v>0</v>
      </c>
      <c r="S125" s="218"/>
      <c r="T125" s="220">
        <f>T126+T150+T161</f>
        <v>60.776499999999999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76</v>
      </c>
      <c r="AY125" s="221" t="s">
        <v>149</v>
      </c>
      <c r="BK125" s="223">
        <f>BK126+BK150+BK161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83</v>
      </c>
      <c r="F126" s="224" t="s">
        <v>150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SUM(P127:P149)</f>
        <v>0</v>
      </c>
      <c r="Q126" s="218"/>
      <c r="R126" s="219">
        <f>SUM(R127:R149)</f>
        <v>0</v>
      </c>
      <c r="S126" s="218"/>
      <c r="T126" s="220">
        <f>SUM(T127:T149)</f>
        <v>54.250999999999998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83</v>
      </c>
      <c r="AY126" s="221" t="s">
        <v>149</v>
      </c>
      <c r="BK126" s="223">
        <f>SUM(BK127:BK149)</f>
        <v>0</v>
      </c>
    </row>
    <row r="127" s="2" customFormat="1" ht="76.35" customHeight="1">
      <c r="A127" s="38"/>
      <c r="B127" s="39"/>
      <c r="C127" s="226" t="s">
        <v>83</v>
      </c>
      <c r="D127" s="226" t="s">
        <v>151</v>
      </c>
      <c r="E127" s="227" t="s">
        <v>730</v>
      </c>
      <c r="F127" s="228" t="s">
        <v>731</v>
      </c>
      <c r="G127" s="229" t="s">
        <v>154</v>
      </c>
      <c r="H127" s="230">
        <v>20.629999999999999</v>
      </c>
      <c r="I127" s="231"/>
      <c r="J127" s="232">
        <f>ROUND(I127*H127,2)</f>
        <v>0</v>
      </c>
      <c r="K127" s="228" t="s">
        <v>163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0.255</v>
      </c>
      <c r="T127" s="236">
        <f>S127*H127</f>
        <v>5.26065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155</v>
      </c>
      <c r="AT127" s="237" t="s">
        <v>151</v>
      </c>
      <c r="AU127" s="237" t="s">
        <v>85</v>
      </c>
      <c r="AY127" s="17" t="s">
        <v>149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155</v>
      </c>
      <c r="BM127" s="237" t="s">
        <v>732</v>
      </c>
    </row>
    <row r="128" s="13" customFormat="1">
      <c r="A128" s="13"/>
      <c r="B128" s="239"/>
      <c r="C128" s="240"/>
      <c r="D128" s="241" t="s">
        <v>157</v>
      </c>
      <c r="E128" s="242" t="s">
        <v>1</v>
      </c>
      <c r="F128" s="243" t="s">
        <v>191</v>
      </c>
      <c r="G128" s="240"/>
      <c r="H128" s="242" t="s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157</v>
      </c>
      <c r="AU128" s="249" t="s">
        <v>85</v>
      </c>
      <c r="AV128" s="13" t="s">
        <v>83</v>
      </c>
      <c r="AW128" s="13" t="s">
        <v>32</v>
      </c>
      <c r="AX128" s="13" t="s">
        <v>76</v>
      </c>
      <c r="AY128" s="249" t="s">
        <v>149</v>
      </c>
    </row>
    <row r="129" s="14" customFormat="1">
      <c r="A129" s="14"/>
      <c r="B129" s="250"/>
      <c r="C129" s="251"/>
      <c r="D129" s="241" t="s">
        <v>157</v>
      </c>
      <c r="E129" s="252" t="s">
        <v>1</v>
      </c>
      <c r="F129" s="253" t="s">
        <v>733</v>
      </c>
      <c r="G129" s="251"/>
      <c r="H129" s="254">
        <v>20.629999999999999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157</v>
      </c>
      <c r="AU129" s="260" t="s">
        <v>85</v>
      </c>
      <c r="AV129" s="14" t="s">
        <v>85</v>
      </c>
      <c r="AW129" s="14" t="s">
        <v>32</v>
      </c>
      <c r="AX129" s="14" t="s">
        <v>83</v>
      </c>
      <c r="AY129" s="260" t="s">
        <v>149</v>
      </c>
    </row>
    <row r="130" s="2" customFormat="1" ht="55.5" customHeight="1">
      <c r="A130" s="38"/>
      <c r="B130" s="39"/>
      <c r="C130" s="226" t="s">
        <v>85</v>
      </c>
      <c r="D130" s="226" t="s">
        <v>151</v>
      </c>
      <c r="E130" s="227" t="s">
        <v>734</v>
      </c>
      <c r="F130" s="228" t="s">
        <v>735</v>
      </c>
      <c r="G130" s="229" t="s">
        <v>154</v>
      </c>
      <c r="H130" s="230">
        <v>20.629999999999999</v>
      </c>
      <c r="I130" s="231"/>
      <c r="J130" s="232">
        <f>ROUND(I130*H130,2)</f>
        <v>0</v>
      </c>
      <c r="K130" s="228" t="s">
        <v>163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0.17999999999999999</v>
      </c>
      <c r="T130" s="236">
        <f>S130*H130</f>
        <v>3.7133999999999996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155</v>
      </c>
      <c r="AT130" s="237" t="s">
        <v>151</v>
      </c>
      <c r="AU130" s="237" t="s">
        <v>85</v>
      </c>
      <c r="AY130" s="17" t="s">
        <v>149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155</v>
      </c>
      <c r="BM130" s="237" t="s">
        <v>736</v>
      </c>
    </row>
    <row r="131" s="13" customFormat="1">
      <c r="A131" s="13"/>
      <c r="B131" s="239"/>
      <c r="C131" s="240"/>
      <c r="D131" s="241" t="s">
        <v>157</v>
      </c>
      <c r="E131" s="242" t="s">
        <v>1</v>
      </c>
      <c r="F131" s="243" t="s">
        <v>191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157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149</v>
      </c>
    </row>
    <row r="132" s="14" customFormat="1">
      <c r="A132" s="14"/>
      <c r="B132" s="250"/>
      <c r="C132" s="251"/>
      <c r="D132" s="241" t="s">
        <v>157</v>
      </c>
      <c r="E132" s="252" t="s">
        <v>1</v>
      </c>
      <c r="F132" s="253" t="s">
        <v>733</v>
      </c>
      <c r="G132" s="251"/>
      <c r="H132" s="254">
        <v>20.629999999999999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157</v>
      </c>
      <c r="AU132" s="260" t="s">
        <v>85</v>
      </c>
      <c r="AV132" s="14" t="s">
        <v>85</v>
      </c>
      <c r="AW132" s="14" t="s">
        <v>32</v>
      </c>
      <c r="AX132" s="14" t="s">
        <v>83</v>
      </c>
      <c r="AY132" s="260" t="s">
        <v>149</v>
      </c>
    </row>
    <row r="133" s="2" customFormat="1" ht="66.75" customHeight="1">
      <c r="A133" s="38"/>
      <c r="B133" s="39"/>
      <c r="C133" s="226" t="s">
        <v>167</v>
      </c>
      <c r="D133" s="226" t="s">
        <v>151</v>
      </c>
      <c r="E133" s="227" t="s">
        <v>737</v>
      </c>
      <c r="F133" s="228" t="s">
        <v>738</v>
      </c>
      <c r="G133" s="229" t="s">
        <v>154</v>
      </c>
      <c r="H133" s="230">
        <v>96.25</v>
      </c>
      <c r="I133" s="231"/>
      <c r="J133" s="232">
        <f>ROUND(I133*H133,2)</f>
        <v>0</v>
      </c>
      <c r="K133" s="228" t="s">
        <v>163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0.29999999999999999</v>
      </c>
      <c r="T133" s="236">
        <f>S133*H133</f>
        <v>28.875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155</v>
      </c>
      <c r="AT133" s="237" t="s">
        <v>151</v>
      </c>
      <c r="AU133" s="237" t="s">
        <v>85</v>
      </c>
      <c r="AY133" s="17" t="s">
        <v>149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155</v>
      </c>
      <c r="BM133" s="237" t="s">
        <v>739</v>
      </c>
    </row>
    <row r="134" s="13" customFormat="1">
      <c r="A134" s="13"/>
      <c r="B134" s="239"/>
      <c r="C134" s="240"/>
      <c r="D134" s="241" t="s">
        <v>157</v>
      </c>
      <c r="E134" s="242" t="s">
        <v>1</v>
      </c>
      <c r="F134" s="243" t="s">
        <v>467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157</v>
      </c>
      <c r="AU134" s="249" t="s">
        <v>85</v>
      </c>
      <c r="AV134" s="13" t="s">
        <v>83</v>
      </c>
      <c r="AW134" s="13" t="s">
        <v>32</v>
      </c>
      <c r="AX134" s="13" t="s">
        <v>76</v>
      </c>
      <c r="AY134" s="249" t="s">
        <v>149</v>
      </c>
    </row>
    <row r="135" s="14" customFormat="1">
      <c r="A135" s="14"/>
      <c r="B135" s="250"/>
      <c r="C135" s="251"/>
      <c r="D135" s="241" t="s">
        <v>157</v>
      </c>
      <c r="E135" s="252" t="s">
        <v>1</v>
      </c>
      <c r="F135" s="253" t="s">
        <v>740</v>
      </c>
      <c r="G135" s="251"/>
      <c r="H135" s="254">
        <v>96.25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157</v>
      </c>
      <c r="AU135" s="260" t="s">
        <v>85</v>
      </c>
      <c r="AV135" s="14" t="s">
        <v>85</v>
      </c>
      <c r="AW135" s="14" t="s">
        <v>32</v>
      </c>
      <c r="AX135" s="14" t="s">
        <v>83</v>
      </c>
      <c r="AY135" s="260" t="s">
        <v>149</v>
      </c>
    </row>
    <row r="136" s="2" customFormat="1" ht="66.75" customHeight="1">
      <c r="A136" s="38"/>
      <c r="B136" s="39"/>
      <c r="C136" s="226" t="s">
        <v>155</v>
      </c>
      <c r="D136" s="226" t="s">
        <v>151</v>
      </c>
      <c r="E136" s="227" t="s">
        <v>741</v>
      </c>
      <c r="F136" s="228" t="s">
        <v>742</v>
      </c>
      <c r="G136" s="229" t="s">
        <v>154</v>
      </c>
      <c r="H136" s="230">
        <v>15.33</v>
      </c>
      <c r="I136" s="231"/>
      <c r="J136" s="232">
        <f>ROUND(I136*H136,2)</f>
        <v>0</v>
      </c>
      <c r="K136" s="228" t="s">
        <v>163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0.28999999999999998</v>
      </c>
      <c r="T136" s="236">
        <f>S136*H136</f>
        <v>4.4456999999999995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155</v>
      </c>
      <c r="AT136" s="237" t="s">
        <v>151</v>
      </c>
      <c r="AU136" s="237" t="s">
        <v>85</v>
      </c>
      <c r="AY136" s="17" t="s">
        <v>149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155</v>
      </c>
      <c r="BM136" s="237" t="s">
        <v>743</v>
      </c>
    </row>
    <row r="137" s="13" customFormat="1">
      <c r="A137" s="13"/>
      <c r="B137" s="239"/>
      <c r="C137" s="240"/>
      <c r="D137" s="241" t="s">
        <v>157</v>
      </c>
      <c r="E137" s="242" t="s">
        <v>1</v>
      </c>
      <c r="F137" s="243" t="s">
        <v>190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157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149</v>
      </c>
    </row>
    <row r="138" s="13" customFormat="1">
      <c r="A138" s="13"/>
      <c r="B138" s="239"/>
      <c r="C138" s="240"/>
      <c r="D138" s="241" t="s">
        <v>157</v>
      </c>
      <c r="E138" s="242" t="s">
        <v>1</v>
      </c>
      <c r="F138" s="243" t="s">
        <v>744</v>
      </c>
      <c r="G138" s="240"/>
      <c r="H138" s="242" t="s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157</v>
      </c>
      <c r="AU138" s="249" t="s">
        <v>85</v>
      </c>
      <c r="AV138" s="13" t="s">
        <v>83</v>
      </c>
      <c r="AW138" s="13" t="s">
        <v>32</v>
      </c>
      <c r="AX138" s="13" t="s">
        <v>76</v>
      </c>
      <c r="AY138" s="249" t="s">
        <v>149</v>
      </c>
    </row>
    <row r="139" s="14" customFormat="1">
      <c r="A139" s="14"/>
      <c r="B139" s="250"/>
      <c r="C139" s="251"/>
      <c r="D139" s="241" t="s">
        <v>157</v>
      </c>
      <c r="E139" s="252" t="s">
        <v>1</v>
      </c>
      <c r="F139" s="253" t="s">
        <v>265</v>
      </c>
      <c r="G139" s="251"/>
      <c r="H139" s="254">
        <v>15.33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157</v>
      </c>
      <c r="AU139" s="260" t="s">
        <v>85</v>
      </c>
      <c r="AV139" s="14" t="s">
        <v>85</v>
      </c>
      <c r="AW139" s="14" t="s">
        <v>32</v>
      </c>
      <c r="AX139" s="14" t="s">
        <v>83</v>
      </c>
      <c r="AY139" s="260" t="s">
        <v>149</v>
      </c>
    </row>
    <row r="140" s="2" customFormat="1" ht="62.7" customHeight="1">
      <c r="A140" s="38"/>
      <c r="B140" s="39"/>
      <c r="C140" s="226" t="s">
        <v>178</v>
      </c>
      <c r="D140" s="226" t="s">
        <v>151</v>
      </c>
      <c r="E140" s="227" t="s">
        <v>745</v>
      </c>
      <c r="F140" s="228" t="s">
        <v>746</v>
      </c>
      <c r="G140" s="229" t="s">
        <v>154</v>
      </c>
      <c r="H140" s="230">
        <v>15.33</v>
      </c>
      <c r="I140" s="231"/>
      <c r="J140" s="232">
        <f>ROUND(I140*H140,2)</f>
        <v>0</v>
      </c>
      <c r="K140" s="228" t="s">
        <v>163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0.32500000000000001</v>
      </c>
      <c r="T140" s="236">
        <f>S140*H140</f>
        <v>4.9822500000000005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155</v>
      </c>
      <c r="AT140" s="237" t="s">
        <v>151</v>
      </c>
      <c r="AU140" s="237" t="s">
        <v>85</v>
      </c>
      <c r="AY140" s="17" t="s">
        <v>149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155</v>
      </c>
      <c r="BM140" s="237" t="s">
        <v>747</v>
      </c>
    </row>
    <row r="141" s="13" customFormat="1">
      <c r="A141" s="13"/>
      <c r="B141" s="239"/>
      <c r="C141" s="240"/>
      <c r="D141" s="241" t="s">
        <v>157</v>
      </c>
      <c r="E141" s="242" t="s">
        <v>1</v>
      </c>
      <c r="F141" s="243" t="s">
        <v>190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157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149</v>
      </c>
    </row>
    <row r="142" s="13" customFormat="1">
      <c r="A142" s="13"/>
      <c r="B142" s="239"/>
      <c r="C142" s="240"/>
      <c r="D142" s="241" t="s">
        <v>157</v>
      </c>
      <c r="E142" s="242" t="s">
        <v>1</v>
      </c>
      <c r="F142" s="243" t="s">
        <v>744</v>
      </c>
      <c r="G142" s="240"/>
      <c r="H142" s="242" t="s">
        <v>1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157</v>
      </c>
      <c r="AU142" s="249" t="s">
        <v>85</v>
      </c>
      <c r="AV142" s="13" t="s">
        <v>83</v>
      </c>
      <c r="AW142" s="13" t="s">
        <v>32</v>
      </c>
      <c r="AX142" s="13" t="s">
        <v>76</v>
      </c>
      <c r="AY142" s="249" t="s">
        <v>149</v>
      </c>
    </row>
    <row r="143" s="14" customFormat="1">
      <c r="A143" s="14"/>
      <c r="B143" s="250"/>
      <c r="C143" s="251"/>
      <c r="D143" s="241" t="s">
        <v>157</v>
      </c>
      <c r="E143" s="252" t="s">
        <v>1</v>
      </c>
      <c r="F143" s="253" t="s">
        <v>265</v>
      </c>
      <c r="G143" s="251"/>
      <c r="H143" s="254">
        <v>15.33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157</v>
      </c>
      <c r="AU143" s="260" t="s">
        <v>85</v>
      </c>
      <c r="AV143" s="14" t="s">
        <v>85</v>
      </c>
      <c r="AW143" s="14" t="s">
        <v>32</v>
      </c>
      <c r="AX143" s="14" t="s">
        <v>83</v>
      </c>
      <c r="AY143" s="260" t="s">
        <v>149</v>
      </c>
    </row>
    <row r="144" s="2" customFormat="1" ht="49.05" customHeight="1">
      <c r="A144" s="38"/>
      <c r="B144" s="39"/>
      <c r="C144" s="226" t="s">
        <v>186</v>
      </c>
      <c r="D144" s="226" t="s">
        <v>151</v>
      </c>
      <c r="E144" s="227" t="s">
        <v>748</v>
      </c>
      <c r="F144" s="228" t="s">
        <v>749</v>
      </c>
      <c r="G144" s="229" t="s">
        <v>491</v>
      </c>
      <c r="H144" s="230">
        <v>30</v>
      </c>
      <c r="I144" s="231"/>
      <c r="J144" s="232">
        <f>ROUND(I144*H144,2)</f>
        <v>0</v>
      </c>
      <c r="K144" s="228" t="s">
        <v>163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0.20499999999999999</v>
      </c>
      <c r="T144" s="236">
        <f>S144*H144</f>
        <v>6.1499999999999995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155</v>
      </c>
      <c r="AT144" s="237" t="s">
        <v>151</v>
      </c>
      <c r="AU144" s="237" t="s">
        <v>85</v>
      </c>
      <c r="AY144" s="17" t="s">
        <v>149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155</v>
      </c>
      <c r="BM144" s="237" t="s">
        <v>750</v>
      </c>
    </row>
    <row r="145" s="13" customFormat="1">
      <c r="A145" s="13"/>
      <c r="B145" s="239"/>
      <c r="C145" s="240"/>
      <c r="D145" s="241" t="s">
        <v>157</v>
      </c>
      <c r="E145" s="242" t="s">
        <v>1</v>
      </c>
      <c r="F145" s="243" t="s">
        <v>751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157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149</v>
      </c>
    </row>
    <row r="146" s="14" customFormat="1">
      <c r="A146" s="14"/>
      <c r="B146" s="250"/>
      <c r="C146" s="251"/>
      <c r="D146" s="241" t="s">
        <v>157</v>
      </c>
      <c r="E146" s="252" t="s">
        <v>1</v>
      </c>
      <c r="F146" s="253" t="s">
        <v>331</v>
      </c>
      <c r="G146" s="251"/>
      <c r="H146" s="254">
        <v>30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157</v>
      </c>
      <c r="AU146" s="260" t="s">
        <v>85</v>
      </c>
      <c r="AV146" s="14" t="s">
        <v>85</v>
      </c>
      <c r="AW146" s="14" t="s">
        <v>32</v>
      </c>
      <c r="AX146" s="14" t="s">
        <v>83</v>
      </c>
      <c r="AY146" s="260" t="s">
        <v>149</v>
      </c>
    </row>
    <row r="147" s="2" customFormat="1" ht="37.8" customHeight="1">
      <c r="A147" s="38"/>
      <c r="B147" s="39"/>
      <c r="C147" s="226" t="s">
        <v>197</v>
      </c>
      <c r="D147" s="226" t="s">
        <v>151</v>
      </c>
      <c r="E147" s="227" t="s">
        <v>752</v>
      </c>
      <c r="F147" s="228" t="s">
        <v>753</v>
      </c>
      <c r="G147" s="229" t="s">
        <v>491</v>
      </c>
      <c r="H147" s="230">
        <v>20.600000000000001</v>
      </c>
      <c r="I147" s="231"/>
      <c r="J147" s="232">
        <f>ROUND(I147*H147,2)</f>
        <v>0</v>
      </c>
      <c r="K147" s="228" t="s">
        <v>163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0.040000000000000001</v>
      </c>
      <c r="T147" s="236">
        <f>S147*H147</f>
        <v>0.82400000000000007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155</v>
      </c>
      <c r="AT147" s="237" t="s">
        <v>151</v>
      </c>
      <c r="AU147" s="237" t="s">
        <v>85</v>
      </c>
      <c r="AY147" s="17" t="s">
        <v>149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155</v>
      </c>
      <c r="BM147" s="237" t="s">
        <v>754</v>
      </c>
    </row>
    <row r="148" s="13" customFormat="1">
      <c r="A148" s="13"/>
      <c r="B148" s="239"/>
      <c r="C148" s="240"/>
      <c r="D148" s="241" t="s">
        <v>157</v>
      </c>
      <c r="E148" s="242" t="s">
        <v>1</v>
      </c>
      <c r="F148" s="243" t="s">
        <v>755</v>
      </c>
      <c r="G148" s="240"/>
      <c r="H148" s="242" t="s">
        <v>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157</v>
      </c>
      <c r="AU148" s="249" t="s">
        <v>85</v>
      </c>
      <c r="AV148" s="13" t="s">
        <v>83</v>
      </c>
      <c r="AW148" s="13" t="s">
        <v>32</v>
      </c>
      <c r="AX148" s="13" t="s">
        <v>76</v>
      </c>
      <c r="AY148" s="249" t="s">
        <v>149</v>
      </c>
    </row>
    <row r="149" s="14" customFormat="1">
      <c r="A149" s="14"/>
      <c r="B149" s="250"/>
      <c r="C149" s="251"/>
      <c r="D149" s="241" t="s">
        <v>157</v>
      </c>
      <c r="E149" s="252" t="s">
        <v>1</v>
      </c>
      <c r="F149" s="253" t="s">
        <v>756</v>
      </c>
      <c r="G149" s="251"/>
      <c r="H149" s="254">
        <v>20.600000000000001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157</v>
      </c>
      <c r="AU149" s="260" t="s">
        <v>85</v>
      </c>
      <c r="AV149" s="14" t="s">
        <v>85</v>
      </c>
      <c r="AW149" s="14" t="s">
        <v>32</v>
      </c>
      <c r="AX149" s="14" t="s">
        <v>83</v>
      </c>
      <c r="AY149" s="260" t="s">
        <v>149</v>
      </c>
    </row>
    <row r="150" s="12" customFormat="1" ht="22.8" customHeight="1">
      <c r="A150" s="12"/>
      <c r="B150" s="210"/>
      <c r="C150" s="211"/>
      <c r="D150" s="212" t="s">
        <v>75</v>
      </c>
      <c r="E150" s="224" t="s">
        <v>211</v>
      </c>
      <c r="F150" s="224" t="s">
        <v>592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SUM(P151:P160)</f>
        <v>0</v>
      </c>
      <c r="Q150" s="218"/>
      <c r="R150" s="219">
        <f>SUM(R151:R160)</f>
        <v>0</v>
      </c>
      <c r="S150" s="218"/>
      <c r="T150" s="220">
        <f>SUM(T151:T160)</f>
        <v>6.5255000000000001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83</v>
      </c>
      <c r="AT150" s="222" t="s">
        <v>75</v>
      </c>
      <c r="AU150" s="222" t="s">
        <v>83</v>
      </c>
      <c r="AY150" s="221" t="s">
        <v>149</v>
      </c>
      <c r="BK150" s="223">
        <f>SUM(BK151:BK160)</f>
        <v>0</v>
      </c>
    </row>
    <row r="151" s="2" customFormat="1" ht="24.15" customHeight="1">
      <c r="A151" s="38"/>
      <c r="B151" s="39"/>
      <c r="C151" s="226" t="s">
        <v>205</v>
      </c>
      <c r="D151" s="226" t="s">
        <v>151</v>
      </c>
      <c r="E151" s="227" t="s">
        <v>757</v>
      </c>
      <c r="F151" s="228" t="s">
        <v>758</v>
      </c>
      <c r="G151" s="229" t="s">
        <v>491</v>
      </c>
      <c r="H151" s="230">
        <v>6</v>
      </c>
      <c r="I151" s="231"/>
      <c r="J151" s="232">
        <f>ROUND(I151*H151,2)</f>
        <v>0</v>
      </c>
      <c r="K151" s="228" t="s">
        <v>163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155</v>
      </c>
      <c r="AT151" s="237" t="s">
        <v>151</v>
      </c>
      <c r="AU151" s="237" t="s">
        <v>85</v>
      </c>
      <c r="AY151" s="17" t="s">
        <v>149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155</v>
      </c>
      <c r="BM151" s="237" t="s">
        <v>759</v>
      </c>
    </row>
    <row r="152" s="13" customFormat="1">
      <c r="A152" s="13"/>
      <c r="B152" s="239"/>
      <c r="C152" s="240"/>
      <c r="D152" s="241" t="s">
        <v>157</v>
      </c>
      <c r="E152" s="242" t="s">
        <v>1</v>
      </c>
      <c r="F152" s="243" t="s">
        <v>760</v>
      </c>
      <c r="G152" s="240"/>
      <c r="H152" s="242" t="s">
        <v>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157</v>
      </c>
      <c r="AU152" s="249" t="s">
        <v>85</v>
      </c>
      <c r="AV152" s="13" t="s">
        <v>83</v>
      </c>
      <c r="AW152" s="13" t="s">
        <v>32</v>
      </c>
      <c r="AX152" s="13" t="s">
        <v>76</v>
      </c>
      <c r="AY152" s="249" t="s">
        <v>149</v>
      </c>
    </row>
    <row r="153" s="14" customFormat="1">
      <c r="A153" s="14"/>
      <c r="B153" s="250"/>
      <c r="C153" s="251"/>
      <c r="D153" s="241" t="s">
        <v>157</v>
      </c>
      <c r="E153" s="252" t="s">
        <v>1</v>
      </c>
      <c r="F153" s="253" t="s">
        <v>186</v>
      </c>
      <c r="G153" s="251"/>
      <c r="H153" s="254">
        <v>6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157</v>
      </c>
      <c r="AU153" s="260" t="s">
        <v>85</v>
      </c>
      <c r="AV153" s="14" t="s">
        <v>85</v>
      </c>
      <c r="AW153" s="14" t="s">
        <v>32</v>
      </c>
      <c r="AX153" s="14" t="s">
        <v>83</v>
      </c>
      <c r="AY153" s="260" t="s">
        <v>149</v>
      </c>
    </row>
    <row r="154" s="2" customFormat="1" ht="16.5" customHeight="1">
      <c r="A154" s="38"/>
      <c r="B154" s="39"/>
      <c r="C154" s="226" t="s">
        <v>211</v>
      </c>
      <c r="D154" s="226" t="s">
        <v>151</v>
      </c>
      <c r="E154" s="227" t="s">
        <v>761</v>
      </c>
      <c r="F154" s="228" t="s">
        <v>762</v>
      </c>
      <c r="G154" s="229" t="s">
        <v>181</v>
      </c>
      <c r="H154" s="230">
        <v>2.6019999999999999</v>
      </c>
      <c r="I154" s="231"/>
      <c r="J154" s="232">
        <f>ROUND(I154*H154,2)</f>
        <v>0</v>
      </c>
      <c r="K154" s="228" t="s">
        <v>163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2</v>
      </c>
      <c r="T154" s="236">
        <f>S154*H154</f>
        <v>5.2039999999999997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155</v>
      </c>
      <c r="AT154" s="237" t="s">
        <v>151</v>
      </c>
      <c r="AU154" s="237" t="s">
        <v>85</v>
      </c>
      <c r="AY154" s="17" t="s">
        <v>149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155</v>
      </c>
      <c r="BM154" s="237" t="s">
        <v>763</v>
      </c>
    </row>
    <row r="155" s="13" customFormat="1">
      <c r="A155" s="13"/>
      <c r="B155" s="239"/>
      <c r="C155" s="240"/>
      <c r="D155" s="241" t="s">
        <v>157</v>
      </c>
      <c r="E155" s="242" t="s">
        <v>1</v>
      </c>
      <c r="F155" s="243" t="s">
        <v>764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157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149</v>
      </c>
    </row>
    <row r="156" s="14" customFormat="1">
      <c r="A156" s="14"/>
      <c r="B156" s="250"/>
      <c r="C156" s="251"/>
      <c r="D156" s="241" t="s">
        <v>157</v>
      </c>
      <c r="E156" s="252" t="s">
        <v>1</v>
      </c>
      <c r="F156" s="253" t="s">
        <v>765</v>
      </c>
      <c r="G156" s="251"/>
      <c r="H156" s="254">
        <v>1.792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157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149</v>
      </c>
    </row>
    <row r="157" s="14" customFormat="1">
      <c r="A157" s="14"/>
      <c r="B157" s="250"/>
      <c r="C157" s="251"/>
      <c r="D157" s="241" t="s">
        <v>157</v>
      </c>
      <c r="E157" s="252" t="s">
        <v>1</v>
      </c>
      <c r="F157" s="253" t="s">
        <v>766</v>
      </c>
      <c r="G157" s="251"/>
      <c r="H157" s="254">
        <v>0.81000000000000005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157</v>
      </c>
      <c r="AU157" s="260" t="s">
        <v>85</v>
      </c>
      <c r="AV157" s="14" t="s">
        <v>85</v>
      </c>
      <c r="AW157" s="14" t="s">
        <v>32</v>
      </c>
      <c r="AX157" s="14" t="s">
        <v>76</v>
      </c>
      <c r="AY157" s="260" t="s">
        <v>149</v>
      </c>
    </row>
    <row r="158" s="15" customFormat="1">
      <c r="A158" s="15"/>
      <c r="B158" s="261"/>
      <c r="C158" s="262"/>
      <c r="D158" s="241" t="s">
        <v>157</v>
      </c>
      <c r="E158" s="263" t="s">
        <v>1</v>
      </c>
      <c r="F158" s="264" t="s">
        <v>160</v>
      </c>
      <c r="G158" s="262"/>
      <c r="H158" s="265">
        <v>2.6019999999999999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157</v>
      </c>
      <c r="AU158" s="271" t="s">
        <v>85</v>
      </c>
      <c r="AV158" s="15" t="s">
        <v>155</v>
      </c>
      <c r="AW158" s="15" t="s">
        <v>32</v>
      </c>
      <c r="AX158" s="15" t="s">
        <v>83</v>
      </c>
      <c r="AY158" s="271" t="s">
        <v>149</v>
      </c>
    </row>
    <row r="159" s="2" customFormat="1" ht="33" customHeight="1">
      <c r="A159" s="38"/>
      <c r="B159" s="39"/>
      <c r="C159" s="226" t="s">
        <v>215</v>
      </c>
      <c r="D159" s="226" t="s">
        <v>151</v>
      </c>
      <c r="E159" s="227" t="s">
        <v>767</v>
      </c>
      <c r="F159" s="228" t="s">
        <v>768</v>
      </c>
      <c r="G159" s="229" t="s">
        <v>370</v>
      </c>
      <c r="H159" s="230">
        <v>7</v>
      </c>
      <c r="I159" s="231"/>
      <c r="J159" s="232">
        <f>ROUND(I159*H159,2)</f>
        <v>0</v>
      </c>
      <c r="K159" s="228" t="s">
        <v>163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0.16500000000000001</v>
      </c>
      <c r="T159" s="236">
        <f>S159*H159</f>
        <v>1.155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155</v>
      </c>
      <c r="AT159" s="237" t="s">
        <v>151</v>
      </c>
      <c r="AU159" s="237" t="s">
        <v>85</v>
      </c>
      <c r="AY159" s="17" t="s">
        <v>149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155</v>
      </c>
      <c r="BM159" s="237" t="s">
        <v>769</v>
      </c>
    </row>
    <row r="160" s="2" customFormat="1" ht="24.15" customHeight="1">
      <c r="A160" s="38"/>
      <c r="B160" s="39"/>
      <c r="C160" s="226" t="s">
        <v>225</v>
      </c>
      <c r="D160" s="226" t="s">
        <v>151</v>
      </c>
      <c r="E160" s="227" t="s">
        <v>770</v>
      </c>
      <c r="F160" s="228" t="s">
        <v>771</v>
      </c>
      <c r="G160" s="229" t="s">
        <v>491</v>
      </c>
      <c r="H160" s="230">
        <v>18</v>
      </c>
      <c r="I160" s="231"/>
      <c r="J160" s="232">
        <f>ROUND(I160*H160,2)</f>
        <v>0</v>
      </c>
      <c r="K160" s="228" t="s">
        <v>163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0.0092499999999999995</v>
      </c>
      <c r="T160" s="236">
        <f>S160*H160</f>
        <v>0.16649999999999998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155</v>
      </c>
      <c r="AT160" s="237" t="s">
        <v>151</v>
      </c>
      <c r="AU160" s="237" t="s">
        <v>85</v>
      </c>
      <c r="AY160" s="17" t="s">
        <v>149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155</v>
      </c>
      <c r="BM160" s="237" t="s">
        <v>772</v>
      </c>
    </row>
    <row r="161" s="12" customFormat="1" ht="22.8" customHeight="1">
      <c r="A161" s="12"/>
      <c r="B161" s="210"/>
      <c r="C161" s="211"/>
      <c r="D161" s="212" t="s">
        <v>75</v>
      </c>
      <c r="E161" s="224" t="s">
        <v>773</v>
      </c>
      <c r="F161" s="224" t="s">
        <v>774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SUM(P162:P173)</f>
        <v>0</v>
      </c>
      <c r="Q161" s="218"/>
      <c r="R161" s="219">
        <f>SUM(R162:R173)</f>
        <v>0</v>
      </c>
      <c r="S161" s="218"/>
      <c r="T161" s="220">
        <f>SUM(T162:T173)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83</v>
      </c>
      <c r="AT161" s="222" t="s">
        <v>75</v>
      </c>
      <c r="AU161" s="222" t="s">
        <v>83</v>
      </c>
      <c r="AY161" s="221" t="s">
        <v>149</v>
      </c>
      <c r="BK161" s="223">
        <f>SUM(BK162:BK173)</f>
        <v>0</v>
      </c>
    </row>
    <row r="162" s="2" customFormat="1" ht="37.8" customHeight="1">
      <c r="A162" s="38"/>
      <c r="B162" s="39"/>
      <c r="C162" s="226" t="s">
        <v>243</v>
      </c>
      <c r="D162" s="226" t="s">
        <v>151</v>
      </c>
      <c r="E162" s="227" t="s">
        <v>775</v>
      </c>
      <c r="F162" s="228" t="s">
        <v>776</v>
      </c>
      <c r="G162" s="229" t="s">
        <v>257</v>
      </c>
      <c r="H162" s="230">
        <v>60.777000000000001</v>
      </c>
      <c r="I162" s="231"/>
      <c r="J162" s="232">
        <f>ROUND(I162*H162,2)</f>
        <v>0</v>
      </c>
      <c r="K162" s="228" t="s">
        <v>163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155</v>
      </c>
      <c r="AT162" s="237" t="s">
        <v>151</v>
      </c>
      <c r="AU162" s="237" t="s">
        <v>85</v>
      </c>
      <c r="AY162" s="17" t="s">
        <v>149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155</v>
      </c>
      <c r="BM162" s="237" t="s">
        <v>777</v>
      </c>
    </row>
    <row r="163" s="2" customFormat="1" ht="37.8" customHeight="1">
      <c r="A163" s="38"/>
      <c r="B163" s="39"/>
      <c r="C163" s="226" t="s">
        <v>248</v>
      </c>
      <c r="D163" s="226" t="s">
        <v>151</v>
      </c>
      <c r="E163" s="227" t="s">
        <v>778</v>
      </c>
      <c r="F163" s="228" t="s">
        <v>779</v>
      </c>
      <c r="G163" s="229" t="s">
        <v>257</v>
      </c>
      <c r="H163" s="230">
        <v>911.65499999999997</v>
      </c>
      <c r="I163" s="231"/>
      <c r="J163" s="232">
        <f>ROUND(I163*H163,2)</f>
        <v>0</v>
      </c>
      <c r="K163" s="228" t="s">
        <v>163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155</v>
      </c>
      <c r="AT163" s="237" t="s">
        <v>151</v>
      </c>
      <c r="AU163" s="237" t="s">
        <v>85</v>
      </c>
      <c r="AY163" s="17" t="s">
        <v>149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155</v>
      </c>
      <c r="BM163" s="237" t="s">
        <v>780</v>
      </c>
    </row>
    <row r="164" s="14" customFormat="1">
      <c r="A164" s="14"/>
      <c r="B164" s="250"/>
      <c r="C164" s="251"/>
      <c r="D164" s="241" t="s">
        <v>157</v>
      </c>
      <c r="E164" s="252" t="s">
        <v>1</v>
      </c>
      <c r="F164" s="253" t="s">
        <v>781</v>
      </c>
      <c r="G164" s="251"/>
      <c r="H164" s="254">
        <v>911.65499999999997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157</v>
      </c>
      <c r="AU164" s="260" t="s">
        <v>85</v>
      </c>
      <c r="AV164" s="14" t="s">
        <v>85</v>
      </c>
      <c r="AW164" s="14" t="s">
        <v>32</v>
      </c>
      <c r="AX164" s="14" t="s">
        <v>83</v>
      </c>
      <c r="AY164" s="260" t="s">
        <v>149</v>
      </c>
    </row>
    <row r="165" s="2" customFormat="1" ht="24.15" customHeight="1">
      <c r="A165" s="38"/>
      <c r="B165" s="39"/>
      <c r="C165" s="226" t="s">
        <v>253</v>
      </c>
      <c r="D165" s="226" t="s">
        <v>151</v>
      </c>
      <c r="E165" s="227" t="s">
        <v>782</v>
      </c>
      <c r="F165" s="228" t="s">
        <v>783</v>
      </c>
      <c r="G165" s="229" t="s">
        <v>257</v>
      </c>
      <c r="H165" s="230">
        <v>60.777000000000001</v>
      </c>
      <c r="I165" s="231"/>
      <c r="J165" s="232">
        <f>ROUND(I165*H165,2)</f>
        <v>0</v>
      </c>
      <c r="K165" s="228" t="s">
        <v>163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155</v>
      </c>
      <c r="AT165" s="237" t="s">
        <v>151</v>
      </c>
      <c r="AU165" s="237" t="s">
        <v>85</v>
      </c>
      <c r="AY165" s="17" t="s">
        <v>149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155</v>
      </c>
      <c r="BM165" s="237" t="s">
        <v>784</v>
      </c>
    </row>
    <row r="166" s="2" customFormat="1" ht="44.25" customHeight="1">
      <c r="A166" s="38"/>
      <c r="B166" s="39"/>
      <c r="C166" s="226" t="s">
        <v>260</v>
      </c>
      <c r="D166" s="226" t="s">
        <v>151</v>
      </c>
      <c r="E166" s="227" t="s">
        <v>785</v>
      </c>
      <c r="F166" s="228" t="s">
        <v>786</v>
      </c>
      <c r="G166" s="229" t="s">
        <v>257</v>
      </c>
      <c r="H166" s="230">
        <v>44.618000000000002</v>
      </c>
      <c r="I166" s="231"/>
      <c r="J166" s="232">
        <f>ROUND(I166*H166,2)</f>
        <v>0</v>
      </c>
      <c r="K166" s="228" t="s">
        <v>163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155</v>
      </c>
      <c r="AT166" s="237" t="s">
        <v>151</v>
      </c>
      <c r="AU166" s="237" t="s">
        <v>85</v>
      </c>
      <c r="AY166" s="17" t="s">
        <v>149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155</v>
      </c>
      <c r="BM166" s="237" t="s">
        <v>787</v>
      </c>
    </row>
    <row r="167" s="14" customFormat="1">
      <c r="A167" s="14"/>
      <c r="B167" s="250"/>
      <c r="C167" s="251"/>
      <c r="D167" s="241" t="s">
        <v>157</v>
      </c>
      <c r="E167" s="252" t="s">
        <v>1</v>
      </c>
      <c r="F167" s="253" t="s">
        <v>788</v>
      </c>
      <c r="G167" s="251"/>
      <c r="H167" s="254">
        <v>44.618000000000002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157</v>
      </c>
      <c r="AU167" s="260" t="s">
        <v>85</v>
      </c>
      <c r="AV167" s="14" t="s">
        <v>85</v>
      </c>
      <c r="AW167" s="14" t="s">
        <v>32</v>
      </c>
      <c r="AX167" s="14" t="s">
        <v>83</v>
      </c>
      <c r="AY167" s="260" t="s">
        <v>149</v>
      </c>
    </row>
    <row r="168" s="2" customFormat="1" ht="44.25" customHeight="1">
      <c r="A168" s="38"/>
      <c r="B168" s="39"/>
      <c r="C168" s="226" t="s">
        <v>270</v>
      </c>
      <c r="D168" s="226" t="s">
        <v>151</v>
      </c>
      <c r="E168" s="227" t="s">
        <v>789</v>
      </c>
      <c r="F168" s="228" t="s">
        <v>790</v>
      </c>
      <c r="G168" s="229" t="s">
        <v>257</v>
      </c>
      <c r="H168" s="230">
        <v>14.837</v>
      </c>
      <c r="I168" s="231"/>
      <c r="J168" s="232">
        <f>ROUND(I168*H168,2)</f>
        <v>0</v>
      </c>
      <c r="K168" s="228" t="s">
        <v>163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155</v>
      </c>
      <c r="AT168" s="237" t="s">
        <v>151</v>
      </c>
      <c r="AU168" s="237" t="s">
        <v>85</v>
      </c>
      <c r="AY168" s="17" t="s">
        <v>149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155</v>
      </c>
      <c r="BM168" s="237" t="s">
        <v>791</v>
      </c>
    </row>
    <row r="169" s="13" customFormat="1">
      <c r="A169" s="13"/>
      <c r="B169" s="239"/>
      <c r="C169" s="240"/>
      <c r="D169" s="241" t="s">
        <v>157</v>
      </c>
      <c r="E169" s="242" t="s">
        <v>1</v>
      </c>
      <c r="F169" s="243" t="s">
        <v>792</v>
      </c>
      <c r="G169" s="240"/>
      <c r="H169" s="242" t="s">
        <v>1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157</v>
      </c>
      <c r="AU169" s="249" t="s">
        <v>85</v>
      </c>
      <c r="AV169" s="13" t="s">
        <v>83</v>
      </c>
      <c r="AW169" s="13" t="s">
        <v>32</v>
      </c>
      <c r="AX169" s="13" t="s">
        <v>76</v>
      </c>
      <c r="AY169" s="249" t="s">
        <v>149</v>
      </c>
    </row>
    <row r="170" s="14" customFormat="1">
      <c r="A170" s="14"/>
      <c r="B170" s="250"/>
      <c r="C170" s="251"/>
      <c r="D170" s="241" t="s">
        <v>157</v>
      </c>
      <c r="E170" s="252" t="s">
        <v>1</v>
      </c>
      <c r="F170" s="253" t="s">
        <v>793</v>
      </c>
      <c r="G170" s="251"/>
      <c r="H170" s="254">
        <v>14.837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157</v>
      </c>
      <c r="AU170" s="260" t="s">
        <v>85</v>
      </c>
      <c r="AV170" s="14" t="s">
        <v>85</v>
      </c>
      <c r="AW170" s="14" t="s">
        <v>32</v>
      </c>
      <c r="AX170" s="14" t="s">
        <v>83</v>
      </c>
      <c r="AY170" s="260" t="s">
        <v>149</v>
      </c>
    </row>
    <row r="171" s="2" customFormat="1" ht="49.05" customHeight="1">
      <c r="A171" s="38"/>
      <c r="B171" s="39"/>
      <c r="C171" s="226" t="s">
        <v>276</v>
      </c>
      <c r="D171" s="226" t="s">
        <v>151</v>
      </c>
      <c r="E171" s="227" t="s">
        <v>794</v>
      </c>
      <c r="F171" s="228" t="s">
        <v>795</v>
      </c>
      <c r="G171" s="229" t="s">
        <v>257</v>
      </c>
      <c r="H171" s="230">
        <v>1.3220000000000001</v>
      </c>
      <c r="I171" s="231"/>
      <c r="J171" s="232">
        <f>ROUND(I171*H171,2)</f>
        <v>0</v>
      </c>
      <c r="K171" s="228" t="s">
        <v>163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155</v>
      </c>
      <c r="AT171" s="237" t="s">
        <v>151</v>
      </c>
      <c r="AU171" s="237" t="s">
        <v>85</v>
      </c>
      <c r="AY171" s="17" t="s">
        <v>149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155</v>
      </c>
      <c r="BM171" s="237" t="s">
        <v>796</v>
      </c>
    </row>
    <row r="172" s="13" customFormat="1">
      <c r="A172" s="13"/>
      <c r="B172" s="239"/>
      <c r="C172" s="240"/>
      <c r="D172" s="241" t="s">
        <v>157</v>
      </c>
      <c r="E172" s="242" t="s">
        <v>1</v>
      </c>
      <c r="F172" s="243" t="s">
        <v>797</v>
      </c>
      <c r="G172" s="240"/>
      <c r="H172" s="242" t="s">
        <v>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157</v>
      </c>
      <c r="AU172" s="249" t="s">
        <v>85</v>
      </c>
      <c r="AV172" s="13" t="s">
        <v>83</v>
      </c>
      <c r="AW172" s="13" t="s">
        <v>32</v>
      </c>
      <c r="AX172" s="13" t="s">
        <v>76</v>
      </c>
      <c r="AY172" s="249" t="s">
        <v>149</v>
      </c>
    </row>
    <row r="173" s="14" customFormat="1">
      <c r="A173" s="14"/>
      <c r="B173" s="250"/>
      <c r="C173" s="251"/>
      <c r="D173" s="241" t="s">
        <v>157</v>
      </c>
      <c r="E173" s="252" t="s">
        <v>1</v>
      </c>
      <c r="F173" s="253" t="s">
        <v>798</v>
      </c>
      <c r="G173" s="251"/>
      <c r="H173" s="254">
        <v>1.3220000000000001</v>
      </c>
      <c r="I173" s="255"/>
      <c r="J173" s="251"/>
      <c r="K173" s="251"/>
      <c r="L173" s="256"/>
      <c r="M173" s="288"/>
      <c r="N173" s="289"/>
      <c r="O173" s="289"/>
      <c r="P173" s="289"/>
      <c r="Q173" s="289"/>
      <c r="R173" s="289"/>
      <c r="S173" s="289"/>
      <c r="T173" s="29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157</v>
      </c>
      <c r="AU173" s="260" t="s">
        <v>85</v>
      </c>
      <c r="AV173" s="14" t="s">
        <v>85</v>
      </c>
      <c r="AW173" s="14" t="s">
        <v>32</v>
      </c>
      <c r="AX173" s="14" t="s">
        <v>83</v>
      </c>
      <c r="AY173" s="260" t="s">
        <v>149</v>
      </c>
    </row>
    <row r="174" s="2" customFormat="1" ht="6.96" customHeight="1">
      <c r="A174" s="38"/>
      <c r="B174" s="66"/>
      <c r="C174" s="67"/>
      <c r="D174" s="67"/>
      <c r="E174" s="67"/>
      <c r="F174" s="67"/>
      <c r="G174" s="67"/>
      <c r="H174" s="67"/>
      <c r="I174" s="67"/>
      <c r="J174" s="67"/>
      <c r="K174" s="67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kYYzTdESpu9/CCVBH3ffjoVBtxLCjlysyhqGkqHL+xPKEPQVMIh+yBAiOER4CMwVNWNl8V1EHFkBzPHQnvAolA==" hashValue="0uyfkdFNjdkt1+OjPp0QV4duuTqo5UGHZ0YDHBEprEDDqv8hRcUFoImpCKzzfrtYoYRlsjqHV2yehtuoXbDnlg==" algorithmName="SHA-512" password="C68C"/>
  <autoFilter ref="C123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799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ROUND((SUM(BE130:BE244)),  2)</f>
        <v>0</v>
      </c>
      <c r="G35" s="38"/>
      <c r="H35" s="38"/>
      <c r="I35" s="164">
        <v>0.20999999999999999</v>
      </c>
      <c r="J35" s="163">
        <f>ROUND(((SUM(BE130:BE244))*I35),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ROUND((SUM(BF130:BF244)),  2)</f>
        <v>0</v>
      </c>
      <c r="G36" s="38"/>
      <c r="H36" s="38"/>
      <c r="I36" s="164">
        <v>0.12</v>
      </c>
      <c r="J36" s="163">
        <f>ROUND(((SUM(BF130:BF244))*I36),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ROUND((SUM(BG130:BG244)),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ROUND((SUM(BH130:BH244)),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ROUND((SUM(BI130:BI244)),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A03 - ZPŮSOBILÉ nepřímé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124</v>
      </c>
      <c r="E101" s="196"/>
      <c r="F101" s="196"/>
      <c r="G101" s="196"/>
      <c r="H101" s="196"/>
      <c r="I101" s="196"/>
      <c r="J101" s="197">
        <f>J155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800</v>
      </c>
      <c r="E102" s="196"/>
      <c r="F102" s="196"/>
      <c r="G102" s="196"/>
      <c r="H102" s="196"/>
      <c r="I102" s="196"/>
      <c r="J102" s="197">
        <f>J168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128</v>
      </c>
      <c r="E103" s="196"/>
      <c r="F103" s="196"/>
      <c r="G103" s="196"/>
      <c r="H103" s="196"/>
      <c r="I103" s="196"/>
      <c r="J103" s="197">
        <f>J199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4"/>
      <c r="C104" s="133"/>
      <c r="D104" s="195" t="s">
        <v>129</v>
      </c>
      <c r="E104" s="196"/>
      <c r="F104" s="196"/>
      <c r="G104" s="196"/>
      <c r="H104" s="196"/>
      <c r="I104" s="196"/>
      <c r="J104" s="197">
        <f>J201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8"/>
      <c r="C105" s="189"/>
      <c r="D105" s="190" t="s">
        <v>801</v>
      </c>
      <c r="E105" s="191"/>
      <c r="F105" s="191"/>
      <c r="G105" s="191"/>
      <c r="H105" s="191"/>
      <c r="I105" s="191"/>
      <c r="J105" s="192">
        <f>J203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94"/>
      <c r="C106" s="133"/>
      <c r="D106" s="195" t="s">
        <v>802</v>
      </c>
      <c r="E106" s="196"/>
      <c r="F106" s="196"/>
      <c r="G106" s="196"/>
      <c r="H106" s="196"/>
      <c r="I106" s="196"/>
      <c r="J106" s="197">
        <f>J204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4"/>
      <c r="C107" s="133"/>
      <c r="D107" s="195" t="s">
        <v>803</v>
      </c>
      <c r="E107" s="196"/>
      <c r="F107" s="196"/>
      <c r="G107" s="196"/>
      <c r="H107" s="196"/>
      <c r="I107" s="196"/>
      <c r="J107" s="197">
        <f>J224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94"/>
      <c r="C108" s="133"/>
      <c r="D108" s="195" t="s">
        <v>804</v>
      </c>
      <c r="E108" s="196"/>
      <c r="F108" s="196"/>
      <c r="G108" s="196"/>
      <c r="H108" s="196"/>
      <c r="I108" s="196"/>
      <c r="J108" s="197">
        <f>J239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hidden="1"/>
    <row r="112" hidden="1"/>
    <row r="113" hidden="1"/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3" t="str">
        <f>E7</f>
        <v>Veřejné prostranství Bordovice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112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113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114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A03 - ZPŮSOBILÉ nepřímé náklady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Bordovice</v>
      </c>
      <c r="G124" s="40"/>
      <c r="H124" s="40"/>
      <c r="I124" s="32" t="s">
        <v>22</v>
      </c>
      <c r="J124" s="79" t="str">
        <f>IF(J14="","",J14)</f>
        <v>8. 1. 2025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24</v>
      </c>
      <c r="D126" s="40"/>
      <c r="E126" s="40"/>
      <c r="F126" s="27" t="str">
        <f>E17</f>
        <v>Obec Bordovice</v>
      </c>
      <c r="G126" s="40"/>
      <c r="H126" s="40"/>
      <c r="I126" s="32" t="s">
        <v>30</v>
      </c>
      <c r="J126" s="36" t="str">
        <f>E23</f>
        <v>ing. arch. Tomáš Kudělka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33</v>
      </c>
      <c r="J127" s="36" t="str">
        <f>E26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135</v>
      </c>
      <c r="D129" s="202" t="s">
        <v>61</v>
      </c>
      <c r="E129" s="202" t="s">
        <v>57</v>
      </c>
      <c r="F129" s="202" t="s">
        <v>58</v>
      </c>
      <c r="G129" s="202" t="s">
        <v>136</v>
      </c>
      <c r="H129" s="202" t="s">
        <v>137</v>
      </c>
      <c r="I129" s="202" t="s">
        <v>138</v>
      </c>
      <c r="J129" s="202" t="s">
        <v>118</v>
      </c>
      <c r="K129" s="203" t="s">
        <v>139</v>
      </c>
      <c r="L129" s="204"/>
      <c r="M129" s="100" t="s">
        <v>1</v>
      </c>
      <c r="N129" s="101" t="s">
        <v>40</v>
      </c>
      <c r="O129" s="101" t="s">
        <v>140</v>
      </c>
      <c r="P129" s="101" t="s">
        <v>141</v>
      </c>
      <c r="Q129" s="101" t="s">
        <v>142</v>
      </c>
      <c r="R129" s="101" t="s">
        <v>143</v>
      </c>
      <c r="S129" s="101" t="s">
        <v>144</v>
      </c>
      <c r="T129" s="102" t="s">
        <v>145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146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P131+P203</f>
        <v>0</v>
      </c>
      <c r="Q130" s="104"/>
      <c r="R130" s="207">
        <f>R131+R203</f>
        <v>66.4814133</v>
      </c>
      <c r="S130" s="104"/>
      <c r="T130" s="208">
        <f>T131+T203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120</v>
      </c>
      <c r="BK130" s="209">
        <f>BK131+BK203</f>
        <v>0</v>
      </c>
    </row>
    <row r="131" s="12" customFormat="1" ht="25.92" customHeight="1">
      <c r="A131" s="12"/>
      <c r="B131" s="210"/>
      <c r="C131" s="211"/>
      <c r="D131" s="212" t="s">
        <v>75</v>
      </c>
      <c r="E131" s="213" t="s">
        <v>147</v>
      </c>
      <c r="F131" s="213" t="s">
        <v>148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P132+P155+P168+P199+P201</f>
        <v>0</v>
      </c>
      <c r="Q131" s="218"/>
      <c r="R131" s="219">
        <f>R132+R155+R168+R199+R201</f>
        <v>66.4814133</v>
      </c>
      <c r="S131" s="218"/>
      <c r="T131" s="220">
        <f>T132+T155+T168+T199+T201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75</v>
      </c>
      <c r="AU131" s="222" t="s">
        <v>76</v>
      </c>
      <c r="AY131" s="221" t="s">
        <v>149</v>
      </c>
      <c r="BK131" s="223">
        <f>BK132+BK155+BK168+BK199+BK201</f>
        <v>0</v>
      </c>
    </row>
    <row r="132" s="12" customFormat="1" ht="22.8" customHeight="1">
      <c r="A132" s="12"/>
      <c r="B132" s="210"/>
      <c r="C132" s="211"/>
      <c r="D132" s="212" t="s">
        <v>75</v>
      </c>
      <c r="E132" s="224" t="s">
        <v>83</v>
      </c>
      <c r="F132" s="224" t="s">
        <v>150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SUM(P133:P154)</f>
        <v>0</v>
      </c>
      <c r="Q132" s="218"/>
      <c r="R132" s="219">
        <f>SUM(R133:R154)</f>
        <v>0</v>
      </c>
      <c r="S132" s="218"/>
      <c r="T132" s="220">
        <f>SUM(T133:T154)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75</v>
      </c>
      <c r="AU132" s="222" t="s">
        <v>83</v>
      </c>
      <c r="AY132" s="221" t="s">
        <v>149</v>
      </c>
      <c r="BK132" s="223">
        <f>SUM(BK133:BK154)</f>
        <v>0</v>
      </c>
    </row>
    <row r="133" s="2" customFormat="1" ht="37.8" customHeight="1">
      <c r="A133" s="38"/>
      <c r="B133" s="39"/>
      <c r="C133" s="226" t="s">
        <v>306</v>
      </c>
      <c r="D133" s="226" t="s">
        <v>151</v>
      </c>
      <c r="E133" s="227" t="s">
        <v>198</v>
      </c>
      <c r="F133" s="228" t="s">
        <v>199</v>
      </c>
      <c r="G133" s="229" t="s">
        <v>181</v>
      </c>
      <c r="H133" s="230">
        <v>1.224</v>
      </c>
      <c r="I133" s="231"/>
      <c r="J133" s="232">
        <f>ROUND(I133*H133,2)</f>
        <v>0</v>
      </c>
      <c r="K133" s="228" t="s">
        <v>163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155</v>
      </c>
      <c r="AT133" s="237" t="s">
        <v>151</v>
      </c>
      <c r="AU133" s="237" t="s">
        <v>85</v>
      </c>
      <c r="AY133" s="17" t="s">
        <v>149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155</v>
      </c>
      <c r="BM133" s="237" t="s">
        <v>805</v>
      </c>
    </row>
    <row r="134" s="13" customFormat="1">
      <c r="A134" s="13"/>
      <c r="B134" s="239"/>
      <c r="C134" s="240"/>
      <c r="D134" s="241" t="s">
        <v>157</v>
      </c>
      <c r="E134" s="242" t="s">
        <v>1</v>
      </c>
      <c r="F134" s="243" t="s">
        <v>806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157</v>
      </c>
      <c r="AU134" s="249" t="s">
        <v>85</v>
      </c>
      <c r="AV134" s="13" t="s">
        <v>83</v>
      </c>
      <c r="AW134" s="13" t="s">
        <v>32</v>
      </c>
      <c r="AX134" s="13" t="s">
        <v>76</v>
      </c>
      <c r="AY134" s="249" t="s">
        <v>149</v>
      </c>
    </row>
    <row r="135" s="14" customFormat="1">
      <c r="A135" s="14"/>
      <c r="B135" s="250"/>
      <c r="C135" s="251"/>
      <c r="D135" s="241" t="s">
        <v>157</v>
      </c>
      <c r="E135" s="252" t="s">
        <v>1</v>
      </c>
      <c r="F135" s="253" t="s">
        <v>807</v>
      </c>
      <c r="G135" s="251"/>
      <c r="H135" s="254">
        <v>1.224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157</v>
      </c>
      <c r="AU135" s="260" t="s">
        <v>85</v>
      </c>
      <c r="AV135" s="14" t="s">
        <v>85</v>
      </c>
      <c r="AW135" s="14" t="s">
        <v>32</v>
      </c>
      <c r="AX135" s="14" t="s">
        <v>83</v>
      </c>
      <c r="AY135" s="260" t="s">
        <v>149</v>
      </c>
    </row>
    <row r="136" s="2" customFormat="1" ht="44.25" customHeight="1">
      <c r="A136" s="38"/>
      <c r="B136" s="39"/>
      <c r="C136" s="226" t="s">
        <v>310</v>
      </c>
      <c r="D136" s="226" t="s">
        <v>151</v>
      </c>
      <c r="E136" s="227" t="s">
        <v>206</v>
      </c>
      <c r="F136" s="228" t="s">
        <v>207</v>
      </c>
      <c r="G136" s="229" t="s">
        <v>181</v>
      </c>
      <c r="H136" s="230">
        <v>24.75</v>
      </c>
      <c r="I136" s="231"/>
      <c r="J136" s="232">
        <f>ROUND(I136*H136,2)</f>
        <v>0</v>
      </c>
      <c r="K136" s="228" t="s">
        <v>163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155</v>
      </c>
      <c r="AT136" s="237" t="s">
        <v>151</v>
      </c>
      <c r="AU136" s="237" t="s">
        <v>85</v>
      </c>
      <c r="AY136" s="17" t="s">
        <v>149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155</v>
      </c>
      <c r="BM136" s="237" t="s">
        <v>808</v>
      </c>
    </row>
    <row r="137" s="13" customFormat="1">
      <c r="A137" s="13"/>
      <c r="B137" s="239"/>
      <c r="C137" s="240"/>
      <c r="D137" s="241" t="s">
        <v>157</v>
      </c>
      <c r="E137" s="242" t="s">
        <v>1</v>
      </c>
      <c r="F137" s="243" t="s">
        <v>809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157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149</v>
      </c>
    </row>
    <row r="138" s="13" customFormat="1">
      <c r="A138" s="13"/>
      <c r="B138" s="239"/>
      <c r="C138" s="240"/>
      <c r="D138" s="241" t="s">
        <v>157</v>
      </c>
      <c r="E138" s="242" t="s">
        <v>1</v>
      </c>
      <c r="F138" s="243" t="s">
        <v>810</v>
      </c>
      <c r="G138" s="240"/>
      <c r="H138" s="242" t="s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157</v>
      </c>
      <c r="AU138" s="249" t="s">
        <v>85</v>
      </c>
      <c r="AV138" s="13" t="s">
        <v>83</v>
      </c>
      <c r="AW138" s="13" t="s">
        <v>32</v>
      </c>
      <c r="AX138" s="13" t="s">
        <v>76</v>
      </c>
      <c r="AY138" s="249" t="s">
        <v>149</v>
      </c>
    </row>
    <row r="139" s="14" customFormat="1">
      <c r="A139" s="14"/>
      <c r="B139" s="250"/>
      <c r="C139" s="251"/>
      <c r="D139" s="241" t="s">
        <v>157</v>
      </c>
      <c r="E139" s="252" t="s">
        <v>1</v>
      </c>
      <c r="F139" s="253" t="s">
        <v>811</v>
      </c>
      <c r="G139" s="251"/>
      <c r="H139" s="254">
        <v>24.75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157</v>
      </c>
      <c r="AU139" s="260" t="s">
        <v>85</v>
      </c>
      <c r="AV139" s="14" t="s">
        <v>85</v>
      </c>
      <c r="AW139" s="14" t="s">
        <v>32</v>
      </c>
      <c r="AX139" s="14" t="s">
        <v>76</v>
      </c>
      <c r="AY139" s="260" t="s">
        <v>149</v>
      </c>
    </row>
    <row r="140" s="15" customFormat="1">
      <c r="A140" s="15"/>
      <c r="B140" s="261"/>
      <c r="C140" s="262"/>
      <c r="D140" s="241" t="s">
        <v>157</v>
      </c>
      <c r="E140" s="263" t="s">
        <v>1</v>
      </c>
      <c r="F140" s="264" t="s">
        <v>160</v>
      </c>
      <c r="G140" s="262"/>
      <c r="H140" s="265">
        <v>24.75</v>
      </c>
      <c r="I140" s="266"/>
      <c r="J140" s="262"/>
      <c r="K140" s="262"/>
      <c r="L140" s="267"/>
      <c r="M140" s="268"/>
      <c r="N140" s="269"/>
      <c r="O140" s="269"/>
      <c r="P140" s="269"/>
      <c r="Q140" s="269"/>
      <c r="R140" s="269"/>
      <c r="S140" s="269"/>
      <c r="T140" s="27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1" t="s">
        <v>157</v>
      </c>
      <c r="AU140" s="271" t="s">
        <v>85</v>
      </c>
      <c r="AV140" s="15" t="s">
        <v>155</v>
      </c>
      <c r="AW140" s="15" t="s">
        <v>32</v>
      </c>
      <c r="AX140" s="15" t="s">
        <v>83</v>
      </c>
      <c r="AY140" s="271" t="s">
        <v>149</v>
      </c>
    </row>
    <row r="141" s="2" customFormat="1" ht="37.8" customHeight="1">
      <c r="A141" s="38"/>
      <c r="B141" s="39"/>
      <c r="C141" s="226" t="s">
        <v>314</v>
      </c>
      <c r="D141" s="226" t="s">
        <v>151</v>
      </c>
      <c r="E141" s="227" t="s">
        <v>212</v>
      </c>
      <c r="F141" s="228" t="s">
        <v>213</v>
      </c>
      <c r="G141" s="229" t="s">
        <v>181</v>
      </c>
      <c r="H141" s="230">
        <v>6.8250000000000002</v>
      </c>
      <c r="I141" s="231"/>
      <c r="J141" s="232">
        <f>ROUND(I141*H141,2)</f>
        <v>0</v>
      </c>
      <c r="K141" s="228" t="s">
        <v>163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155</v>
      </c>
      <c r="AT141" s="237" t="s">
        <v>151</v>
      </c>
      <c r="AU141" s="237" t="s">
        <v>85</v>
      </c>
      <c r="AY141" s="17" t="s">
        <v>149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155</v>
      </c>
      <c r="BM141" s="237" t="s">
        <v>812</v>
      </c>
    </row>
    <row r="142" s="2" customFormat="1" ht="62.7" customHeight="1">
      <c r="A142" s="38"/>
      <c r="B142" s="39"/>
      <c r="C142" s="226" t="s">
        <v>319</v>
      </c>
      <c r="D142" s="226" t="s">
        <v>151</v>
      </c>
      <c r="E142" s="227" t="s">
        <v>179</v>
      </c>
      <c r="F142" s="228" t="s">
        <v>180</v>
      </c>
      <c r="G142" s="229" t="s">
        <v>181</v>
      </c>
      <c r="H142" s="230">
        <v>32.798999999999999</v>
      </c>
      <c r="I142" s="231"/>
      <c r="J142" s="232">
        <f>ROUND(I142*H142,2)</f>
        <v>0</v>
      </c>
      <c r="K142" s="228" t="s">
        <v>163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155</v>
      </c>
      <c r="AT142" s="237" t="s">
        <v>151</v>
      </c>
      <c r="AU142" s="237" t="s">
        <v>85</v>
      </c>
      <c r="AY142" s="17" t="s">
        <v>149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155</v>
      </c>
      <c r="BM142" s="237" t="s">
        <v>813</v>
      </c>
    </row>
    <row r="143" s="13" customFormat="1">
      <c r="A143" s="13"/>
      <c r="B143" s="239"/>
      <c r="C143" s="240"/>
      <c r="D143" s="241" t="s">
        <v>157</v>
      </c>
      <c r="E143" s="242" t="s">
        <v>1</v>
      </c>
      <c r="F143" s="243" t="s">
        <v>183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157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149</v>
      </c>
    </row>
    <row r="144" s="14" customFormat="1">
      <c r="A144" s="14"/>
      <c r="B144" s="250"/>
      <c r="C144" s="251"/>
      <c r="D144" s="241" t="s">
        <v>157</v>
      </c>
      <c r="E144" s="252" t="s">
        <v>1</v>
      </c>
      <c r="F144" s="253" t="s">
        <v>814</v>
      </c>
      <c r="G144" s="251"/>
      <c r="H144" s="254">
        <v>25.974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157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149</v>
      </c>
    </row>
    <row r="145" s="13" customFormat="1">
      <c r="A145" s="13"/>
      <c r="B145" s="239"/>
      <c r="C145" s="240"/>
      <c r="D145" s="241" t="s">
        <v>157</v>
      </c>
      <c r="E145" s="242" t="s">
        <v>1</v>
      </c>
      <c r="F145" s="243" t="s">
        <v>223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157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149</v>
      </c>
    </row>
    <row r="146" s="14" customFormat="1">
      <c r="A146" s="14"/>
      <c r="B146" s="250"/>
      <c r="C146" s="251"/>
      <c r="D146" s="241" t="s">
        <v>157</v>
      </c>
      <c r="E146" s="252" t="s">
        <v>1</v>
      </c>
      <c r="F146" s="253" t="s">
        <v>815</v>
      </c>
      <c r="G146" s="251"/>
      <c r="H146" s="254">
        <v>6.8250000000000002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157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149</v>
      </c>
    </row>
    <row r="147" s="15" customFormat="1">
      <c r="A147" s="15"/>
      <c r="B147" s="261"/>
      <c r="C147" s="262"/>
      <c r="D147" s="241" t="s">
        <v>157</v>
      </c>
      <c r="E147" s="263" t="s">
        <v>1</v>
      </c>
      <c r="F147" s="264" t="s">
        <v>160</v>
      </c>
      <c r="G147" s="262"/>
      <c r="H147" s="265">
        <v>32.798999999999999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157</v>
      </c>
      <c r="AU147" s="271" t="s">
        <v>85</v>
      </c>
      <c r="AV147" s="15" t="s">
        <v>155</v>
      </c>
      <c r="AW147" s="15" t="s">
        <v>32</v>
      </c>
      <c r="AX147" s="15" t="s">
        <v>83</v>
      </c>
      <c r="AY147" s="271" t="s">
        <v>149</v>
      </c>
    </row>
    <row r="148" s="2" customFormat="1" ht="44.25" customHeight="1">
      <c r="A148" s="38"/>
      <c r="B148" s="39"/>
      <c r="C148" s="226" t="s">
        <v>323</v>
      </c>
      <c r="D148" s="226" t="s">
        <v>151</v>
      </c>
      <c r="E148" s="227" t="s">
        <v>226</v>
      </c>
      <c r="F148" s="228" t="s">
        <v>227</v>
      </c>
      <c r="G148" s="229" t="s">
        <v>181</v>
      </c>
      <c r="H148" s="230">
        <v>6.8250000000000002</v>
      </c>
      <c r="I148" s="231"/>
      <c r="J148" s="232">
        <f>ROUND(I148*H148,2)</f>
        <v>0</v>
      </c>
      <c r="K148" s="228" t="s">
        <v>163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155</v>
      </c>
      <c r="AT148" s="237" t="s">
        <v>151</v>
      </c>
      <c r="AU148" s="237" t="s">
        <v>85</v>
      </c>
      <c r="AY148" s="17" t="s">
        <v>149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155</v>
      </c>
      <c r="BM148" s="237" t="s">
        <v>816</v>
      </c>
    </row>
    <row r="149" s="13" customFormat="1">
      <c r="A149" s="13"/>
      <c r="B149" s="239"/>
      <c r="C149" s="240"/>
      <c r="D149" s="241" t="s">
        <v>157</v>
      </c>
      <c r="E149" s="242" t="s">
        <v>1</v>
      </c>
      <c r="F149" s="243" t="s">
        <v>229</v>
      </c>
      <c r="G149" s="240"/>
      <c r="H149" s="242" t="s">
        <v>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157</v>
      </c>
      <c r="AU149" s="249" t="s">
        <v>85</v>
      </c>
      <c r="AV149" s="13" t="s">
        <v>83</v>
      </c>
      <c r="AW149" s="13" t="s">
        <v>32</v>
      </c>
      <c r="AX149" s="13" t="s">
        <v>76</v>
      </c>
      <c r="AY149" s="249" t="s">
        <v>149</v>
      </c>
    </row>
    <row r="150" s="14" customFormat="1">
      <c r="A150" s="14"/>
      <c r="B150" s="250"/>
      <c r="C150" s="251"/>
      <c r="D150" s="241" t="s">
        <v>157</v>
      </c>
      <c r="E150" s="252" t="s">
        <v>1</v>
      </c>
      <c r="F150" s="253" t="s">
        <v>815</v>
      </c>
      <c r="G150" s="251"/>
      <c r="H150" s="254">
        <v>6.8250000000000002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157</v>
      </c>
      <c r="AU150" s="260" t="s">
        <v>85</v>
      </c>
      <c r="AV150" s="14" t="s">
        <v>85</v>
      </c>
      <c r="AW150" s="14" t="s">
        <v>32</v>
      </c>
      <c r="AX150" s="14" t="s">
        <v>83</v>
      </c>
      <c r="AY150" s="260" t="s">
        <v>149</v>
      </c>
    </row>
    <row r="151" s="2" customFormat="1" ht="44.25" customHeight="1">
      <c r="A151" s="38"/>
      <c r="B151" s="39"/>
      <c r="C151" s="226" t="s">
        <v>327</v>
      </c>
      <c r="D151" s="226" t="s">
        <v>151</v>
      </c>
      <c r="E151" s="227" t="s">
        <v>236</v>
      </c>
      <c r="F151" s="228" t="s">
        <v>237</v>
      </c>
      <c r="G151" s="229" t="s">
        <v>181</v>
      </c>
      <c r="H151" s="230">
        <v>6.8250000000000002</v>
      </c>
      <c r="I151" s="231"/>
      <c r="J151" s="232">
        <f>ROUND(I151*H151,2)</f>
        <v>0</v>
      </c>
      <c r="K151" s="228" t="s">
        <v>163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155</v>
      </c>
      <c r="AT151" s="237" t="s">
        <v>151</v>
      </c>
      <c r="AU151" s="237" t="s">
        <v>85</v>
      </c>
      <c r="AY151" s="17" t="s">
        <v>149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155</v>
      </c>
      <c r="BM151" s="237" t="s">
        <v>817</v>
      </c>
    </row>
    <row r="152" s="13" customFormat="1">
      <c r="A152" s="13"/>
      <c r="B152" s="239"/>
      <c r="C152" s="240"/>
      <c r="D152" s="241" t="s">
        <v>157</v>
      </c>
      <c r="E152" s="242" t="s">
        <v>1</v>
      </c>
      <c r="F152" s="243" t="s">
        <v>818</v>
      </c>
      <c r="G152" s="240"/>
      <c r="H152" s="242" t="s">
        <v>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157</v>
      </c>
      <c r="AU152" s="249" t="s">
        <v>85</v>
      </c>
      <c r="AV152" s="13" t="s">
        <v>83</v>
      </c>
      <c r="AW152" s="13" t="s">
        <v>32</v>
      </c>
      <c r="AX152" s="13" t="s">
        <v>76</v>
      </c>
      <c r="AY152" s="249" t="s">
        <v>149</v>
      </c>
    </row>
    <row r="153" s="14" customFormat="1">
      <c r="A153" s="14"/>
      <c r="B153" s="250"/>
      <c r="C153" s="251"/>
      <c r="D153" s="241" t="s">
        <v>157</v>
      </c>
      <c r="E153" s="252" t="s">
        <v>1</v>
      </c>
      <c r="F153" s="253" t="s">
        <v>819</v>
      </c>
      <c r="G153" s="251"/>
      <c r="H153" s="254">
        <v>6.8250000000000002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157</v>
      </c>
      <c r="AU153" s="260" t="s">
        <v>85</v>
      </c>
      <c r="AV153" s="14" t="s">
        <v>85</v>
      </c>
      <c r="AW153" s="14" t="s">
        <v>32</v>
      </c>
      <c r="AX153" s="14" t="s">
        <v>76</v>
      </c>
      <c r="AY153" s="260" t="s">
        <v>149</v>
      </c>
    </row>
    <row r="154" s="15" customFormat="1">
      <c r="A154" s="15"/>
      <c r="B154" s="261"/>
      <c r="C154" s="262"/>
      <c r="D154" s="241" t="s">
        <v>157</v>
      </c>
      <c r="E154" s="263" t="s">
        <v>1</v>
      </c>
      <c r="F154" s="264" t="s">
        <v>160</v>
      </c>
      <c r="G154" s="262"/>
      <c r="H154" s="265">
        <v>6.8250000000000002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157</v>
      </c>
      <c r="AU154" s="271" t="s">
        <v>85</v>
      </c>
      <c r="AV154" s="15" t="s">
        <v>155</v>
      </c>
      <c r="AW154" s="15" t="s">
        <v>32</v>
      </c>
      <c r="AX154" s="15" t="s">
        <v>83</v>
      </c>
      <c r="AY154" s="271" t="s">
        <v>149</v>
      </c>
    </row>
    <row r="155" s="12" customFormat="1" ht="22.8" customHeight="1">
      <c r="A155" s="12"/>
      <c r="B155" s="210"/>
      <c r="C155" s="211"/>
      <c r="D155" s="212" t="s">
        <v>75</v>
      </c>
      <c r="E155" s="224" t="s">
        <v>85</v>
      </c>
      <c r="F155" s="224" t="s">
        <v>429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SUM(P156:P167)</f>
        <v>0</v>
      </c>
      <c r="Q155" s="218"/>
      <c r="R155" s="219">
        <f>SUM(R156:R167)</f>
        <v>39.388860999999999</v>
      </c>
      <c r="S155" s="218"/>
      <c r="T155" s="220">
        <f>SUM(T156:T167)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83</v>
      </c>
      <c r="AT155" s="222" t="s">
        <v>75</v>
      </c>
      <c r="AU155" s="222" t="s">
        <v>83</v>
      </c>
      <c r="AY155" s="221" t="s">
        <v>149</v>
      </c>
      <c r="BK155" s="223">
        <f>SUM(BK156:BK167)</f>
        <v>0</v>
      </c>
    </row>
    <row r="156" s="2" customFormat="1" ht="24.15" customHeight="1">
      <c r="A156" s="38"/>
      <c r="B156" s="39"/>
      <c r="C156" s="226" t="s">
        <v>331</v>
      </c>
      <c r="D156" s="226" t="s">
        <v>151</v>
      </c>
      <c r="E156" s="227" t="s">
        <v>820</v>
      </c>
      <c r="F156" s="228" t="s">
        <v>821</v>
      </c>
      <c r="G156" s="229" t="s">
        <v>181</v>
      </c>
      <c r="H156" s="230">
        <v>11</v>
      </c>
      <c r="I156" s="231"/>
      <c r="J156" s="232">
        <f>ROUND(I156*H156,2)</f>
        <v>0</v>
      </c>
      <c r="K156" s="228" t="s">
        <v>163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2.3010199999999998</v>
      </c>
      <c r="R156" s="235">
        <f>Q156*H156</f>
        <v>25.311219999999999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155</v>
      </c>
      <c r="AT156" s="237" t="s">
        <v>151</v>
      </c>
      <c r="AU156" s="237" t="s">
        <v>85</v>
      </c>
      <c r="AY156" s="17" t="s">
        <v>149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155</v>
      </c>
      <c r="BM156" s="237" t="s">
        <v>822</v>
      </c>
    </row>
    <row r="157" s="13" customFormat="1">
      <c r="A157" s="13"/>
      <c r="B157" s="239"/>
      <c r="C157" s="240"/>
      <c r="D157" s="241" t="s">
        <v>157</v>
      </c>
      <c r="E157" s="242" t="s">
        <v>1</v>
      </c>
      <c r="F157" s="243" t="s">
        <v>809</v>
      </c>
      <c r="G157" s="240"/>
      <c r="H157" s="242" t="s">
        <v>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157</v>
      </c>
      <c r="AU157" s="249" t="s">
        <v>85</v>
      </c>
      <c r="AV157" s="13" t="s">
        <v>83</v>
      </c>
      <c r="AW157" s="13" t="s">
        <v>32</v>
      </c>
      <c r="AX157" s="13" t="s">
        <v>76</v>
      </c>
      <c r="AY157" s="249" t="s">
        <v>149</v>
      </c>
    </row>
    <row r="158" s="13" customFormat="1">
      <c r="A158" s="13"/>
      <c r="B158" s="239"/>
      <c r="C158" s="240"/>
      <c r="D158" s="241" t="s">
        <v>157</v>
      </c>
      <c r="E158" s="242" t="s">
        <v>1</v>
      </c>
      <c r="F158" s="243" t="s">
        <v>810</v>
      </c>
      <c r="G158" s="240"/>
      <c r="H158" s="242" t="s">
        <v>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157</v>
      </c>
      <c r="AU158" s="249" t="s">
        <v>85</v>
      </c>
      <c r="AV158" s="13" t="s">
        <v>83</v>
      </c>
      <c r="AW158" s="13" t="s">
        <v>32</v>
      </c>
      <c r="AX158" s="13" t="s">
        <v>76</v>
      </c>
      <c r="AY158" s="249" t="s">
        <v>149</v>
      </c>
    </row>
    <row r="159" s="14" customFormat="1">
      <c r="A159" s="14"/>
      <c r="B159" s="250"/>
      <c r="C159" s="251"/>
      <c r="D159" s="241" t="s">
        <v>157</v>
      </c>
      <c r="E159" s="252" t="s">
        <v>1</v>
      </c>
      <c r="F159" s="253" t="s">
        <v>823</v>
      </c>
      <c r="G159" s="251"/>
      <c r="H159" s="254">
        <v>11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157</v>
      </c>
      <c r="AU159" s="260" t="s">
        <v>85</v>
      </c>
      <c r="AV159" s="14" t="s">
        <v>85</v>
      </c>
      <c r="AW159" s="14" t="s">
        <v>32</v>
      </c>
      <c r="AX159" s="14" t="s">
        <v>83</v>
      </c>
      <c r="AY159" s="260" t="s">
        <v>149</v>
      </c>
    </row>
    <row r="160" s="2" customFormat="1" ht="44.25" customHeight="1">
      <c r="A160" s="38"/>
      <c r="B160" s="39"/>
      <c r="C160" s="226" t="s">
        <v>335</v>
      </c>
      <c r="D160" s="226" t="s">
        <v>151</v>
      </c>
      <c r="E160" s="227" t="s">
        <v>824</v>
      </c>
      <c r="F160" s="228" t="s">
        <v>825</v>
      </c>
      <c r="G160" s="229" t="s">
        <v>154</v>
      </c>
      <c r="H160" s="230">
        <v>27.5</v>
      </c>
      <c r="I160" s="231"/>
      <c r="J160" s="232">
        <f>ROUND(I160*H160,2)</f>
        <v>0</v>
      </c>
      <c r="K160" s="228" t="s">
        <v>163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0.49689</v>
      </c>
      <c r="R160" s="235">
        <f>Q160*H160</f>
        <v>13.664475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155</v>
      </c>
      <c r="AT160" s="237" t="s">
        <v>151</v>
      </c>
      <c r="AU160" s="237" t="s">
        <v>85</v>
      </c>
      <c r="AY160" s="17" t="s">
        <v>149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155</v>
      </c>
      <c r="BM160" s="237" t="s">
        <v>826</v>
      </c>
    </row>
    <row r="161" s="13" customFormat="1">
      <c r="A161" s="13"/>
      <c r="B161" s="239"/>
      <c r="C161" s="240"/>
      <c r="D161" s="241" t="s">
        <v>157</v>
      </c>
      <c r="E161" s="242" t="s">
        <v>1</v>
      </c>
      <c r="F161" s="243" t="s">
        <v>809</v>
      </c>
      <c r="G161" s="240"/>
      <c r="H161" s="242" t="s">
        <v>1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157</v>
      </c>
      <c r="AU161" s="249" t="s">
        <v>85</v>
      </c>
      <c r="AV161" s="13" t="s">
        <v>83</v>
      </c>
      <c r="AW161" s="13" t="s">
        <v>32</v>
      </c>
      <c r="AX161" s="13" t="s">
        <v>76</v>
      </c>
      <c r="AY161" s="249" t="s">
        <v>149</v>
      </c>
    </row>
    <row r="162" s="14" customFormat="1">
      <c r="A162" s="14"/>
      <c r="B162" s="250"/>
      <c r="C162" s="251"/>
      <c r="D162" s="241" t="s">
        <v>157</v>
      </c>
      <c r="E162" s="252" t="s">
        <v>1</v>
      </c>
      <c r="F162" s="253" t="s">
        <v>827</v>
      </c>
      <c r="G162" s="251"/>
      <c r="H162" s="254">
        <v>27.5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157</v>
      </c>
      <c r="AU162" s="260" t="s">
        <v>85</v>
      </c>
      <c r="AV162" s="14" t="s">
        <v>85</v>
      </c>
      <c r="AW162" s="14" t="s">
        <v>32</v>
      </c>
      <c r="AX162" s="14" t="s">
        <v>83</v>
      </c>
      <c r="AY162" s="260" t="s">
        <v>149</v>
      </c>
    </row>
    <row r="163" s="2" customFormat="1" ht="55.5" customHeight="1">
      <c r="A163" s="38"/>
      <c r="B163" s="39"/>
      <c r="C163" s="226" t="s">
        <v>339</v>
      </c>
      <c r="D163" s="226" t="s">
        <v>151</v>
      </c>
      <c r="E163" s="227" t="s">
        <v>828</v>
      </c>
      <c r="F163" s="228" t="s">
        <v>829</v>
      </c>
      <c r="G163" s="229" t="s">
        <v>257</v>
      </c>
      <c r="H163" s="230">
        <v>0.39000000000000001</v>
      </c>
      <c r="I163" s="231"/>
      <c r="J163" s="232">
        <f>ROUND(I163*H163,2)</f>
        <v>0</v>
      </c>
      <c r="K163" s="228" t="s">
        <v>1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1.0593999999999999</v>
      </c>
      <c r="R163" s="235">
        <f>Q163*H163</f>
        <v>0.41316599999999998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155</v>
      </c>
      <c r="AT163" s="237" t="s">
        <v>151</v>
      </c>
      <c r="AU163" s="237" t="s">
        <v>85</v>
      </c>
      <c r="AY163" s="17" t="s">
        <v>149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155</v>
      </c>
      <c r="BM163" s="237" t="s">
        <v>830</v>
      </c>
    </row>
    <row r="164" s="13" customFormat="1">
      <c r="A164" s="13"/>
      <c r="B164" s="239"/>
      <c r="C164" s="240"/>
      <c r="D164" s="241" t="s">
        <v>157</v>
      </c>
      <c r="E164" s="242" t="s">
        <v>1</v>
      </c>
      <c r="F164" s="243" t="s">
        <v>831</v>
      </c>
      <c r="G164" s="240"/>
      <c r="H164" s="242" t="s">
        <v>1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157</v>
      </c>
      <c r="AU164" s="249" t="s">
        <v>85</v>
      </c>
      <c r="AV164" s="13" t="s">
        <v>83</v>
      </c>
      <c r="AW164" s="13" t="s">
        <v>32</v>
      </c>
      <c r="AX164" s="13" t="s">
        <v>76</v>
      </c>
      <c r="AY164" s="249" t="s">
        <v>149</v>
      </c>
    </row>
    <row r="165" s="14" customFormat="1">
      <c r="A165" s="14"/>
      <c r="B165" s="250"/>
      <c r="C165" s="251"/>
      <c r="D165" s="241" t="s">
        <v>157</v>
      </c>
      <c r="E165" s="252" t="s">
        <v>1</v>
      </c>
      <c r="F165" s="253" t="s">
        <v>832</v>
      </c>
      <c r="G165" s="251"/>
      <c r="H165" s="254">
        <v>0.19500000000000001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157</v>
      </c>
      <c r="AU165" s="260" t="s">
        <v>85</v>
      </c>
      <c r="AV165" s="14" t="s">
        <v>85</v>
      </c>
      <c r="AW165" s="14" t="s">
        <v>32</v>
      </c>
      <c r="AX165" s="14" t="s">
        <v>76</v>
      </c>
      <c r="AY165" s="260" t="s">
        <v>149</v>
      </c>
    </row>
    <row r="166" s="14" customFormat="1">
      <c r="A166" s="14"/>
      <c r="B166" s="250"/>
      <c r="C166" s="251"/>
      <c r="D166" s="241" t="s">
        <v>157</v>
      </c>
      <c r="E166" s="252" t="s">
        <v>1</v>
      </c>
      <c r="F166" s="253" t="s">
        <v>833</v>
      </c>
      <c r="G166" s="251"/>
      <c r="H166" s="254">
        <v>0.19500000000000001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157</v>
      </c>
      <c r="AU166" s="260" t="s">
        <v>85</v>
      </c>
      <c r="AV166" s="14" t="s">
        <v>85</v>
      </c>
      <c r="AW166" s="14" t="s">
        <v>32</v>
      </c>
      <c r="AX166" s="14" t="s">
        <v>76</v>
      </c>
      <c r="AY166" s="260" t="s">
        <v>149</v>
      </c>
    </row>
    <row r="167" s="15" customFormat="1">
      <c r="A167" s="15"/>
      <c r="B167" s="261"/>
      <c r="C167" s="262"/>
      <c r="D167" s="241" t="s">
        <v>157</v>
      </c>
      <c r="E167" s="263" t="s">
        <v>1</v>
      </c>
      <c r="F167" s="264" t="s">
        <v>160</v>
      </c>
      <c r="G167" s="262"/>
      <c r="H167" s="265">
        <v>0.39000000000000001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1" t="s">
        <v>157</v>
      </c>
      <c r="AU167" s="271" t="s">
        <v>85</v>
      </c>
      <c r="AV167" s="15" t="s">
        <v>155</v>
      </c>
      <c r="AW167" s="15" t="s">
        <v>32</v>
      </c>
      <c r="AX167" s="15" t="s">
        <v>83</v>
      </c>
      <c r="AY167" s="271" t="s">
        <v>149</v>
      </c>
    </row>
    <row r="168" s="12" customFormat="1" ht="22.8" customHeight="1">
      <c r="A168" s="12"/>
      <c r="B168" s="210"/>
      <c r="C168" s="211"/>
      <c r="D168" s="212" t="s">
        <v>75</v>
      </c>
      <c r="E168" s="224" t="s">
        <v>167</v>
      </c>
      <c r="F168" s="224" t="s">
        <v>834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SUM(P169:P198)</f>
        <v>0</v>
      </c>
      <c r="Q168" s="218"/>
      <c r="R168" s="219">
        <f>SUM(R169:R198)</f>
        <v>27.092552300000001</v>
      </c>
      <c r="S168" s="218"/>
      <c r="T168" s="220">
        <f>SUM(T169:T198)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83</v>
      </c>
      <c r="AT168" s="222" t="s">
        <v>75</v>
      </c>
      <c r="AU168" s="222" t="s">
        <v>83</v>
      </c>
      <c r="AY168" s="221" t="s">
        <v>149</v>
      </c>
      <c r="BK168" s="223">
        <f>SUM(BK169:BK198)</f>
        <v>0</v>
      </c>
    </row>
    <row r="169" s="2" customFormat="1" ht="24.15" customHeight="1">
      <c r="A169" s="38"/>
      <c r="B169" s="39"/>
      <c r="C169" s="226" t="s">
        <v>343</v>
      </c>
      <c r="D169" s="226" t="s">
        <v>151</v>
      </c>
      <c r="E169" s="227" t="s">
        <v>835</v>
      </c>
      <c r="F169" s="228" t="s">
        <v>836</v>
      </c>
      <c r="G169" s="229" t="s">
        <v>181</v>
      </c>
      <c r="H169" s="230">
        <v>3.4649999999999999</v>
      </c>
      <c r="I169" s="231"/>
      <c r="J169" s="232">
        <f>ROUND(I169*H169,2)</f>
        <v>0</v>
      </c>
      <c r="K169" s="228" t="s">
        <v>163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2.3010199999999998</v>
      </c>
      <c r="R169" s="235">
        <f>Q169*H169</f>
        <v>7.9730342999999992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155</v>
      </c>
      <c r="AT169" s="237" t="s">
        <v>151</v>
      </c>
      <c r="AU169" s="237" t="s">
        <v>85</v>
      </c>
      <c r="AY169" s="17" t="s">
        <v>149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155</v>
      </c>
      <c r="BM169" s="237" t="s">
        <v>837</v>
      </c>
    </row>
    <row r="170" s="13" customFormat="1">
      <c r="A170" s="13"/>
      <c r="B170" s="239"/>
      <c r="C170" s="240"/>
      <c r="D170" s="241" t="s">
        <v>157</v>
      </c>
      <c r="E170" s="242" t="s">
        <v>1</v>
      </c>
      <c r="F170" s="243" t="s">
        <v>838</v>
      </c>
      <c r="G170" s="240"/>
      <c r="H170" s="242" t="s">
        <v>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157</v>
      </c>
      <c r="AU170" s="249" t="s">
        <v>85</v>
      </c>
      <c r="AV170" s="13" t="s">
        <v>83</v>
      </c>
      <c r="AW170" s="13" t="s">
        <v>32</v>
      </c>
      <c r="AX170" s="13" t="s">
        <v>76</v>
      </c>
      <c r="AY170" s="249" t="s">
        <v>149</v>
      </c>
    </row>
    <row r="171" s="14" customFormat="1">
      <c r="A171" s="14"/>
      <c r="B171" s="250"/>
      <c r="C171" s="251"/>
      <c r="D171" s="241" t="s">
        <v>157</v>
      </c>
      <c r="E171" s="252" t="s">
        <v>1</v>
      </c>
      <c r="F171" s="253" t="s">
        <v>839</v>
      </c>
      <c r="G171" s="251"/>
      <c r="H171" s="254">
        <v>3.4649999999999999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157</v>
      </c>
      <c r="AU171" s="260" t="s">
        <v>85</v>
      </c>
      <c r="AV171" s="14" t="s">
        <v>85</v>
      </c>
      <c r="AW171" s="14" t="s">
        <v>32</v>
      </c>
      <c r="AX171" s="14" t="s">
        <v>83</v>
      </c>
      <c r="AY171" s="260" t="s">
        <v>149</v>
      </c>
    </row>
    <row r="172" s="2" customFormat="1" ht="44.25" customHeight="1">
      <c r="A172" s="38"/>
      <c r="B172" s="39"/>
      <c r="C172" s="226" t="s">
        <v>347</v>
      </c>
      <c r="D172" s="226" t="s">
        <v>151</v>
      </c>
      <c r="E172" s="227" t="s">
        <v>840</v>
      </c>
      <c r="F172" s="228" t="s">
        <v>841</v>
      </c>
      <c r="G172" s="229" t="s">
        <v>370</v>
      </c>
      <c r="H172" s="230">
        <v>46</v>
      </c>
      <c r="I172" s="231"/>
      <c r="J172" s="232">
        <f>ROUND(I172*H172,2)</f>
        <v>0</v>
      </c>
      <c r="K172" s="228" t="s">
        <v>163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0.17488999999999999</v>
      </c>
      <c r="R172" s="235">
        <f>Q172*H172</f>
        <v>8.0449400000000004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155</v>
      </c>
      <c r="AT172" s="237" t="s">
        <v>151</v>
      </c>
      <c r="AU172" s="237" t="s">
        <v>85</v>
      </c>
      <c r="AY172" s="17" t="s">
        <v>149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155</v>
      </c>
      <c r="BM172" s="237" t="s">
        <v>842</v>
      </c>
    </row>
    <row r="173" s="13" customFormat="1">
      <c r="A173" s="13"/>
      <c r="B173" s="239"/>
      <c r="C173" s="240"/>
      <c r="D173" s="241" t="s">
        <v>157</v>
      </c>
      <c r="E173" s="242" t="s">
        <v>1</v>
      </c>
      <c r="F173" s="243" t="s">
        <v>843</v>
      </c>
      <c r="G173" s="240"/>
      <c r="H173" s="242" t="s">
        <v>1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157</v>
      </c>
      <c r="AU173" s="249" t="s">
        <v>85</v>
      </c>
      <c r="AV173" s="13" t="s">
        <v>83</v>
      </c>
      <c r="AW173" s="13" t="s">
        <v>32</v>
      </c>
      <c r="AX173" s="13" t="s">
        <v>76</v>
      </c>
      <c r="AY173" s="249" t="s">
        <v>149</v>
      </c>
    </row>
    <row r="174" s="14" customFormat="1">
      <c r="A174" s="14"/>
      <c r="B174" s="250"/>
      <c r="C174" s="251"/>
      <c r="D174" s="241" t="s">
        <v>157</v>
      </c>
      <c r="E174" s="252" t="s">
        <v>1</v>
      </c>
      <c r="F174" s="253" t="s">
        <v>844</v>
      </c>
      <c r="G174" s="251"/>
      <c r="H174" s="254">
        <v>26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157</v>
      </c>
      <c r="AU174" s="260" t="s">
        <v>85</v>
      </c>
      <c r="AV174" s="14" t="s">
        <v>85</v>
      </c>
      <c r="AW174" s="14" t="s">
        <v>32</v>
      </c>
      <c r="AX174" s="14" t="s">
        <v>76</v>
      </c>
      <c r="AY174" s="260" t="s">
        <v>149</v>
      </c>
    </row>
    <row r="175" s="13" customFormat="1">
      <c r="A175" s="13"/>
      <c r="B175" s="239"/>
      <c r="C175" s="240"/>
      <c r="D175" s="241" t="s">
        <v>157</v>
      </c>
      <c r="E175" s="242" t="s">
        <v>1</v>
      </c>
      <c r="F175" s="243" t="s">
        <v>845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157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149</v>
      </c>
    </row>
    <row r="176" s="14" customFormat="1">
      <c r="A176" s="14"/>
      <c r="B176" s="250"/>
      <c r="C176" s="251"/>
      <c r="D176" s="241" t="s">
        <v>157</v>
      </c>
      <c r="E176" s="252" t="s">
        <v>1</v>
      </c>
      <c r="F176" s="253" t="s">
        <v>846</v>
      </c>
      <c r="G176" s="251"/>
      <c r="H176" s="254">
        <v>20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157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149</v>
      </c>
    </row>
    <row r="177" s="15" customFormat="1">
      <c r="A177" s="15"/>
      <c r="B177" s="261"/>
      <c r="C177" s="262"/>
      <c r="D177" s="241" t="s">
        <v>157</v>
      </c>
      <c r="E177" s="263" t="s">
        <v>1</v>
      </c>
      <c r="F177" s="264" t="s">
        <v>160</v>
      </c>
      <c r="G177" s="262"/>
      <c r="H177" s="265">
        <v>46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157</v>
      </c>
      <c r="AU177" s="271" t="s">
        <v>85</v>
      </c>
      <c r="AV177" s="15" t="s">
        <v>155</v>
      </c>
      <c r="AW177" s="15" t="s">
        <v>32</v>
      </c>
      <c r="AX177" s="15" t="s">
        <v>83</v>
      </c>
      <c r="AY177" s="271" t="s">
        <v>149</v>
      </c>
    </row>
    <row r="178" s="2" customFormat="1" ht="16.5" customHeight="1">
      <c r="A178" s="38"/>
      <c r="B178" s="39"/>
      <c r="C178" s="272" t="s">
        <v>351</v>
      </c>
      <c r="D178" s="272" t="s">
        <v>254</v>
      </c>
      <c r="E178" s="273" t="s">
        <v>847</v>
      </c>
      <c r="F178" s="274" t="s">
        <v>848</v>
      </c>
      <c r="G178" s="275" t="s">
        <v>370</v>
      </c>
      <c r="H178" s="276">
        <v>17</v>
      </c>
      <c r="I178" s="277"/>
      <c r="J178" s="278">
        <f>ROUND(I178*H178,2)</f>
        <v>0</v>
      </c>
      <c r="K178" s="274" t="s">
        <v>163</v>
      </c>
      <c r="L178" s="279"/>
      <c r="M178" s="280" t="s">
        <v>1</v>
      </c>
      <c r="N178" s="281" t="s">
        <v>41</v>
      </c>
      <c r="O178" s="91"/>
      <c r="P178" s="235">
        <f>O178*H178</f>
        <v>0</v>
      </c>
      <c r="Q178" s="235">
        <v>0.0040499999999999998</v>
      </c>
      <c r="R178" s="235">
        <f>Q178*H178</f>
        <v>0.068849999999999995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205</v>
      </c>
      <c r="AT178" s="237" t="s">
        <v>254</v>
      </c>
      <c r="AU178" s="237" t="s">
        <v>85</v>
      </c>
      <c r="AY178" s="17" t="s">
        <v>149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155</v>
      </c>
      <c r="BM178" s="237" t="s">
        <v>849</v>
      </c>
    </row>
    <row r="179" s="14" customFormat="1">
      <c r="A179" s="14"/>
      <c r="B179" s="250"/>
      <c r="C179" s="251"/>
      <c r="D179" s="241" t="s">
        <v>157</v>
      </c>
      <c r="E179" s="252" t="s">
        <v>1</v>
      </c>
      <c r="F179" s="253" t="s">
        <v>850</v>
      </c>
      <c r="G179" s="251"/>
      <c r="H179" s="254">
        <v>17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157</v>
      </c>
      <c r="AU179" s="260" t="s">
        <v>85</v>
      </c>
      <c r="AV179" s="14" t="s">
        <v>85</v>
      </c>
      <c r="AW179" s="14" t="s">
        <v>32</v>
      </c>
      <c r="AX179" s="14" t="s">
        <v>83</v>
      </c>
      <c r="AY179" s="260" t="s">
        <v>149</v>
      </c>
    </row>
    <row r="180" s="2" customFormat="1" ht="16.5" customHeight="1">
      <c r="A180" s="38"/>
      <c r="B180" s="39"/>
      <c r="C180" s="272" t="s">
        <v>355</v>
      </c>
      <c r="D180" s="272" t="s">
        <v>254</v>
      </c>
      <c r="E180" s="273" t="s">
        <v>851</v>
      </c>
      <c r="F180" s="274" t="s">
        <v>852</v>
      </c>
      <c r="G180" s="275" t="s">
        <v>370</v>
      </c>
      <c r="H180" s="276">
        <v>20</v>
      </c>
      <c r="I180" s="277"/>
      <c r="J180" s="278">
        <f>ROUND(I180*H180,2)</f>
        <v>0</v>
      </c>
      <c r="K180" s="274" t="s">
        <v>163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0.0027000000000000001</v>
      </c>
      <c r="R180" s="235">
        <f>Q180*H180</f>
        <v>0.054000000000000006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205</v>
      </c>
      <c r="AT180" s="237" t="s">
        <v>254</v>
      </c>
      <c r="AU180" s="237" t="s">
        <v>85</v>
      </c>
      <c r="AY180" s="17" t="s">
        <v>149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155</v>
      </c>
      <c r="BM180" s="237" t="s">
        <v>853</v>
      </c>
    </row>
    <row r="181" s="14" customFormat="1">
      <c r="A181" s="14"/>
      <c r="B181" s="250"/>
      <c r="C181" s="251"/>
      <c r="D181" s="241" t="s">
        <v>157</v>
      </c>
      <c r="E181" s="252" t="s">
        <v>1</v>
      </c>
      <c r="F181" s="253" t="s">
        <v>854</v>
      </c>
      <c r="G181" s="251"/>
      <c r="H181" s="254">
        <v>20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157</v>
      </c>
      <c r="AU181" s="260" t="s">
        <v>85</v>
      </c>
      <c r="AV181" s="14" t="s">
        <v>85</v>
      </c>
      <c r="AW181" s="14" t="s">
        <v>32</v>
      </c>
      <c r="AX181" s="14" t="s">
        <v>83</v>
      </c>
      <c r="AY181" s="260" t="s">
        <v>149</v>
      </c>
    </row>
    <row r="182" s="2" customFormat="1" ht="21.75" customHeight="1">
      <c r="A182" s="38"/>
      <c r="B182" s="39"/>
      <c r="C182" s="272" t="s">
        <v>358</v>
      </c>
      <c r="D182" s="272" t="s">
        <v>254</v>
      </c>
      <c r="E182" s="273" t="s">
        <v>855</v>
      </c>
      <c r="F182" s="274" t="s">
        <v>856</v>
      </c>
      <c r="G182" s="275" t="s">
        <v>370</v>
      </c>
      <c r="H182" s="276">
        <v>10</v>
      </c>
      <c r="I182" s="277"/>
      <c r="J182" s="278">
        <f>ROUND(I182*H182,2)</f>
        <v>0</v>
      </c>
      <c r="K182" s="274" t="s">
        <v>163</v>
      </c>
      <c r="L182" s="279"/>
      <c r="M182" s="280" t="s">
        <v>1</v>
      </c>
      <c r="N182" s="281" t="s">
        <v>41</v>
      </c>
      <c r="O182" s="91"/>
      <c r="P182" s="235">
        <f>O182*H182</f>
        <v>0</v>
      </c>
      <c r="Q182" s="235">
        <v>0.00010000000000000001</v>
      </c>
      <c r="R182" s="235">
        <f>Q182*H182</f>
        <v>0.001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205</v>
      </c>
      <c r="AT182" s="237" t="s">
        <v>254</v>
      </c>
      <c r="AU182" s="237" t="s">
        <v>85</v>
      </c>
      <c r="AY182" s="17" t="s">
        <v>149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155</v>
      </c>
      <c r="BM182" s="237" t="s">
        <v>857</v>
      </c>
    </row>
    <row r="183" s="14" customFormat="1">
      <c r="A183" s="14"/>
      <c r="B183" s="250"/>
      <c r="C183" s="251"/>
      <c r="D183" s="241" t="s">
        <v>157</v>
      </c>
      <c r="E183" s="252" t="s">
        <v>1</v>
      </c>
      <c r="F183" s="253" t="s">
        <v>858</v>
      </c>
      <c r="G183" s="251"/>
      <c r="H183" s="254">
        <v>10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157</v>
      </c>
      <c r="AU183" s="260" t="s">
        <v>85</v>
      </c>
      <c r="AV183" s="14" t="s">
        <v>85</v>
      </c>
      <c r="AW183" s="14" t="s">
        <v>32</v>
      </c>
      <c r="AX183" s="14" t="s">
        <v>83</v>
      </c>
      <c r="AY183" s="260" t="s">
        <v>149</v>
      </c>
    </row>
    <row r="184" s="2" customFormat="1" ht="24.15" customHeight="1">
      <c r="A184" s="38"/>
      <c r="B184" s="39"/>
      <c r="C184" s="272" t="s">
        <v>362</v>
      </c>
      <c r="D184" s="272" t="s">
        <v>254</v>
      </c>
      <c r="E184" s="273" t="s">
        <v>859</v>
      </c>
      <c r="F184" s="274" t="s">
        <v>860</v>
      </c>
      <c r="G184" s="275" t="s">
        <v>370</v>
      </c>
      <c r="H184" s="276">
        <v>17</v>
      </c>
      <c r="I184" s="277"/>
      <c r="J184" s="278">
        <f>ROUND(I184*H184,2)</f>
        <v>0</v>
      </c>
      <c r="K184" s="274" t="s">
        <v>1</v>
      </c>
      <c r="L184" s="279"/>
      <c r="M184" s="280" t="s">
        <v>1</v>
      </c>
      <c r="N184" s="281" t="s">
        <v>41</v>
      </c>
      <c r="O184" s="91"/>
      <c r="P184" s="235">
        <f>O184*H184</f>
        <v>0</v>
      </c>
      <c r="Q184" s="235">
        <v>0.00059999999999999995</v>
      </c>
      <c r="R184" s="235">
        <f>Q184*H184</f>
        <v>0.010199999999999999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205</v>
      </c>
      <c r="AT184" s="237" t="s">
        <v>254</v>
      </c>
      <c r="AU184" s="237" t="s">
        <v>85</v>
      </c>
      <c r="AY184" s="17" t="s">
        <v>149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155</v>
      </c>
      <c r="BM184" s="237" t="s">
        <v>861</v>
      </c>
    </row>
    <row r="185" s="13" customFormat="1">
      <c r="A185" s="13"/>
      <c r="B185" s="239"/>
      <c r="C185" s="240"/>
      <c r="D185" s="241" t="s">
        <v>157</v>
      </c>
      <c r="E185" s="242" t="s">
        <v>1</v>
      </c>
      <c r="F185" s="243" t="s">
        <v>862</v>
      </c>
      <c r="G185" s="240"/>
      <c r="H185" s="242" t="s">
        <v>1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157</v>
      </c>
      <c r="AU185" s="249" t="s">
        <v>85</v>
      </c>
      <c r="AV185" s="13" t="s">
        <v>83</v>
      </c>
      <c r="AW185" s="13" t="s">
        <v>32</v>
      </c>
      <c r="AX185" s="13" t="s">
        <v>76</v>
      </c>
      <c r="AY185" s="249" t="s">
        <v>149</v>
      </c>
    </row>
    <row r="186" s="14" customFormat="1">
      <c r="A186" s="14"/>
      <c r="B186" s="250"/>
      <c r="C186" s="251"/>
      <c r="D186" s="241" t="s">
        <v>157</v>
      </c>
      <c r="E186" s="252" t="s">
        <v>1</v>
      </c>
      <c r="F186" s="253" t="s">
        <v>850</v>
      </c>
      <c r="G186" s="251"/>
      <c r="H186" s="254">
        <v>17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157</v>
      </c>
      <c r="AU186" s="260" t="s">
        <v>85</v>
      </c>
      <c r="AV186" s="14" t="s">
        <v>85</v>
      </c>
      <c r="AW186" s="14" t="s">
        <v>32</v>
      </c>
      <c r="AX186" s="14" t="s">
        <v>83</v>
      </c>
      <c r="AY186" s="260" t="s">
        <v>149</v>
      </c>
    </row>
    <row r="187" s="2" customFormat="1" ht="16.5" customHeight="1">
      <c r="A187" s="38"/>
      <c r="B187" s="39"/>
      <c r="C187" s="272" t="s">
        <v>367</v>
      </c>
      <c r="D187" s="272" t="s">
        <v>254</v>
      </c>
      <c r="E187" s="273" t="s">
        <v>863</v>
      </c>
      <c r="F187" s="274" t="s">
        <v>864</v>
      </c>
      <c r="G187" s="275" t="s">
        <v>370</v>
      </c>
      <c r="H187" s="276">
        <v>10</v>
      </c>
      <c r="I187" s="277"/>
      <c r="J187" s="278">
        <f>ROUND(I187*H187,2)</f>
        <v>0</v>
      </c>
      <c r="K187" s="274" t="s">
        <v>163</v>
      </c>
      <c r="L187" s="279"/>
      <c r="M187" s="280" t="s">
        <v>1</v>
      </c>
      <c r="N187" s="281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205</v>
      </c>
      <c r="AT187" s="237" t="s">
        <v>254</v>
      </c>
      <c r="AU187" s="237" t="s">
        <v>85</v>
      </c>
      <c r="AY187" s="17" t="s">
        <v>149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155</v>
      </c>
      <c r="BM187" s="237" t="s">
        <v>865</v>
      </c>
    </row>
    <row r="188" s="2" customFormat="1" ht="24.15" customHeight="1">
      <c r="A188" s="38"/>
      <c r="B188" s="39"/>
      <c r="C188" s="226" t="s">
        <v>372</v>
      </c>
      <c r="D188" s="226" t="s">
        <v>151</v>
      </c>
      <c r="E188" s="227" t="s">
        <v>866</v>
      </c>
      <c r="F188" s="228" t="s">
        <v>867</v>
      </c>
      <c r="G188" s="229" t="s">
        <v>370</v>
      </c>
      <c r="H188" s="230">
        <v>17</v>
      </c>
      <c r="I188" s="231"/>
      <c r="J188" s="232">
        <f>ROUND(I188*H188,2)</f>
        <v>0</v>
      </c>
      <c r="K188" s="228" t="s">
        <v>163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0.0011999999999999999</v>
      </c>
      <c r="R188" s="235">
        <f>Q188*H188</f>
        <v>0.020399999999999998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155</v>
      </c>
      <c r="AT188" s="237" t="s">
        <v>151</v>
      </c>
      <c r="AU188" s="237" t="s">
        <v>85</v>
      </c>
      <c r="AY188" s="17" t="s">
        <v>149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155</v>
      </c>
      <c r="BM188" s="237" t="s">
        <v>868</v>
      </c>
    </row>
    <row r="189" s="2" customFormat="1" ht="16.5" customHeight="1">
      <c r="A189" s="38"/>
      <c r="B189" s="39"/>
      <c r="C189" s="272" t="s">
        <v>376</v>
      </c>
      <c r="D189" s="272" t="s">
        <v>254</v>
      </c>
      <c r="E189" s="273" t="s">
        <v>869</v>
      </c>
      <c r="F189" s="274" t="s">
        <v>870</v>
      </c>
      <c r="G189" s="275" t="s">
        <v>370</v>
      </c>
      <c r="H189" s="276">
        <v>17</v>
      </c>
      <c r="I189" s="277"/>
      <c r="J189" s="278">
        <f>ROUND(I189*H189,2)</f>
        <v>0</v>
      </c>
      <c r="K189" s="274" t="s">
        <v>1</v>
      </c>
      <c r="L189" s="279"/>
      <c r="M189" s="280" t="s">
        <v>1</v>
      </c>
      <c r="N189" s="281" t="s">
        <v>41</v>
      </c>
      <c r="O189" s="91"/>
      <c r="P189" s="235">
        <f>O189*H189</f>
        <v>0</v>
      </c>
      <c r="Q189" s="235">
        <v>0.070000000000000007</v>
      </c>
      <c r="R189" s="235">
        <f>Q189*H189</f>
        <v>1.1900000000000002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205</v>
      </c>
      <c r="AT189" s="237" t="s">
        <v>254</v>
      </c>
      <c r="AU189" s="237" t="s">
        <v>85</v>
      </c>
      <c r="AY189" s="17" t="s">
        <v>149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155</v>
      </c>
      <c r="BM189" s="237" t="s">
        <v>871</v>
      </c>
    </row>
    <row r="190" s="2" customFormat="1" ht="37.8" customHeight="1">
      <c r="A190" s="38"/>
      <c r="B190" s="39"/>
      <c r="C190" s="226" t="s">
        <v>380</v>
      </c>
      <c r="D190" s="226" t="s">
        <v>151</v>
      </c>
      <c r="E190" s="227" t="s">
        <v>872</v>
      </c>
      <c r="F190" s="228" t="s">
        <v>873</v>
      </c>
      <c r="G190" s="229" t="s">
        <v>491</v>
      </c>
      <c r="H190" s="230">
        <v>91</v>
      </c>
      <c r="I190" s="231"/>
      <c r="J190" s="232">
        <f>ROUND(I190*H190,2)</f>
        <v>0</v>
      </c>
      <c r="K190" s="228" t="s">
        <v>163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155</v>
      </c>
      <c r="AT190" s="237" t="s">
        <v>151</v>
      </c>
      <c r="AU190" s="237" t="s">
        <v>85</v>
      </c>
      <c r="AY190" s="17" t="s">
        <v>149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155</v>
      </c>
      <c r="BM190" s="237" t="s">
        <v>874</v>
      </c>
    </row>
    <row r="191" s="14" customFormat="1">
      <c r="A191" s="14"/>
      <c r="B191" s="250"/>
      <c r="C191" s="251"/>
      <c r="D191" s="241" t="s">
        <v>157</v>
      </c>
      <c r="E191" s="252" t="s">
        <v>1</v>
      </c>
      <c r="F191" s="253" t="s">
        <v>875</v>
      </c>
      <c r="G191" s="251"/>
      <c r="H191" s="254">
        <v>91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157</v>
      </c>
      <c r="AU191" s="260" t="s">
        <v>85</v>
      </c>
      <c r="AV191" s="14" t="s">
        <v>85</v>
      </c>
      <c r="AW191" s="14" t="s">
        <v>32</v>
      </c>
      <c r="AX191" s="14" t="s">
        <v>83</v>
      </c>
      <c r="AY191" s="260" t="s">
        <v>149</v>
      </c>
    </row>
    <row r="192" s="2" customFormat="1" ht="24.15" customHeight="1">
      <c r="A192" s="38"/>
      <c r="B192" s="39"/>
      <c r="C192" s="272" t="s">
        <v>384</v>
      </c>
      <c r="D192" s="272" t="s">
        <v>254</v>
      </c>
      <c r="E192" s="273" t="s">
        <v>876</v>
      </c>
      <c r="F192" s="274" t="s">
        <v>877</v>
      </c>
      <c r="G192" s="275" t="s">
        <v>370</v>
      </c>
      <c r="H192" s="276">
        <v>36.399999999999999</v>
      </c>
      <c r="I192" s="277"/>
      <c r="J192" s="278">
        <f>ROUND(I192*H192,2)</f>
        <v>0</v>
      </c>
      <c r="K192" s="274" t="s">
        <v>1</v>
      </c>
      <c r="L192" s="279"/>
      <c r="M192" s="280" t="s">
        <v>1</v>
      </c>
      <c r="N192" s="281" t="s">
        <v>41</v>
      </c>
      <c r="O192" s="91"/>
      <c r="P192" s="235">
        <f>O192*H192</f>
        <v>0</v>
      </c>
      <c r="Q192" s="235">
        <v>0.02392</v>
      </c>
      <c r="R192" s="235">
        <f>Q192*H192</f>
        <v>0.87068800000000002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205</v>
      </c>
      <c r="AT192" s="237" t="s">
        <v>254</v>
      </c>
      <c r="AU192" s="237" t="s">
        <v>85</v>
      </c>
      <c r="AY192" s="17" t="s">
        <v>149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155</v>
      </c>
      <c r="BM192" s="237" t="s">
        <v>878</v>
      </c>
    </row>
    <row r="193" s="14" customFormat="1">
      <c r="A193" s="14"/>
      <c r="B193" s="250"/>
      <c r="C193" s="251"/>
      <c r="D193" s="241" t="s">
        <v>157</v>
      </c>
      <c r="E193" s="252" t="s">
        <v>1</v>
      </c>
      <c r="F193" s="253" t="s">
        <v>519</v>
      </c>
      <c r="G193" s="251"/>
      <c r="H193" s="254">
        <v>91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157</v>
      </c>
      <c r="AU193" s="260" t="s">
        <v>85</v>
      </c>
      <c r="AV193" s="14" t="s">
        <v>85</v>
      </c>
      <c r="AW193" s="14" t="s">
        <v>32</v>
      </c>
      <c r="AX193" s="14" t="s">
        <v>83</v>
      </c>
      <c r="AY193" s="260" t="s">
        <v>149</v>
      </c>
    </row>
    <row r="194" s="14" customFormat="1">
      <c r="A194" s="14"/>
      <c r="B194" s="250"/>
      <c r="C194" s="251"/>
      <c r="D194" s="241" t="s">
        <v>157</v>
      </c>
      <c r="E194" s="251"/>
      <c r="F194" s="253" t="s">
        <v>879</v>
      </c>
      <c r="G194" s="251"/>
      <c r="H194" s="254">
        <v>36.399999999999999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157</v>
      </c>
      <c r="AU194" s="260" t="s">
        <v>85</v>
      </c>
      <c r="AV194" s="14" t="s">
        <v>85</v>
      </c>
      <c r="AW194" s="14" t="s">
        <v>4</v>
      </c>
      <c r="AX194" s="14" t="s">
        <v>83</v>
      </c>
      <c r="AY194" s="260" t="s">
        <v>149</v>
      </c>
    </row>
    <row r="195" s="2" customFormat="1" ht="24.15" customHeight="1">
      <c r="A195" s="38"/>
      <c r="B195" s="39"/>
      <c r="C195" s="226" t="s">
        <v>388</v>
      </c>
      <c r="D195" s="226" t="s">
        <v>151</v>
      </c>
      <c r="E195" s="227" t="s">
        <v>880</v>
      </c>
      <c r="F195" s="228" t="s">
        <v>881</v>
      </c>
      <c r="G195" s="229" t="s">
        <v>154</v>
      </c>
      <c r="H195" s="230">
        <v>24.75</v>
      </c>
      <c r="I195" s="231"/>
      <c r="J195" s="232">
        <f>ROUND(I195*H195,2)</f>
        <v>0</v>
      </c>
      <c r="K195" s="228" t="s">
        <v>163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0.29104000000000002</v>
      </c>
      <c r="R195" s="235">
        <f>Q195*H195</f>
        <v>7.2032400000000001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155</v>
      </c>
      <c r="AT195" s="237" t="s">
        <v>151</v>
      </c>
      <c r="AU195" s="237" t="s">
        <v>85</v>
      </c>
      <c r="AY195" s="17" t="s">
        <v>149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155</v>
      </c>
      <c r="BM195" s="237" t="s">
        <v>882</v>
      </c>
    </row>
    <row r="196" s="14" customFormat="1">
      <c r="A196" s="14"/>
      <c r="B196" s="250"/>
      <c r="C196" s="251"/>
      <c r="D196" s="241" t="s">
        <v>157</v>
      </c>
      <c r="E196" s="252" t="s">
        <v>1</v>
      </c>
      <c r="F196" s="253" t="s">
        <v>883</v>
      </c>
      <c r="G196" s="251"/>
      <c r="H196" s="254">
        <v>24.75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157</v>
      </c>
      <c r="AU196" s="260" t="s">
        <v>85</v>
      </c>
      <c r="AV196" s="14" t="s">
        <v>85</v>
      </c>
      <c r="AW196" s="14" t="s">
        <v>32</v>
      </c>
      <c r="AX196" s="14" t="s">
        <v>83</v>
      </c>
      <c r="AY196" s="260" t="s">
        <v>149</v>
      </c>
    </row>
    <row r="197" s="2" customFormat="1" ht="24.15" customHeight="1">
      <c r="A197" s="38"/>
      <c r="B197" s="39"/>
      <c r="C197" s="226" t="s">
        <v>392</v>
      </c>
      <c r="D197" s="226" t="s">
        <v>151</v>
      </c>
      <c r="E197" s="227" t="s">
        <v>884</v>
      </c>
      <c r="F197" s="228" t="s">
        <v>885</v>
      </c>
      <c r="G197" s="229" t="s">
        <v>491</v>
      </c>
      <c r="H197" s="230">
        <v>45.5</v>
      </c>
      <c r="I197" s="231"/>
      <c r="J197" s="232">
        <f>ROUND(I197*H197,2)</f>
        <v>0</v>
      </c>
      <c r="K197" s="228" t="s">
        <v>163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0.036400000000000002</v>
      </c>
      <c r="R197" s="235">
        <f>Q197*H197</f>
        <v>1.6562000000000001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155</v>
      </c>
      <c r="AT197" s="237" t="s">
        <v>151</v>
      </c>
      <c r="AU197" s="237" t="s">
        <v>85</v>
      </c>
      <c r="AY197" s="17" t="s">
        <v>149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155</v>
      </c>
      <c r="BM197" s="237" t="s">
        <v>886</v>
      </c>
    </row>
    <row r="198" s="14" customFormat="1">
      <c r="A198" s="14"/>
      <c r="B198" s="250"/>
      <c r="C198" s="251"/>
      <c r="D198" s="241" t="s">
        <v>157</v>
      </c>
      <c r="E198" s="252" t="s">
        <v>1</v>
      </c>
      <c r="F198" s="253" t="s">
        <v>887</v>
      </c>
      <c r="G198" s="251"/>
      <c r="H198" s="254">
        <v>45.5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157</v>
      </c>
      <c r="AU198" s="260" t="s">
        <v>85</v>
      </c>
      <c r="AV198" s="14" t="s">
        <v>85</v>
      </c>
      <c r="AW198" s="14" t="s">
        <v>32</v>
      </c>
      <c r="AX198" s="14" t="s">
        <v>83</v>
      </c>
      <c r="AY198" s="260" t="s">
        <v>149</v>
      </c>
    </row>
    <row r="199" s="12" customFormat="1" ht="22.8" customHeight="1">
      <c r="A199" s="12"/>
      <c r="B199" s="210"/>
      <c r="C199" s="211"/>
      <c r="D199" s="212" t="s">
        <v>75</v>
      </c>
      <c r="E199" s="224" t="s">
        <v>211</v>
      </c>
      <c r="F199" s="224" t="s">
        <v>592</v>
      </c>
      <c r="G199" s="211"/>
      <c r="H199" s="211"/>
      <c r="I199" s="214"/>
      <c r="J199" s="225">
        <f>BK199</f>
        <v>0</v>
      </c>
      <c r="K199" s="211"/>
      <c r="L199" s="216"/>
      <c r="M199" s="217"/>
      <c r="N199" s="218"/>
      <c r="O199" s="218"/>
      <c r="P199" s="219">
        <f>P200</f>
        <v>0</v>
      </c>
      <c r="Q199" s="218"/>
      <c r="R199" s="219">
        <f>R200</f>
        <v>0</v>
      </c>
      <c r="S199" s="218"/>
      <c r="T199" s="220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83</v>
      </c>
      <c r="AT199" s="222" t="s">
        <v>75</v>
      </c>
      <c r="AU199" s="222" t="s">
        <v>83</v>
      </c>
      <c r="AY199" s="221" t="s">
        <v>149</v>
      </c>
      <c r="BK199" s="223">
        <f>BK200</f>
        <v>0</v>
      </c>
    </row>
    <row r="200" s="2" customFormat="1" ht="37.8" customHeight="1">
      <c r="A200" s="38"/>
      <c r="B200" s="39"/>
      <c r="C200" s="226" t="s">
        <v>400</v>
      </c>
      <c r="D200" s="226" t="s">
        <v>151</v>
      </c>
      <c r="E200" s="227" t="s">
        <v>888</v>
      </c>
      <c r="F200" s="228" t="s">
        <v>889</v>
      </c>
      <c r="G200" s="229" t="s">
        <v>486</v>
      </c>
      <c r="H200" s="230">
        <v>1</v>
      </c>
      <c r="I200" s="231"/>
      <c r="J200" s="232">
        <f>ROUND(I200*H200,2)</f>
        <v>0</v>
      </c>
      <c r="K200" s="228" t="s">
        <v>1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155</v>
      </c>
      <c r="AT200" s="237" t="s">
        <v>151</v>
      </c>
      <c r="AU200" s="237" t="s">
        <v>85</v>
      </c>
      <c r="AY200" s="17" t="s">
        <v>149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83</v>
      </c>
      <c r="BK200" s="238">
        <f>ROUND(I200*H200,2)</f>
        <v>0</v>
      </c>
      <c r="BL200" s="17" t="s">
        <v>155</v>
      </c>
      <c r="BM200" s="237" t="s">
        <v>890</v>
      </c>
    </row>
    <row r="201" s="12" customFormat="1" ht="22.8" customHeight="1">
      <c r="A201" s="12"/>
      <c r="B201" s="210"/>
      <c r="C201" s="211"/>
      <c r="D201" s="212" t="s">
        <v>75</v>
      </c>
      <c r="E201" s="224" t="s">
        <v>639</v>
      </c>
      <c r="F201" s="224" t="s">
        <v>640</v>
      </c>
      <c r="G201" s="211"/>
      <c r="H201" s="211"/>
      <c r="I201" s="214"/>
      <c r="J201" s="225">
        <f>BK201</f>
        <v>0</v>
      </c>
      <c r="K201" s="211"/>
      <c r="L201" s="216"/>
      <c r="M201" s="217"/>
      <c r="N201" s="218"/>
      <c r="O201" s="218"/>
      <c r="P201" s="219">
        <f>P202</f>
        <v>0</v>
      </c>
      <c r="Q201" s="218"/>
      <c r="R201" s="219">
        <f>R202</f>
        <v>0</v>
      </c>
      <c r="S201" s="218"/>
      <c r="T201" s="22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1" t="s">
        <v>83</v>
      </c>
      <c r="AT201" s="222" t="s">
        <v>75</v>
      </c>
      <c r="AU201" s="222" t="s">
        <v>83</v>
      </c>
      <c r="AY201" s="221" t="s">
        <v>149</v>
      </c>
      <c r="BK201" s="223">
        <f>BK202</f>
        <v>0</v>
      </c>
    </row>
    <row r="202" s="2" customFormat="1" ht="44.25" customHeight="1">
      <c r="A202" s="38"/>
      <c r="B202" s="39"/>
      <c r="C202" s="226" t="s">
        <v>396</v>
      </c>
      <c r="D202" s="226" t="s">
        <v>151</v>
      </c>
      <c r="E202" s="227" t="s">
        <v>642</v>
      </c>
      <c r="F202" s="228" t="s">
        <v>643</v>
      </c>
      <c r="G202" s="229" t="s">
        <v>257</v>
      </c>
      <c r="H202" s="230">
        <v>66.480999999999995</v>
      </c>
      <c r="I202" s="231"/>
      <c r="J202" s="232">
        <f>ROUND(I202*H202,2)</f>
        <v>0</v>
      </c>
      <c r="K202" s="228" t="s">
        <v>163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155</v>
      </c>
      <c r="AT202" s="237" t="s">
        <v>151</v>
      </c>
      <c r="AU202" s="237" t="s">
        <v>85</v>
      </c>
      <c r="AY202" s="17" t="s">
        <v>149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155</v>
      </c>
      <c r="BM202" s="237" t="s">
        <v>891</v>
      </c>
    </row>
    <row r="203" s="12" customFormat="1" ht="25.92" customHeight="1">
      <c r="A203" s="12"/>
      <c r="B203" s="210"/>
      <c r="C203" s="211"/>
      <c r="D203" s="212" t="s">
        <v>75</v>
      </c>
      <c r="E203" s="213" t="s">
        <v>892</v>
      </c>
      <c r="F203" s="213" t="s">
        <v>893</v>
      </c>
      <c r="G203" s="211"/>
      <c r="H203" s="211"/>
      <c r="I203" s="214"/>
      <c r="J203" s="215">
        <f>BK203</f>
        <v>0</v>
      </c>
      <c r="K203" s="211"/>
      <c r="L203" s="216"/>
      <c r="M203" s="217"/>
      <c r="N203" s="218"/>
      <c r="O203" s="218"/>
      <c r="P203" s="219">
        <f>P204+P224+P239</f>
        <v>0</v>
      </c>
      <c r="Q203" s="218"/>
      <c r="R203" s="219">
        <f>R204+R224+R239</f>
        <v>0</v>
      </c>
      <c r="S203" s="218"/>
      <c r="T203" s="220">
        <f>T204+T224+T239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1" t="s">
        <v>178</v>
      </c>
      <c r="AT203" s="222" t="s">
        <v>75</v>
      </c>
      <c r="AU203" s="222" t="s">
        <v>76</v>
      </c>
      <c r="AY203" s="221" t="s">
        <v>149</v>
      </c>
      <c r="BK203" s="223">
        <f>BK204+BK224+BK239</f>
        <v>0</v>
      </c>
    </row>
    <row r="204" s="12" customFormat="1" ht="22.8" customHeight="1">
      <c r="A204" s="12"/>
      <c r="B204" s="210"/>
      <c r="C204" s="211"/>
      <c r="D204" s="212" t="s">
        <v>75</v>
      </c>
      <c r="E204" s="224" t="s">
        <v>894</v>
      </c>
      <c r="F204" s="224" t="s">
        <v>895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SUM(P205:P223)</f>
        <v>0</v>
      </c>
      <c r="Q204" s="218"/>
      <c r="R204" s="219">
        <f>SUM(R205:R223)</f>
        <v>0</v>
      </c>
      <c r="S204" s="218"/>
      <c r="T204" s="220">
        <f>SUM(T205:T223)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178</v>
      </c>
      <c r="AT204" s="222" t="s">
        <v>75</v>
      </c>
      <c r="AU204" s="222" t="s">
        <v>83</v>
      </c>
      <c r="AY204" s="221" t="s">
        <v>149</v>
      </c>
      <c r="BK204" s="223">
        <f>SUM(BK205:BK223)</f>
        <v>0</v>
      </c>
    </row>
    <row r="205" s="2" customFormat="1" ht="16.5" customHeight="1">
      <c r="A205" s="38"/>
      <c r="B205" s="39"/>
      <c r="C205" s="226" t="s">
        <v>83</v>
      </c>
      <c r="D205" s="226" t="s">
        <v>151</v>
      </c>
      <c r="E205" s="227" t="s">
        <v>896</v>
      </c>
      <c r="F205" s="228" t="s">
        <v>897</v>
      </c>
      <c r="G205" s="229" t="s">
        <v>370</v>
      </c>
      <c r="H205" s="230">
        <v>5</v>
      </c>
      <c r="I205" s="231"/>
      <c r="J205" s="232">
        <f>ROUND(I205*H205,2)</f>
        <v>0</v>
      </c>
      <c r="K205" s="228" t="s">
        <v>1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155</v>
      </c>
      <c r="AT205" s="237" t="s">
        <v>151</v>
      </c>
      <c r="AU205" s="237" t="s">
        <v>85</v>
      </c>
      <c r="AY205" s="17" t="s">
        <v>149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155</v>
      </c>
      <c r="BM205" s="237" t="s">
        <v>898</v>
      </c>
    </row>
    <row r="206" s="2" customFormat="1">
      <c r="A206" s="38"/>
      <c r="B206" s="39"/>
      <c r="C206" s="40"/>
      <c r="D206" s="241" t="s">
        <v>899</v>
      </c>
      <c r="E206" s="40"/>
      <c r="F206" s="291" t="s">
        <v>900</v>
      </c>
      <c r="G206" s="40"/>
      <c r="H206" s="40"/>
      <c r="I206" s="292"/>
      <c r="J206" s="40"/>
      <c r="K206" s="40"/>
      <c r="L206" s="44"/>
      <c r="M206" s="293"/>
      <c r="N206" s="294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899</v>
      </c>
      <c r="AU206" s="17" t="s">
        <v>85</v>
      </c>
    </row>
    <row r="207" s="2" customFormat="1" ht="24.15" customHeight="1">
      <c r="A207" s="38"/>
      <c r="B207" s="39"/>
      <c r="C207" s="226" t="s">
        <v>85</v>
      </c>
      <c r="D207" s="226" t="s">
        <v>151</v>
      </c>
      <c r="E207" s="227" t="s">
        <v>901</v>
      </c>
      <c r="F207" s="228" t="s">
        <v>902</v>
      </c>
      <c r="G207" s="229" t="s">
        <v>903</v>
      </c>
      <c r="H207" s="230">
        <v>1</v>
      </c>
      <c r="I207" s="231"/>
      <c r="J207" s="232">
        <f>ROUND(I207*H207,2)</f>
        <v>0</v>
      </c>
      <c r="K207" s="228" t="s">
        <v>1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155</v>
      </c>
      <c r="AT207" s="237" t="s">
        <v>151</v>
      </c>
      <c r="AU207" s="237" t="s">
        <v>85</v>
      </c>
      <c r="AY207" s="17" t="s">
        <v>149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155</v>
      </c>
      <c r="BM207" s="237" t="s">
        <v>904</v>
      </c>
    </row>
    <row r="208" s="2" customFormat="1">
      <c r="A208" s="38"/>
      <c r="B208" s="39"/>
      <c r="C208" s="40"/>
      <c r="D208" s="241" t="s">
        <v>899</v>
      </c>
      <c r="E208" s="40"/>
      <c r="F208" s="291" t="s">
        <v>905</v>
      </c>
      <c r="G208" s="40"/>
      <c r="H208" s="40"/>
      <c r="I208" s="292"/>
      <c r="J208" s="40"/>
      <c r="K208" s="40"/>
      <c r="L208" s="44"/>
      <c r="M208" s="293"/>
      <c r="N208" s="294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899</v>
      </c>
      <c r="AU208" s="17" t="s">
        <v>85</v>
      </c>
    </row>
    <row r="209" s="2" customFormat="1" ht="24.15" customHeight="1">
      <c r="A209" s="38"/>
      <c r="B209" s="39"/>
      <c r="C209" s="226" t="s">
        <v>167</v>
      </c>
      <c r="D209" s="226" t="s">
        <v>151</v>
      </c>
      <c r="E209" s="227" t="s">
        <v>906</v>
      </c>
      <c r="F209" s="228" t="s">
        <v>907</v>
      </c>
      <c r="G209" s="229" t="s">
        <v>903</v>
      </c>
      <c r="H209" s="230">
        <v>1</v>
      </c>
      <c r="I209" s="231"/>
      <c r="J209" s="232">
        <f>ROUND(I209*H209,2)</f>
        <v>0</v>
      </c>
      <c r="K209" s="228" t="s">
        <v>1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155</v>
      </c>
      <c r="AT209" s="237" t="s">
        <v>151</v>
      </c>
      <c r="AU209" s="237" t="s">
        <v>85</v>
      </c>
      <c r="AY209" s="17" t="s">
        <v>149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155</v>
      </c>
      <c r="BM209" s="237" t="s">
        <v>908</v>
      </c>
    </row>
    <row r="210" s="2" customFormat="1">
      <c r="A210" s="38"/>
      <c r="B210" s="39"/>
      <c r="C210" s="40"/>
      <c r="D210" s="241" t="s">
        <v>899</v>
      </c>
      <c r="E210" s="40"/>
      <c r="F210" s="291" t="s">
        <v>909</v>
      </c>
      <c r="G210" s="40"/>
      <c r="H210" s="40"/>
      <c r="I210" s="292"/>
      <c r="J210" s="40"/>
      <c r="K210" s="40"/>
      <c r="L210" s="44"/>
      <c r="M210" s="293"/>
      <c r="N210" s="294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899</v>
      </c>
      <c r="AU210" s="17" t="s">
        <v>85</v>
      </c>
    </row>
    <row r="211" s="2" customFormat="1" ht="24.15" customHeight="1">
      <c r="A211" s="38"/>
      <c r="B211" s="39"/>
      <c r="C211" s="226" t="s">
        <v>155</v>
      </c>
      <c r="D211" s="226" t="s">
        <v>151</v>
      </c>
      <c r="E211" s="227" t="s">
        <v>910</v>
      </c>
      <c r="F211" s="228" t="s">
        <v>911</v>
      </c>
      <c r="G211" s="229" t="s">
        <v>903</v>
      </c>
      <c r="H211" s="230">
        <v>1</v>
      </c>
      <c r="I211" s="231"/>
      <c r="J211" s="232">
        <f>ROUND(I211*H211,2)</f>
        <v>0</v>
      </c>
      <c r="K211" s="228" t="s">
        <v>1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155</v>
      </c>
      <c r="AT211" s="237" t="s">
        <v>151</v>
      </c>
      <c r="AU211" s="237" t="s">
        <v>85</v>
      </c>
      <c r="AY211" s="17" t="s">
        <v>149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155</v>
      </c>
      <c r="BM211" s="237" t="s">
        <v>912</v>
      </c>
    </row>
    <row r="212" s="2" customFormat="1">
      <c r="A212" s="38"/>
      <c r="B212" s="39"/>
      <c r="C212" s="40"/>
      <c r="D212" s="241" t="s">
        <v>899</v>
      </c>
      <c r="E212" s="40"/>
      <c r="F212" s="291" t="s">
        <v>913</v>
      </c>
      <c r="G212" s="40"/>
      <c r="H212" s="40"/>
      <c r="I212" s="292"/>
      <c r="J212" s="40"/>
      <c r="K212" s="40"/>
      <c r="L212" s="44"/>
      <c r="M212" s="293"/>
      <c r="N212" s="294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899</v>
      </c>
      <c r="AU212" s="17" t="s">
        <v>85</v>
      </c>
    </row>
    <row r="213" s="2" customFormat="1" ht="24.15" customHeight="1">
      <c r="A213" s="38"/>
      <c r="B213" s="39"/>
      <c r="C213" s="226" t="s">
        <v>178</v>
      </c>
      <c r="D213" s="226" t="s">
        <v>151</v>
      </c>
      <c r="E213" s="227" t="s">
        <v>914</v>
      </c>
      <c r="F213" s="228" t="s">
        <v>915</v>
      </c>
      <c r="G213" s="229" t="s">
        <v>903</v>
      </c>
      <c r="H213" s="230">
        <v>1</v>
      </c>
      <c r="I213" s="231"/>
      <c r="J213" s="232">
        <f>ROUND(I213*H213,2)</f>
        <v>0</v>
      </c>
      <c r="K213" s="228" t="s">
        <v>1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155</v>
      </c>
      <c r="AT213" s="237" t="s">
        <v>151</v>
      </c>
      <c r="AU213" s="237" t="s">
        <v>85</v>
      </c>
      <c r="AY213" s="17" t="s">
        <v>149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155</v>
      </c>
      <c r="BM213" s="237" t="s">
        <v>916</v>
      </c>
    </row>
    <row r="214" s="2" customFormat="1">
      <c r="A214" s="38"/>
      <c r="B214" s="39"/>
      <c r="C214" s="40"/>
      <c r="D214" s="241" t="s">
        <v>899</v>
      </c>
      <c r="E214" s="40"/>
      <c r="F214" s="291" t="s">
        <v>917</v>
      </c>
      <c r="G214" s="40"/>
      <c r="H214" s="40"/>
      <c r="I214" s="292"/>
      <c r="J214" s="40"/>
      <c r="K214" s="40"/>
      <c r="L214" s="44"/>
      <c r="M214" s="293"/>
      <c r="N214" s="294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899</v>
      </c>
      <c r="AU214" s="17" t="s">
        <v>85</v>
      </c>
    </row>
    <row r="215" s="2" customFormat="1" ht="24.15" customHeight="1">
      <c r="A215" s="38"/>
      <c r="B215" s="39"/>
      <c r="C215" s="226" t="s">
        <v>186</v>
      </c>
      <c r="D215" s="226" t="s">
        <v>151</v>
      </c>
      <c r="E215" s="227" t="s">
        <v>918</v>
      </c>
      <c r="F215" s="228" t="s">
        <v>919</v>
      </c>
      <c r="G215" s="229" t="s">
        <v>903</v>
      </c>
      <c r="H215" s="230">
        <v>1</v>
      </c>
      <c r="I215" s="231"/>
      <c r="J215" s="232">
        <f>ROUND(I215*H215,2)</f>
        <v>0</v>
      </c>
      <c r="K215" s="228" t="s">
        <v>1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155</v>
      </c>
      <c r="AT215" s="237" t="s">
        <v>151</v>
      </c>
      <c r="AU215" s="237" t="s">
        <v>85</v>
      </c>
      <c r="AY215" s="17" t="s">
        <v>149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155</v>
      </c>
      <c r="BM215" s="237" t="s">
        <v>920</v>
      </c>
    </row>
    <row r="216" s="2" customFormat="1">
      <c r="A216" s="38"/>
      <c r="B216" s="39"/>
      <c r="C216" s="40"/>
      <c r="D216" s="241" t="s">
        <v>899</v>
      </c>
      <c r="E216" s="40"/>
      <c r="F216" s="291" t="s">
        <v>921</v>
      </c>
      <c r="G216" s="40"/>
      <c r="H216" s="40"/>
      <c r="I216" s="292"/>
      <c r="J216" s="40"/>
      <c r="K216" s="40"/>
      <c r="L216" s="44"/>
      <c r="M216" s="293"/>
      <c r="N216" s="294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899</v>
      </c>
      <c r="AU216" s="17" t="s">
        <v>85</v>
      </c>
    </row>
    <row r="217" s="2" customFormat="1" ht="24.15" customHeight="1">
      <c r="A217" s="38"/>
      <c r="B217" s="39"/>
      <c r="C217" s="226" t="s">
        <v>197</v>
      </c>
      <c r="D217" s="226" t="s">
        <v>151</v>
      </c>
      <c r="E217" s="227" t="s">
        <v>922</v>
      </c>
      <c r="F217" s="228" t="s">
        <v>923</v>
      </c>
      <c r="G217" s="229" t="s">
        <v>903</v>
      </c>
      <c r="H217" s="230">
        <v>1</v>
      </c>
      <c r="I217" s="231"/>
      <c r="J217" s="232">
        <f>ROUND(I217*H217,2)</f>
        <v>0</v>
      </c>
      <c r="K217" s="228" t="s">
        <v>1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155</v>
      </c>
      <c r="AT217" s="237" t="s">
        <v>151</v>
      </c>
      <c r="AU217" s="237" t="s">
        <v>85</v>
      </c>
      <c r="AY217" s="17" t="s">
        <v>149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155</v>
      </c>
      <c r="BM217" s="237" t="s">
        <v>924</v>
      </c>
    </row>
    <row r="218" s="2" customFormat="1" ht="24.15" customHeight="1">
      <c r="A218" s="38"/>
      <c r="B218" s="39"/>
      <c r="C218" s="226" t="s">
        <v>205</v>
      </c>
      <c r="D218" s="226" t="s">
        <v>151</v>
      </c>
      <c r="E218" s="227" t="s">
        <v>925</v>
      </c>
      <c r="F218" s="228" t="s">
        <v>926</v>
      </c>
      <c r="G218" s="229" t="s">
        <v>903</v>
      </c>
      <c r="H218" s="230">
        <v>1</v>
      </c>
      <c r="I218" s="231"/>
      <c r="J218" s="232">
        <f>ROUND(I218*H218,2)</f>
        <v>0</v>
      </c>
      <c r="K218" s="228" t="s">
        <v>1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155</v>
      </c>
      <c r="AT218" s="237" t="s">
        <v>151</v>
      </c>
      <c r="AU218" s="237" t="s">
        <v>85</v>
      </c>
      <c r="AY218" s="17" t="s">
        <v>149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155</v>
      </c>
      <c r="BM218" s="237" t="s">
        <v>927</v>
      </c>
    </row>
    <row r="219" s="2" customFormat="1">
      <c r="A219" s="38"/>
      <c r="B219" s="39"/>
      <c r="C219" s="40"/>
      <c r="D219" s="241" t="s">
        <v>899</v>
      </c>
      <c r="E219" s="40"/>
      <c r="F219" s="291" t="s">
        <v>928</v>
      </c>
      <c r="G219" s="40"/>
      <c r="H219" s="40"/>
      <c r="I219" s="292"/>
      <c r="J219" s="40"/>
      <c r="K219" s="40"/>
      <c r="L219" s="44"/>
      <c r="M219" s="293"/>
      <c r="N219" s="294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899</v>
      </c>
      <c r="AU219" s="17" t="s">
        <v>85</v>
      </c>
    </row>
    <row r="220" s="2" customFormat="1" ht="24.15" customHeight="1">
      <c r="A220" s="38"/>
      <c r="B220" s="39"/>
      <c r="C220" s="226" t="s">
        <v>211</v>
      </c>
      <c r="D220" s="226" t="s">
        <v>151</v>
      </c>
      <c r="E220" s="227" t="s">
        <v>929</v>
      </c>
      <c r="F220" s="228" t="s">
        <v>930</v>
      </c>
      <c r="G220" s="229" t="s">
        <v>903</v>
      </c>
      <c r="H220" s="230">
        <v>1</v>
      </c>
      <c r="I220" s="231"/>
      <c r="J220" s="232">
        <f>ROUND(I220*H220,2)</f>
        <v>0</v>
      </c>
      <c r="K220" s="228" t="s">
        <v>1</v>
      </c>
      <c r="L220" s="44"/>
      <c r="M220" s="233" t="s">
        <v>1</v>
      </c>
      <c r="N220" s="234" t="s">
        <v>41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155</v>
      </c>
      <c r="AT220" s="237" t="s">
        <v>151</v>
      </c>
      <c r="AU220" s="237" t="s">
        <v>85</v>
      </c>
      <c r="AY220" s="17" t="s">
        <v>149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155</v>
      </c>
      <c r="BM220" s="237" t="s">
        <v>931</v>
      </c>
    </row>
    <row r="221" s="2" customFormat="1">
      <c r="A221" s="38"/>
      <c r="B221" s="39"/>
      <c r="C221" s="40"/>
      <c r="D221" s="241" t="s">
        <v>899</v>
      </c>
      <c r="E221" s="40"/>
      <c r="F221" s="291" t="s">
        <v>932</v>
      </c>
      <c r="G221" s="40"/>
      <c r="H221" s="40"/>
      <c r="I221" s="292"/>
      <c r="J221" s="40"/>
      <c r="K221" s="40"/>
      <c r="L221" s="44"/>
      <c r="M221" s="293"/>
      <c r="N221" s="294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899</v>
      </c>
      <c r="AU221" s="17" t="s">
        <v>85</v>
      </c>
    </row>
    <row r="222" s="2" customFormat="1" ht="24.15" customHeight="1">
      <c r="A222" s="38"/>
      <c r="B222" s="39"/>
      <c r="C222" s="226" t="s">
        <v>215</v>
      </c>
      <c r="D222" s="226" t="s">
        <v>151</v>
      </c>
      <c r="E222" s="227" t="s">
        <v>933</v>
      </c>
      <c r="F222" s="228" t="s">
        <v>934</v>
      </c>
      <c r="G222" s="229" t="s">
        <v>538</v>
      </c>
      <c r="H222" s="230">
        <v>1</v>
      </c>
      <c r="I222" s="231"/>
      <c r="J222" s="232">
        <f>ROUND(I222*H222,2)</f>
        <v>0</v>
      </c>
      <c r="K222" s="228" t="s">
        <v>1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155</v>
      </c>
      <c r="AT222" s="237" t="s">
        <v>151</v>
      </c>
      <c r="AU222" s="237" t="s">
        <v>85</v>
      </c>
      <c r="AY222" s="17" t="s">
        <v>149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155</v>
      </c>
      <c r="BM222" s="237" t="s">
        <v>935</v>
      </c>
    </row>
    <row r="223" s="2" customFormat="1" ht="16.5" customHeight="1">
      <c r="A223" s="38"/>
      <c r="B223" s="39"/>
      <c r="C223" s="226" t="s">
        <v>225</v>
      </c>
      <c r="D223" s="226" t="s">
        <v>151</v>
      </c>
      <c r="E223" s="227" t="s">
        <v>936</v>
      </c>
      <c r="F223" s="228" t="s">
        <v>937</v>
      </c>
      <c r="G223" s="229" t="s">
        <v>538</v>
      </c>
      <c r="H223" s="230">
        <v>1</v>
      </c>
      <c r="I223" s="231"/>
      <c r="J223" s="232">
        <f>ROUND(I223*H223,2)</f>
        <v>0</v>
      </c>
      <c r="K223" s="228" t="s">
        <v>1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155</v>
      </c>
      <c r="AT223" s="237" t="s">
        <v>151</v>
      </c>
      <c r="AU223" s="237" t="s">
        <v>85</v>
      </c>
      <c r="AY223" s="17" t="s">
        <v>149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155</v>
      </c>
      <c r="BM223" s="237" t="s">
        <v>938</v>
      </c>
    </row>
    <row r="224" s="12" customFormat="1" ht="22.8" customHeight="1">
      <c r="A224" s="12"/>
      <c r="B224" s="210"/>
      <c r="C224" s="211"/>
      <c r="D224" s="212" t="s">
        <v>75</v>
      </c>
      <c r="E224" s="224" t="s">
        <v>939</v>
      </c>
      <c r="F224" s="224" t="s">
        <v>940</v>
      </c>
      <c r="G224" s="211"/>
      <c r="H224" s="211"/>
      <c r="I224" s="214"/>
      <c r="J224" s="225">
        <f>BK224</f>
        <v>0</v>
      </c>
      <c r="K224" s="211"/>
      <c r="L224" s="216"/>
      <c r="M224" s="217"/>
      <c r="N224" s="218"/>
      <c r="O224" s="218"/>
      <c r="P224" s="219">
        <f>SUM(P225:P238)</f>
        <v>0</v>
      </c>
      <c r="Q224" s="218"/>
      <c r="R224" s="219">
        <f>SUM(R225:R238)</f>
        <v>0</v>
      </c>
      <c r="S224" s="218"/>
      <c r="T224" s="220">
        <f>SUM(T225:T238)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1" t="s">
        <v>178</v>
      </c>
      <c r="AT224" s="222" t="s">
        <v>75</v>
      </c>
      <c r="AU224" s="222" t="s">
        <v>83</v>
      </c>
      <c r="AY224" s="221" t="s">
        <v>149</v>
      </c>
      <c r="BK224" s="223">
        <f>SUM(BK225:BK238)</f>
        <v>0</v>
      </c>
    </row>
    <row r="225" s="2" customFormat="1" ht="24.15" customHeight="1">
      <c r="A225" s="38"/>
      <c r="B225" s="39"/>
      <c r="C225" s="226" t="s">
        <v>8</v>
      </c>
      <c r="D225" s="226" t="s">
        <v>151</v>
      </c>
      <c r="E225" s="227" t="s">
        <v>941</v>
      </c>
      <c r="F225" s="228" t="s">
        <v>942</v>
      </c>
      <c r="G225" s="229" t="s">
        <v>903</v>
      </c>
      <c r="H225" s="230">
        <v>1</v>
      </c>
      <c r="I225" s="231"/>
      <c r="J225" s="232">
        <f>ROUND(I225*H225,2)</f>
        <v>0</v>
      </c>
      <c r="K225" s="228" t="s">
        <v>1</v>
      </c>
      <c r="L225" s="44"/>
      <c r="M225" s="233" t="s">
        <v>1</v>
      </c>
      <c r="N225" s="234" t="s">
        <v>41</v>
      </c>
      <c r="O225" s="91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155</v>
      </c>
      <c r="AT225" s="237" t="s">
        <v>151</v>
      </c>
      <c r="AU225" s="237" t="s">
        <v>85</v>
      </c>
      <c r="AY225" s="17" t="s">
        <v>149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83</v>
      </c>
      <c r="BK225" s="238">
        <f>ROUND(I225*H225,2)</f>
        <v>0</v>
      </c>
      <c r="BL225" s="17" t="s">
        <v>155</v>
      </c>
      <c r="BM225" s="237" t="s">
        <v>943</v>
      </c>
    </row>
    <row r="226" s="2" customFormat="1">
      <c r="A226" s="38"/>
      <c r="B226" s="39"/>
      <c r="C226" s="40"/>
      <c r="D226" s="241" t="s">
        <v>899</v>
      </c>
      <c r="E226" s="40"/>
      <c r="F226" s="291" t="s">
        <v>944</v>
      </c>
      <c r="G226" s="40"/>
      <c r="H226" s="40"/>
      <c r="I226" s="292"/>
      <c r="J226" s="40"/>
      <c r="K226" s="40"/>
      <c r="L226" s="44"/>
      <c r="M226" s="293"/>
      <c r="N226" s="294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899</v>
      </c>
      <c r="AU226" s="17" t="s">
        <v>85</v>
      </c>
    </row>
    <row r="227" s="2" customFormat="1" ht="24.15" customHeight="1">
      <c r="A227" s="38"/>
      <c r="B227" s="39"/>
      <c r="C227" s="226" t="s">
        <v>243</v>
      </c>
      <c r="D227" s="226" t="s">
        <v>151</v>
      </c>
      <c r="E227" s="227" t="s">
        <v>945</v>
      </c>
      <c r="F227" s="228" t="s">
        <v>946</v>
      </c>
      <c r="G227" s="229" t="s">
        <v>903</v>
      </c>
      <c r="H227" s="230">
        <v>1</v>
      </c>
      <c r="I227" s="231"/>
      <c r="J227" s="232">
        <f>ROUND(I227*H227,2)</f>
        <v>0</v>
      </c>
      <c r="K227" s="228" t="s">
        <v>1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155</v>
      </c>
      <c r="AT227" s="237" t="s">
        <v>151</v>
      </c>
      <c r="AU227" s="237" t="s">
        <v>85</v>
      </c>
      <c r="AY227" s="17" t="s">
        <v>149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155</v>
      </c>
      <c r="BM227" s="237" t="s">
        <v>947</v>
      </c>
    </row>
    <row r="228" s="2" customFormat="1">
      <c r="A228" s="38"/>
      <c r="B228" s="39"/>
      <c r="C228" s="40"/>
      <c r="D228" s="241" t="s">
        <v>899</v>
      </c>
      <c r="E228" s="40"/>
      <c r="F228" s="291" t="s">
        <v>948</v>
      </c>
      <c r="G228" s="40"/>
      <c r="H228" s="40"/>
      <c r="I228" s="292"/>
      <c r="J228" s="40"/>
      <c r="K228" s="40"/>
      <c r="L228" s="44"/>
      <c r="M228" s="293"/>
      <c r="N228" s="294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899</v>
      </c>
      <c r="AU228" s="17" t="s">
        <v>85</v>
      </c>
    </row>
    <row r="229" s="2" customFormat="1" ht="24.15" customHeight="1">
      <c r="A229" s="38"/>
      <c r="B229" s="39"/>
      <c r="C229" s="226" t="s">
        <v>248</v>
      </c>
      <c r="D229" s="226" t="s">
        <v>151</v>
      </c>
      <c r="E229" s="227" t="s">
        <v>949</v>
      </c>
      <c r="F229" s="228" t="s">
        <v>950</v>
      </c>
      <c r="G229" s="229" t="s">
        <v>903</v>
      </c>
      <c r="H229" s="230">
        <v>1</v>
      </c>
      <c r="I229" s="231"/>
      <c r="J229" s="232">
        <f>ROUND(I229*H229,2)</f>
        <v>0</v>
      </c>
      <c r="K229" s="228" t="s">
        <v>1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155</v>
      </c>
      <c r="AT229" s="237" t="s">
        <v>151</v>
      </c>
      <c r="AU229" s="237" t="s">
        <v>85</v>
      </c>
      <c r="AY229" s="17" t="s">
        <v>149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155</v>
      </c>
      <c r="BM229" s="237" t="s">
        <v>951</v>
      </c>
    </row>
    <row r="230" s="2" customFormat="1">
      <c r="A230" s="38"/>
      <c r="B230" s="39"/>
      <c r="C230" s="40"/>
      <c r="D230" s="241" t="s">
        <v>899</v>
      </c>
      <c r="E230" s="40"/>
      <c r="F230" s="291" t="s">
        <v>952</v>
      </c>
      <c r="G230" s="40"/>
      <c r="H230" s="40"/>
      <c r="I230" s="292"/>
      <c r="J230" s="40"/>
      <c r="K230" s="40"/>
      <c r="L230" s="44"/>
      <c r="M230" s="293"/>
      <c r="N230" s="294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899</v>
      </c>
      <c r="AU230" s="17" t="s">
        <v>85</v>
      </c>
    </row>
    <row r="231" s="2" customFormat="1" ht="24.15" customHeight="1">
      <c r="A231" s="38"/>
      <c r="B231" s="39"/>
      <c r="C231" s="226" t="s">
        <v>253</v>
      </c>
      <c r="D231" s="226" t="s">
        <v>151</v>
      </c>
      <c r="E231" s="227" t="s">
        <v>953</v>
      </c>
      <c r="F231" s="228" t="s">
        <v>954</v>
      </c>
      <c r="G231" s="229" t="s">
        <v>903</v>
      </c>
      <c r="H231" s="230">
        <v>1</v>
      </c>
      <c r="I231" s="231"/>
      <c r="J231" s="232">
        <f>ROUND(I231*H231,2)</f>
        <v>0</v>
      </c>
      <c r="K231" s="228" t="s">
        <v>1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155</v>
      </c>
      <c r="AT231" s="237" t="s">
        <v>151</v>
      </c>
      <c r="AU231" s="237" t="s">
        <v>85</v>
      </c>
      <c r="AY231" s="17" t="s">
        <v>149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155</v>
      </c>
      <c r="BM231" s="237" t="s">
        <v>955</v>
      </c>
    </row>
    <row r="232" s="2" customFormat="1">
      <c r="A232" s="38"/>
      <c r="B232" s="39"/>
      <c r="C232" s="40"/>
      <c r="D232" s="241" t="s">
        <v>899</v>
      </c>
      <c r="E232" s="40"/>
      <c r="F232" s="291" t="s">
        <v>956</v>
      </c>
      <c r="G232" s="40"/>
      <c r="H232" s="40"/>
      <c r="I232" s="292"/>
      <c r="J232" s="40"/>
      <c r="K232" s="40"/>
      <c r="L232" s="44"/>
      <c r="M232" s="293"/>
      <c r="N232" s="294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899</v>
      </c>
      <c r="AU232" s="17" t="s">
        <v>85</v>
      </c>
    </row>
    <row r="233" s="2" customFormat="1" ht="24.15" customHeight="1">
      <c r="A233" s="38"/>
      <c r="B233" s="39"/>
      <c r="C233" s="226" t="s">
        <v>260</v>
      </c>
      <c r="D233" s="226" t="s">
        <v>151</v>
      </c>
      <c r="E233" s="227" t="s">
        <v>957</v>
      </c>
      <c r="F233" s="228" t="s">
        <v>958</v>
      </c>
      <c r="G233" s="229" t="s">
        <v>903</v>
      </c>
      <c r="H233" s="230">
        <v>1</v>
      </c>
      <c r="I233" s="231"/>
      <c r="J233" s="232">
        <f>ROUND(I233*H233,2)</f>
        <v>0</v>
      </c>
      <c r="K233" s="228" t="s">
        <v>1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155</v>
      </c>
      <c r="AT233" s="237" t="s">
        <v>151</v>
      </c>
      <c r="AU233" s="237" t="s">
        <v>85</v>
      </c>
      <c r="AY233" s="17" t="s">
        <v>149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155</v>
      </c>
      <c r="BM233" s="237" t="s">
        <v>959</v>
      </c>
    </row>
    <row r="234" s="2" customFormat="1">
      <c r="A234" s="38"/>
      <c r="B234" s="39"/>
      <c r="C234" s="40"/>
      <c r="D234" s="241" t="s">
        <v>899</v>
      </c>
      <c r="E234" s="40"/>
      <c r="F234" s="291" t="s">
        <v>960</v>
      </c>
      <c r="G234" s="40"/>
      <c r="H234" s="40"/>
      <c r="I234" s="292"/>
      <c r="J234" s="40"/>
      <c r="K234" s="40"/>
      <c r="L234" s="44"/>
      <c r="M234" s="293"/>
      <c r="N234" s="294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899</v>
      </c>
      <c r="AU234" s="17" t="s">
        <v>85</v>
      </c>
    </row>
    <row r="235" s="2" customFormat="1" ht="24.15" customHeight="1">
      <c r="A235" s="38"/>
      <c r="B235" s="39"/>
      <c r="C235" s="226" t="s">
        <v>270</v>
      </c>
      <c r="D235" s="226" t="s">
        <v>151</v>
      </c>
      <c r="E235" s="227" t="s">
        <v>961</v>
      </c>
      <c r="F235" s="228" t="s">
        <v>962</v>
      </c>
      <c r="G235" s="229" t="s">
        <v>903</v>
      </c>
      <c r="H235" s="230">
        <v>1</v>
      </c>
      <c r="I235" s="231"/>
      <c r="J235" s="232">
        <f>ROUND(I235*H235,2)</f>
        <v>0</v>
      </c>
      <c r="K235" s="228" t="s">
        <v>1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155</v>
      </c>
      <c r="AT235" s="237" t="s">
        <v>151</v>
      </c>
      <c r="AU235" s="237" t="s">
        <v>85</v>
      </c>
      <c r="AY235" s="17" t="s">
        <v>149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155</v>
      </c>
      <c r="BM235" s="237" t="s">
        <v>963</v>
      </c>
    </row>
    <row r="236" s="2" customFormat="1">
      <c r="A236" s="38"/>
      <c r="B236" s="39"/>
      <c r="C236" s="40"/>
      <c r="D236" s="241" t="s">
        <v>899</v>
      </c>
      <c r="E236" s="40"/>
      <c r="F236" s="291" t="s">
        <v>964</v>
      </c>
      <c r="G236" s="40"/>
      <c r="H236" s="40"/>
      <c r="I236" s="292"/>
      <c r="J236" s="40"/>
      <c r="K236" s="40"/>
      <c r="L236" s="44"/>
      <c r="M236" s="293"/>
      <c r="N236" s="294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899</v>
      </c>
      <c r="AU236" s="17" t="s">
        <v>85</v>
      </c>
    </row>
    <row r="237" s="2" customFormat="1" ht="16.5" customHeight="1">
      <c r="A237" s="38"/>
      <c r="B237" s="39"/>
      <c r="C237" s="226" t="s">
        <v>276</v>
      </c>
      <c r="D237" s="226" t="s">
        <v>151</v>
      </c>
      <c r="E237" s="227" t="s">
        <v>965</v>
      </c>
      <c r="F237" s="228" t="s">
        <v>966</v>
      </c>
      <c r="G237" s="229" t="s">
        <v>486</v>
      </c>
      <c r="H237" s="230">
        <v>1</v>
      </c>
      <c r="I237" s="231"/>
      <c r="J237" s="232">
        <f>ROUND(I237*H237,2)</f>
        <v>0</v>
      </c>
      <c r="K237" s="228" t="s">
        <v>1</v>
      </c>
      <c r="L237" s="44"/>
      <c r="M237" s="233" t="s">
        <v>1</v>
      </c>
      <c r="N237" s="234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155</v>
      </c>
      <c r="AT237" s="237" t="s">
        <v>151</v>
      </c>
      <c r="AU237" s="237" t="s">
        <v>85</v>
      </c>
      <c r="AY237" s="17" t="s">
        <v>149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83</v>
      </c>
      <c r="BK237" s="238">
        <f>ROUND(I237*H237,2)</f>
        <v>0</v>
      </c>
      <c r="BL237" s="17" t="s">
        <v>155</v>
      </c>
      <c r="BM237" s="237" t="s">
        <v>967</v>
      </c>
    </row>
    <row r="238" s="2" customFormat="1" ht="24.15" customHeight="1">
      <c r="A238" s="38"/>
      <c r="B238" s="39"/>
      <c r="C238" s="226" t="s">
        <v>283</v>
      </c>
      <c r="D238" s="226" t="s">
        <v>151</v>
      </c>
      <c r="E238" s="227" t="s">
        <v>968</v>
      </c>
      <c r="F238" s="228" t="s">
        <v>969</v>
      </c>
      <c r="G238" s="229" t="s">
        <v>486</v>
      </c>
      <c r="H238" s="230">
        <v>1</v>
      </c>
      <c r="I238" s="231"/>
      <c r="J238" s="232">
        <f>ROUND(I238*H238,2)</f>
        <v>0</v>
      </c>
      <c r="K238" s="228" t="s">
        <v>163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970</v>
      </c>
      <c r="AT238" s="237" t="s">
        <v>151</v>
      </c>
      <c r="AU238" s="237" t="s">
        <v>85</v>
      </c>
      <c r="AY238" s="17" t="s">
        <v>149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970</v>
      </c>
      <c r="BM238" s="237" t="s">
        <v>971</v>
      </c>
    </row>
    <row r="239" s="12" customFormat="1" ht="22.8" customHeight="1">
      <c r="A239" s="12"/>
      <c r="B239" s="210"/>
      <c r="C239" s="211"/>
      <c r="D239" s="212" t="s">
        <v>75</v>
      </c>
      <c r="E239" s="224" t="s">
        <v>972</v>
      </c>
      <c r="F239" s="224" t="s">
        <v>973</v>
      </c>
      <c r="G239" s="211"/>
      <c r="H239" s="211"/>
      <c r="I239" s="214"/>
      <c r="J239" s="225">
        <f>BK239</f>
        <v>0</v>
      </c>
      <c r="K239" s="211"/>
      <c r="L239" s="216"/>
      <c r="M239" s="217"/>
      <c r="N239" s="218"/>
      <c r="O239" s="218"/>
      <c r="P239" s="219">
        <f>SUM(P240:P244)</f>
        <v>0</v>
      </c>
      <c r="Q239" s="218"/>
      <c r="R239" s="219">
        <f>SUM(R240:R244)</f>
        <v>0</v>
      </c>
      <c r="S239" s="218"/>
      <c r="T239" s="220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1" t="s">
        <v>178</v>
      </c>
      <c r="AT239" s="222" t="s">
        <v>75</v>
      </c>
      <c r="AU239" s="222" t="s">
        <v>83</v>
      </c>
      <c r="AY239" s="221" t="s">
        <v>149</v>
      </c>
      <c r="BK239" s="223">
        <f>SUM(BK240:BK244)</f>
        <v>0</v>
      </c>
    </row>
    <row r="240" s="2" customFormat="1" ht="24.15" customHeight="1">
      <c r="A240" s="38"/>
      <c r="B240" s="39"/>
      <c r="C240" s="226" t="s">
        <v>289</v>
      </c>
      <c r="D240" s="226" t="s">
        <v>151</v>
      </c>
      <c r="E240" s="227" t="s">
        <v>974</v>
      </c>
      <c r="F240" s="228" t="s">
        <v>975</v>
      </c>
      <c r="G240" s="229" t="s">
        <v>903</v>
      </c>
      <c r="H240" s="230">
        <v>1</v>
      </c>
      <c r="I240" s="231"/>
      <c r="J240" s="232">
        <f>ROUND(I240*H240,2)</f>
        <v>0</v>
      </c>
      <c r="K240" s="228" t="s">
        <v>1</v>
      </c>
      <c r="L240" s="44"/>
      <c r="M240" s="233" t="s">
        <v>1</v>
      </c>
      <c r="N240" s="234" t="s">
        <v>41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155</v>
      </c>
      <c r="AT240" s="237" t="s">
        <v>151</v>
      </c>
      <c r="AU240" s="237" t="s">
        <v>85</v>
      </c>
      <c r="AY240" s="17" t="s">
        <v>149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83</v>
      </c>
      <c r="BK240" s="238">
        <f>ROUND(I240*H240,2)</f>
        <v>0</v>
      </c>
      <c r="BL240" s="17" t="s">
        <v>155</v>
      </c>
      <c r="BM240" s="237" t="s">
        <v>976</v>
      </c>
    </row>
    <row r="241" s="2" customFormat="1">
      <c r="A241" s="38"/>
      <c r="B241" s="39"/>
      <c r="C241" s="40"/>
      <c r="D241" s="241" t="s">
        <v>899</v>
      </c>
      <c r="E241" s="40"/>
      <c r="F241" s="291" t="s">
        <v>977</v>
      </c>
      <c r="G241" s="40"/>
      <c r="H241" s="40"/>
      <c r="I241" s="292"/>
      <c r="J241" s="40"/>
      <c r="K241" s="40"/>
      <c r="L241" s="44"/>
      <c r="M241" s="293"/>
      <c r="N241" s="294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899</v>
      </c>
      <c r="AU241" s="17" t="s">
        <v>85</v>
      </c>
    </row>
    <row r="242" s="2" customFormat="1" ht="24.15" customHeight="1">
      <c r="A242" s="38"/>
      <c r="B242" s="39"/>
      <c r="C242" s="226" t="s">
        <v>7</v>
      </c>
      <c r="D242" s="226" t="s">
        <v>151</v>
      </c>
      <c r="E242" s="227" t="s">
        <v>978</v>
      </c>
      <c r="F242" s="228" t="s">
        <v>979</v>
      </c>
      <c r="G242" s="229" t="s">
        <v>903</v>
      </c>
      <c r="H242" s="230">
        <v>1</v>
      </c>
      <c r="I242" s="231"/>
      <c r="J242" s="232">
        <f>ROUND(I242*H242,2)</f>
        <v>0</v>
      </c>
      <c r="K242" s="228" t="s">
        <v>1</v>
      </c>
      <c r="L242" s="44"/>
      <c r="M242" s="233" t="s">
        <v>1</v>
      </c>
      <c r="N242" s="234" t="s">
        <v>41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155</v>
      </c>
      <c r="AT242" s="237" t="s">
        <v>151</v>
      </c>
      <c r="AU242" s="237" t="s">
        <v>85</v>
      </c>
      <c r="AY242" s="17" t="s">
        <v>149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155</v>
      </c>
      <c r="BM242" s="237" t="s">
        <v>980</v>
      </c>
    </row>
    <row r="243" s="2" customFormat="1">
      <c r="A243" s="38"/>
      <c r="B243" s="39"/>
      <c r="C243" s="40"/>
      <c r="D243" s="241" t="s">
        <v>899</v>
      </c>
      <c r="E243" s="40"/>
      <c r="F243" s="291" t="s">
        <v>981</v>
      </c>
      <c r="G243" s="40"/>
      <c r="H243" s="40"/>
      <c r="I243" s="292"/>
      <c r="J243" s="40"/>
      <c r="K243" s="40"/>
      <c r="L243" s="44"/>
      <c r="M243" s="293"/>
      <c r="N243" s="294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899</v>
      </c>
      <c r="AU243" s="17" t="s">
        <v>85</v>
      </c>
    </row>
    <row r="244" s="2" customFormat="1" ht="16.5" customHeight="1">
      <c r="A244" s="38"/>
      <c r="B244" s="39"/>
      <c r="C244" s="226" t="s">
        <v>298</v>
      </c>
      <c r="D244" s="226" t="s">
        <v>151</v>
      </c>
      <c r="E244" s="227" t="s">
        <v>982</v>
      </c>
      <c r="F244" s="228" t="s">
        <v>983</v>
      </c>
      <c r="G244" s="229" t="s">
        <v>538</v>
      </c>
      <c r="H244" s="230">
        <v>1</v>
      </c>
      <c r="I244" s="231"/>
      <c r="J244" s="232">
        <f>ROUND(I244*H244,2)</f>
        <v>0</v>
      </c>
      <c r="K244" s="228" t="s">
        <v>1</v>
      </c>
      <c r="L244" s="44"/>
      <c r="M244" s="283" t="s">
        <v>1</v>
      </c>
      <c r="N244" s="284" t="s">
        <v>41</v>
      </c>
      <c r="O244" s="285"/>
      <c r="P244" s="286">
        <f>O244*H244</f>
        <v>0</v>
      </c>
      <c r="Q244" s="286">
        <v>0</v>
      </c>
      <c r="R244" s="286">
        <f>Q244*H244</f>
        <v>0</v>
      </c>
      <c r="S244" s="286">
        <v>0</v>
      </c>
      <c r="T244" s="287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155</v>
      </c>
      <c r="AT244" s="237" t="s">
        <v>151</v>
      </c>
      <c r="AU244" s="237" t="s">
        <v>85</v>
      </c>
      <c r="AY244" s="17" t="s">
        <v>149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155</v>
      </c>
      <c r="BM244" s="237" t="s">
        <v>984</v>
      </c>
    </row>
    <row r="245" s="2" customFormat="1" ht="6.96" customHeight="1">
      <c r="A245" s="38"/>
      <c r="B245" s="66"/>
      <c r="C245" s="67"/>
      <c r="D245" s="67"/>
      <c r="E245" s="67"/>
      <c r="F245" s="67"/>
      <c r="G245" s="67"/>
      <c r="H245" s="67"/>
      <c r="I245" s="67"/>
      <c r="J245" s="67"/>
      <c r="K245" s="67"/>
      <c r="L245" s="44"/>
      <c r="M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</row>
  </sheetData>
  <sheetProtection sheet="1" autoFilter="0" formatColumns="0" formatRows="0" objects="1" scenarios="1" spinCount="100000" saltValue="6VvydRk6LZRYeu3CFfoCREzv+/vj1+pYir+qMpqwjiOQqZcmXU5Kq04YKiBitJyEpPfnTsj2jzSoxGjRjCVP9w==" hashValue="SsCegSX/DQ99bNv/Iw6E4756tVXhIaanN7RqjSWLLz/6/4MOZc15rNwwMq8ua4DmGBbUcLjOo2w6mrYEvGnY2g==" algorithmName="SHA-512" password="C68C"/>
  <autoFilter ref="C129:K24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985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ROUND((SUM(BE125:BE189)),  2)</f>
        <v>0</v>
      </c>
      <c r="G35" s="38"/>
      <c r="H35" s="38"/>
      <c r="I35" s="164">
        <v>0.20999999999999999</v>
      </c>
      <c r="J35" s="163">
        <f>ROUND(((SUM(BE125:BE189))*I35),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ROUND((SUM(BF125:BF189)),  2)</f>
        <v>0</v>
      </c>
      <c r="G36" s="38"/>
      <c r="H36" s="38"/>
      <c r="I36" s="164">
        <v>0.12</v>
      </c>
      <c r="J36" s="163">
        <f>ROUND(((SUM(BF125:BF189))*I36),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ROUND((SUM(BG125:BG189)),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ROUND((SUM(BH125:BH189)),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ROUND((SUM(BI125:BI189)),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A04 - NEZPŮSOBILÉ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126</v>
      </c>
      <c r="E101" s="196"/>
      <c r="F101" s="196"/>
      <c r="G101" s="196"/>
      <c r="H101" s="196"/>
      <c r="I101" s="196"/>
      <c r="J101" s="197">
        <f>J159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128</v>
      </c>
      <c r="E102" s="196"/>
      <c r="F102" s="196"/>
      <c r="G102" s="196"/>
      <c r="H102" s="196"/>
      <c r="I102" s="196"/>
      <c r="J102" s="197">
        <f>J178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129</v>
      </c>
      <c r="E103" s="196"/>
      <c r="F103" s="196"/>
      <c r="G103" s="196"/>
      <c r="H103" s="196"/>
      <c r="I103" s="196"/>
      <c r="J103" s="197">
        <f>J188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/>
    <row r="107" hidden="1"/>
    <row r="108" hidden="1"/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Veřejné prostranství Bordovice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112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113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A04 - NEZPŮSOBILÉ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Bordovice</v>
      </c>
      <c r="G119" s="40"/>
      <c r="H119" s="40"/>
      <c r="I119" s="32" t="s">
        <v>22</v>
      </c>
      <c r="J119" s="79" t="str">
        <f>IF(J14="","",J14)</f>
        <v>8. 1. 2025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>Obec Bordovice</v>
      </c>
      <c r="G121" s="40"/>
      <c r="H121" s="40"/>
      <c r="I121" s="32" t="s">
        <v>30</v>
      </c>
      <c r="J121" s="36" t="str">
        <f>E23</f>
        <v>ing. arch. Tomáš Kudělka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135</v>
      </c>
      <c r="D124" s="202" t="s">
        <v>61</v>
      </c>
      <c r="E124" s="202" t="s">
        <v>57</v>
      </c>
      <c r="F124" s="202" t="s">
        <v>58</v>
      </c>
      <c r="G124" s="202" t="s">
        <v>136</v>
      </c>
      <c r="H124" s="202" t="s">
        <v>137</v>
      </c>
      <c r="I124" s="202" t="s">
        <v>138</v>
      </c>
      <c r="J124" s="202" t="s">
        <v>118</v>
      </c>
      <c r="K124" s="203" t="s">
        <v>139</v>
      </c>
      <c r="L124" s="204"/>
      <c r="M124" s="100" t="s">
        <v>1</v>
      </c>
      <c r="N124" s="101" t="s">
        <v>40</v>
      </c>
      <c r="O124" s="101" t="s">
        <v>140</v>
      </c>
      <c r="P124" s="101" t="s">
        <v>141</v>
      </c>
      <c r="Q124" s="101" t="s">
        <v>142</v>
      </c>
      <c r="R124" s="101" t="s">
        <v>143</v>
      </c>
      <c r="S124" s="101" t="s">
        <v>144</v>
      </c>
      <c r="T124" s="102" t="s">
        <v>145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146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22.674639799999998</v>
      </c>
      <c r="S125" s="104"/>
      <c r="T125" s="208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120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147</v>
      </c>
      <c r="F126" s="213" t="s">
        <v>148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P127+P159+P178+P188</f>
        <v>0</v>
      </c>
      <c r="Q126" s="218"/>
      <c r="R126" s="219">
        <f>R127+R159+R178+R188</f>
        <v>22.674639799999998</v>
      </c>
      <c r="S126" s="218"/>
      <c r="T126" s="220">
        <f>T127+T159+T178+T188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149</v>
      </c>
      <c r="BK126" s="223">
        <f>BK127+BK159+BK178+BK188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150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SUM(P128:P158)</f>
        <v>0</v>
      </c>
      <c r="Q127" s="218"/>
      <c r="R127" s="219">
        <f>SUM(R128:R158)</f>
        <v>0</v>
      </c>
      <c r="S127" s="218"/>
      <c r="T127" s="220">
        <f>SUM(T128:T158)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149</v>
      </c>
      <c r="BK127" s="223">
        <f>SUM(BK128:BK158)</f>
        <v>0</v>
      </c>
    </row>
    <row r="128" s="2" customFormat="1" ht="24.15" customHeight="1">
      <c r="A128" s="38"/>
      <c r="B128" s="39"/>
      <c r="C128" s="226" t="s">
        <v>83</v>
      </c>
      <c r="D128" s="226" t="s">
        <v>151</v>
      </c>
      <c r="E128" s="227" t="s">
        <v>152</v>
      </c>
      <c r="F128" s="228" t="s">
        <v>153</v>
      </c>
      <c r="G128" s="229" t="s">
        <v>154</v>
      </c>
      <c r="H128" s="230">
        <v>8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155</v>
      </c>
      <c r="AT128" s="237" t="s">
        <v>151</v>
      </c>
      <c r="AU128" s="237" t="s">
        <v>85</v>
      </c>
      <c r="AY128" s="17" t="s">
        <v>149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155</v>
      </c>
      <c r="BM128" s="237" t="s">
        <v>986</v>
      </c>
    </row>
    <row r="129" s="13" customFormat="1">
      <c r="A129" s="13"/>
      <c r="B129" s="239"/>
      <c r="C129" s="240"/>
      <c r="D129" s="241" t="s">
        <v>157</v>
      </c>
      <c r="E129" s="242" t="s">
        <v>1</v>
      </c>
      <c r="F129" s="243" t="s">
        <v>987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157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149</v>
      </c>
    </row>
    <row r="130" s="14" customFormat="1">
      <c r="A130" s="14"/>
      <c r="B130" s="250"/>
      <c r="C130" s="251"/>
      <c r="D130" s="241" t="s">
        <v>157</v>
      </c>
      <c r="E130" s="252" t="s">
        <v>1</v>
      </c>
      <c r="F130" s="253" t="s">
        <v>988</v>
      </c>
      <c r="G130" s="251"/>
      <c r="H130" s="254">
        <v>8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157</v>
      </c>
      <c r="AU130" s="260" t="s">
        <v>85</v>
      </c>
      <c r="AV130" s="14" t="s">
        <v>85</v>
      </c>
      <c r="AW130" s="14" t="s">
        <v>32</v>
      </c>
      <c r="AX130" s="14" t="s">
        <v>76</v>
      </c>
      <c r="AY130" s="260" t="s">
        <v>149</v>
      </c>
    </row>
    <row r="131" s="15" customFormat="1">
      <c r="A131" s="15"/>
      <c r="B131" s="261"/>
      <c r="C131" s="262"/>
      <c r="D131" s="241" t="s">
        <v>157</v>
      </c>
      <c r="E131" s="263" t="s">
        <v>1</v>
      </c>
      <c r="F131" s="264" t="s">
        <v>160</v>
      </c>
      <c r="G131" s="262"/>
      <c r="H131" s="265">
        <v>8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157</v>
      </c>
      <c r="AU131" s="271" t="s">
        <v>85</v>
      </c>
      <c r="AV131" s="15" t="s">
        <v>155</v>
      </c>
      <c r="AW131" s="15" t="s">
        <v>32</v>
      </c>
      <c r="AX131" s="15" t="s">
        <v>83</v>
      </c>
      <c r="AY131" s="271" t="s">
        <v>149</v>
      </c>
    </row>
    <row r="132" s="2" customFormat="1" ht="24.15" customHeight="1">
      <c r="A132" s="38"/>
      <c r="B132" s="39"/>
      <c r="C132" s="226" t="s">
        <v>85</v>
      </c>
      <c r="D132" s="226" t="s">
        <v>151</v>
      </c>
      <c r="E132" s="227" t="s">
        <v>187</v>
      </c>
      <c r="F132" s="228" t="s">
        <v>188</v>
      </c>
      <c r="G132" s="229" t="s">
        <v>181</v>
      </c>
      <c r="H132" s="230">
        <v>6.6159999999999997</v>
      </c>
      <c r="I132" s="231"/>
      <c r="J132" s="232">
        <f>ROUND(I132*H132,2)</f>
        <v>0</v>
      </c>
      <c r="K132" s="228" t="s">
        <v>163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155</v>
      </c>
      <c r="AT132" s="237" t="s">
        <v>151</v>
      </c>
      <c r="AU132" s="237" t="s">
        <v>85</v>
      </c>
      <c r="AY132" s="17" t="s">
        <v>149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155</v>
      </c>
      <c r="BM132" s="237" t="s">
        <v>989</v>
      </c>
    </row>
    <row r="133" s="13" customFormat="1">
      <c r="A133" s="13"/>
      <c r="B133" s="239"/>
      <c r="C133" s="240"/>
      <c r="D133" s="241" t="s">
        <v>157</v>
      </c>
      <c r="E133" s="242" t="s">
        <v>1</v>
      </c>
      <c r="F133" s="243" t="s">
        <v>190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157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149</v>
      </c>
    </row>
    <row r="134" s="13" customFormat="1">
      <c r="A134" s="13"/>
      <c r="B134" s="239"/>
      <c r="C134" s="240"/>
      <c r="D134" s="241" t="s">
        <v>157</v>
      </c>
      <c r="E134" s="242" t="s">
        <v>1</v>
      </c>
      <c r="F134" s="243" t="s">
        <v>987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157</v>
      </c>
      <c r="AU134" s="249" t="s">
        <v>85</v>
      </c>
      <c r="AV134" s="13" t="s">
        <v>83</v>
      </c>
      <c r="AW134" s="13" t="s">
        <v>32</v>
      </c>
      <c r="AX134" s="13" t="s">
        <v>76</v>
      </c>
      <c r="AY134" s="249" t="s">
        <v>149</v>
      </c>
    </row>
    <row r="135" s="14" customFormat="1">
      <c r="A135" s="14"/>
      <c r="B135" s="250"/>
      <c r="C135" s="251"/>
      <c r="D135" s="241" t="s">
        <v>157</v>
      </c>
      <c r="E135" s="252" t="s">
        <v>1</v>
      </c>
      <c r="F135" s="253" t="s">
        <v>990</v>
      </c>
      <c r="G135" s="251"/>
      <c r="H135" s="254">
        <v>6.6159999999999997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157</v>
      </c>
      <c r="AU135" s="260" t="s">
        <v>85</v>
      </c>
      <c r="AV135" s="14" t="s">
        <v>85</v>
      </c>
      <c r="AW135" s="14" t="s">
        <v>32</v>
      </c>
      <c r="AX135" s="14" t="s">
        <v>76</v>
      </c>
      <c r="AY135" s="260" t="s">
        <v>149</v>
      </c>
    </row>
    <row r="136" s="15" customFormat="1">
      <c r="A136" s="15"/>
      <c r="B136" s="261"/>
      <c r="C136" s="262"/>
      <c r="D136" s="241" t="s">
        <v>157</v>
      </c>
      <c r="E136" s="263" t="s">
        <v>1</v>
      </c>
      <c r="F136" s="264" t="s">
        <v>160</v>
      </c>
      <c r="G136" s="262"/>
      <c r="H136" s="265">
        <v>6.6159999999999997</v>
      </c>
      <c r="I136" s="266"/>
      <c r="J136" s="262"/>
      <c r="K136" s="262"/>
      <c r="L136" s="267"/>
      <c r="M136" s="268"/>
      <c r="N136" s="269"/>
      <c r="O136" s="269"/>
      <c r="P136" s="269"/>
      <c r="Q136" s="269"/>
      <c r="R136" s="269"/>
      <c r="S136" s="269"/>
      <c r="T136" s="27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1" t="s">
        <v>157</v>
      </c>
      <c r="AU136" s="271" t="s">
        <v>85</v>
      </c>
      <c r="AV136" s="15" t="s">
        <v>155</v>
      </c>
      <c r="AW136" s="15" t="s">
        <v>32</v>
      </c>
      <c r="AX136" s="15" t="s">
        <v>83</v>
      </c>
      <c r="AY136" s="271" t="s">
        <v>149</v>
      </c>
    </row>
    <row r="137" s="2" customFormat="1" ht="37.8" customHeight="1">
      <c r="A137" s="38"/>
      <c r="B137" s="39"/>
      <c r="C137" s="226" t="s">
        <v>167</v>
      </c>
      <c r="D137" s="226" t="s">
        <v>151</v>
      </c>
      <c r="E137" s="227" t="s">
        <v>212</v>
      </c>
      <c r="F137" s="228" t="s">
        <v>213</v>
      </c>
      <c r="G137" s="229" t="s">
        <v>181</v>
      </c>
      <c r="H137" s="230">
        <v>0.94999999999999996</v>
      </c>
      <c r="I137" s="231"/>
      <c r="J137" s="232">
        <f>ROUND(I137*H137,2)</f>
        <v>0</v>
      </c>
      <c r="K137" s="228" t="s">
        <v>163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155</v>
      </c>
      <c r="AT137" s="237" t="s">
        <v>151</v>
      </c>
      <c r="AU137" s="237" t="s">
        <v>85</v>
      </c>
      <c r="AY137" s="17" t="s">
        <v>149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155</v>
      </c>
      <c r="BM137" s="237" t="s">
        <v>991</v>
      </c>
    </row>
    <row r="138" s="2" customFormat="1" ht="62.7" customHeight="1">
      <c r="A138" s="38"/>
      <c r="B138" s="39"/>
      <c r="C138" s="226" t="s">
        <v>155</v>
      </c>
      <c r="D138" s="226" t="s">
        <v>151</v>
      </c>
      <c r="E138" s="227" t="s">
        <v>179</v>
      </c>
      <c r="F138" s="228" t="s">
        <v>180</v>
      </c>
      <c r="G138" s="229" t="s">
        <v>181</v>
      </c>
      <c r="H138" s="230">
        <v>7.5659999999999998</v>
      </c>
      <c r="I138" s="231"/>
      <c r="J138" s="232">
        <f>ROUND(I138*H138,2)</f>
        <v>0</v>
      </c>
      <c r="K138" s="228" t="s">
        <v>163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155</v>
      </c>
      <c r="AT138" s="237" t="s">
        <v>151</v>
      </c>
      <c r="AU138" s="237" t="s">
        <v>85</v>
      </c>
      <c r="AY138" s="17" t="s">
        <v>149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155</v>
      </c>
      <c r="BM138" s="237" t="s">
        <v>992</v>
      </c>
    </row>
    <row r="139" s="14" customFormat="1">
      <c r="A139" s="14"/>
      <c r="B139" s="250"/>
      <c r="C139" s="251"/>
      <c r="D139" s="241" t="s">
        <v>157</v>
      </c>
      <c r="E139" s="252" t="s">
        <v>1</v>
      </c>
      <c r="F139" s="253" t="s">
        <v>993</v>
      </c>
      <c r="G139" s="251"/>
      <c r="H139" s="254">
        <v>6.6159999999999997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157</v>
      </c>
      <c r="AU139" s="260" t="s">
        <v>85</v>
      </c>
      <c r="AV139" s="14" t="s">
        <v>85</v>
      </c>
      <c r="AW139" s="14" t="s">
        <v>32</v>
      </c>
      <c r="AX139" s="14" t="s">
        <v>76</v>
      </c>
      <c r="AY139" s="260" t="s">
        <v>149</v>
      </c>
    </row>
    <row r="140" s="13" customFormat="1">
      <c r="A140" s="13"/>
      <c r="B140" s="239"/>
      <c r="C140" s="240"/>
      <c r="D140" s="241" t="s">
        <v>157</v>
      </c>
      <c r="E140" s="242" t="s">
        <v>1</v>
      </c>
      <c r="F140" s="243" t="s">
        <v>994</v>
      </c>
      <c r="G140" s="240"/>
      <c r="H140" s="242" t="s">
        <v>1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157</v>
      </c>
      <c r="AU140" s="249" t="s">
        <v>85</v>
      </c>
      <c r="AV140" s="13" t="s">
        <v>83</v>
      </c>
      <c r="AW140" s="13" t="s">
        <v>32</v>
      </c>
      <c r="AX140" s="13" t="s">
        <v>76</v>
      </c>
      <c r="AY140" s="249" t="s">
        <v>149</v>
      </c>
    </row>
    <row r="141" s="13" customFormat="1">
      <c r="A141" s="13"/>
      <c r="B141" s="239"/>
      <c r="C141" s="240"/>
      <c r="D141" s="241" t="s">
        <v>157</v>
      </c>
      <c r="E141" s="242" t="s">
        <v>1</v>
      </c>
      <c r="F141" s="243" t="s">
        <v>223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157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149</v>
      </c>
    </row>
    <row r="142" s="14" customFormat="1">
      <c r="A142" s="14"/>
      <c r="B142" s="250"/>
      <c r="C142" s="251"/>
      <c r="D142" s="241" t="s">
        <v>157</v>
      </c>
      <c r="E142" s="252" t="s">
        <v>1</v>
      </c>
      <c r="F142" s="253" t="s">
        <v>995</v>
      </c>
      <c r="G142" s="251"/>
      <c r="H142" s="254">
        <v>0.94999999999999996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157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149</v>
      </c>
    </row>
    <row r="143" s="15" customFormat="1">
      <c r="A143" s="15"/>
      <c r="B143" s="261"/>
      <c r="C143" s="262"/>
      <c r="D143" s="241" t="s">
        <v>157</v>
      </c>
      <c r="E143" s="263" t="s">
        <v>1</v>
      </c>
      <c r="F143" s="264" t="s">
        <v>160</v>
      </c>
      <c r="G143" s="262"/>
      <c r="H143" s="265">
        <v>7.5659999999999998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157</v>
      </c>
      <c r="AU143" s="271" t="s">
        <v>85</v>
      </c>
      <c r="AV143" s="15" t="s">
        <v>155</v>
      </c>
      <c r="AW143" s="15" t="s">
        <v>32</v>
      </c>
      <c r="AX143" s="15" t="s">
        <v>83</v>
      </c>
      <c r="AY143" s="271" t="s">
        <v>149</v>
      </c>
    </row>
    <row r="144" s="2" customFormat="1" ht="44.25" customHeight="1">
      <c r="A144" s="38"/>
      <c r="B144" s="39"/>
      <c r="C144" s="226" t="s">
        <v>178</v>
      </c>
      <c r="D144" s="226" t="s">
        <v>151</v>
      </c>
      <c r="E144" s="227" t="s">
        <v>226</v>
      </c>
      <c r="F144" s="228" t="s">
        <v>227</v>
      </c>
      <c r="G144" s="229" t="s">
        <v>181</v>
      </c>
      <c r="H144" s="230">
        <v>0.94999999999999996</v>
      </c>
      <c r="I144" s="231"/>
      <c r="J144" s="232">
        <f>ROUND(I144*H144,2)</f>
        <v>0</v>
      </c>
      <c r="K144" s="228" t="s">
        <v>163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155</v>
      </c>
      <c r="AT144" s="237" t="s">
        <v>151</v>
      </c>
      <c r="AU144" s="237" t="s">
        <v>85</v>
      </c>
      <c r="AY144" s="17" t="s">
        <v>149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155</v>
      </c>
      <c r="BM144" s="237" t="s">
        <v>996</v>
      </c>
    </row>
    <row r="145" s="13" customFormat="1">
      <c r="A145" s="13"/>
      <c r="B145" s="239"/>
      <c r="C145" s="240"/>
      <c r="D145" s="241" t="s">
        <v>157</v>
      </c>
      <c r="E145" s="242" t="s">
        <v>1</v>
      </c>
      <c r="F145" s="243" t="s">
        <v>229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157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149</v>
      </c>
    </row>
    <row r="146" s="13" customFormat="1">
      <c r="A146" s="13"/>
      <c r="B146" s="239"/>
      <c r="C146" s="240"/>
      <c r="D146" s="241" t="s">
        <v>157</v>
      </c>
      <c r="E146" s="242" t="s">
        <v>1</v>
      </c>
      <c r="F146" s="243" t="s">
        <v>234</v>
      </c>
      <c r="G146" s="240"/>
      <c r="H146" s="242" t="s">
        <v>1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157</v>
      </c>
      <c r="AU146" s="249" t="s">
        <v>85</v>
      </c>
      <c r="AV146" s="13" t="s">
        <v>83</v>
      </c>
      <c r="AW146" s="13" t="s">
        <v>32</v>
      </c>
      <c r="AX146" s="13" t="s">
        <v>76</v>
      </c>
      <c r="AY146" s="249" t="s">
        <v>149</v>
      </c>
    </row>
    <row r="147" s="14" customFormat="1">
      <c r="A147" s="14"/>
      <c r="B147" s="250"/>
      <c r="C147" s="251"/>
      <c r="D147" s="241" t="s">
        <v>157</v>
      </c>
      <c r="E147" s="252" t="s">
        <v>1</v>
      </c>
      <c r="F147" s="253" t="s">
        <v>995</v>
      </c>
      <c r="G147" s="251"/>
      <c r="H147" s="254">
        <v>0.94999999999999996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157</v>
      </c>
      <c r="AU147" s="260" t="s">
        <v>85</v>
      </c>
      <c r="AV147" s="14" t="s">
        <v>85</v>
      </c>
      <c r="AW147" s="14" t="s">
        <v>32</v>
      </c>
      <c r="AX147" s="14" t="s">
        <v>76</v>
      </c>
      <c r="AY147" s="260" t="s">
        <v>149</v>
      </c>
    </row>
    <row r="148" s="15" customFormat="1">
      <c r="A148" s="15"/>
      <c r="B148" s="261"/>
      <c r="C148" s="262"/>
      <c r="D148" s="241" t="s">
        <v>157</v>
      </c>
      <c r="E148" s="263" t="s">
        <v>1</v>
      </c>
      <c r="F148" s="264" t="s">
        <v>160</v>
      </c>
      <c r="G148" s="262"/>
      <c r="H148" s="265">
        <v>0.94999999999999996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157</v>
      </c>
      <c r="AU148" s="271" t="s">
        <v>85</v>
      </c>
      <c r="AV148" s="15" t="s">
        <v>155</v>
      </c>
      <c r="AW148" s="15" t="s">
        <v>32</v>
      </c>
      <c r="AX148" s="15" t="s">
        <v>83</v>
      </c>
      <c r="AY148" s="271" t="s">
        <v>149</v>
      </c>
    </row>
    <row r="149" s="2" customFormat="1" ht="44.25" customHeight="1">
      <c r="A149" s="38"/>
      <c r="B149" s="39"/>
      <c r="C149" s="226" t="s">
        <v>186</v>
      </c>
      <c r="D149" s="226" t="s">
        <v>151</v>
      </c>
      <c r="E149" s="227" t="s">
        <v>236</v>
      </c>
      <c r="F149" s="228" t="s">
        <v>237</v>
      </c>
      <c r="G149" s="229" t="s">
        <v>181</v>
      </c>
      <c r="H149" s="230">
        <v>0.94999999999999996</v>
      </c>
      <c r="I149" s="231"/>
      <c r="J149" s="232">
        <f>ROUND(I149*H149,2)</f>
        <v>0</v>
      </c>
      <c r="K149" s="228" t="s">
        <v>163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997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239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149</v>
      </c>
    </row>
    <row r="151" s="13" customFormat="1">
      <c r="A151" s="13"/>
      <c r="B151" s="239"/>
      <c r="C151" s="240"/>
      <c r="D151" s="241" t="s">
        <v>157</v>
      </c>
      <c r="E151" s="242" t="s">
        <v>1</v>
      </c>
      <c r="F151" s="243" t="s">
        <v>998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157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149</v>
      </c>
    </row>
    <row r="152" s="14" customFormat="1">
      <c r="A152" s="14"/>
      <c r="B152" s="250"/>
      <c r="C152" s="251"/>
      <c r="D152" s="241" t="s">
        <v>157</v>
      </c>
      <c r="E152" s="252" t="s">
        <v>1</v>
      </c>
      <c r="F152" s="253" t="s">
        <v>999</v>
      </c>
      <c r="G152" s="251"/>
      <c r="H152" s="254">
        <v>0.94999999999999996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157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149</v>
      </c>
    </row>
    <row r="153" s="15" customFormat="1">
      <c r="A153" s="15"/>
      <c r="B153" s="261"/>
      <c r="C153" s="262"/>
      <c r="D153" s="241" t="s">
        <v>157</v>
      </c>
      <c r="E153" s="263" t="s">
        <v>1</v>
      </c>
      <c r="F153" s="264" t="s">
        <v>160</v>
      </c>
      <c r="G153" s="262"/>
      <c r="H153" s="265">
        <v>0.94999999999999996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157</v>
      </c>
      <c r="AU153" s="271" t="s">
        <v>85</v>
      </c>
      <c r="AV153" s="15" t="s">
        <v>155</v>
      </c>
      <c r="AW153" s="15" t="s">
        <v>32</v>
      </c>
      <c r="AX153" s="15" t="s">
        <v>83</v>
      </c>
      <c r="AY153" s="271" t="s">
        <v>149</v>
      </c>
    </row>
    <row r="154" s="2" customFormat="1" ht="33" customHeight="1">
      <c r="A154" s="38"/>
      <c r="B154" s="39"/>
      <c r="C154" s="226" t="s">
        <v>197</v>
      </c>
      <c r="D154" s="226" t="s">
        <v>151</v>
      </c>
      <c r="E154" s="227" t="s">
        <v>261</v>
      </c>
      <c r="F154" s="228" t="s">
        <v>262</v>
      </c>
      <c r="G154" s="229" t="s">
        <v>154</v>
      </c>
      <c r="H154" s="230">
        <v>14.539999999999999</v>
      </c>
      <c r="I154" s="231"/>
      <c r="J154" s="232">
        <f>ROUND(I154*H154,2)</f>
        <v>0</v>
      </c>
      <c r="K154" s="228" t="s">
        <v>163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155</v>
      </c>
      <c r="AT154" s="237" t="s">
        <v>151</v>
      </c>
      <c r="AU154" s="237" t="s">
        <v>85</v>
      </c>
      <c r="AY154" s="17" t="s">
        <v>149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155</v>
      </c>
      <c r="BM154" s="237" t="s">
        <v>1000</v>
      </c>
    </row>
    <row r="155" s="13" customFormat="1">
      <c r="A155" s="13"/>
      <c r="B155" s="239"/>
      <c r="C155" s="240"/>
      <c r="D155" s="241" t="s">
        <v>157</v>
      </c>
      <c r="E155" s="242" t="s">
        <v>1</v>
      </c>
      <c r="F155" s="243" t="s">
        <v>190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157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149</v>
      </c>
    </row>
    <row r="156" s="13" customFormat="1">
      <c r="A156" s="13"/>
      <c r="B156" s="239"/>
      <c r="C156" s="240"/>
      <c r="D156" s="241" t="s">
        <v>157</v>
      </c>
      <c r="E156" s="242" t="s">
        <v>1</v>
      </c>
      <c r="F156" s="243" t="s">
        <v>998</v>
      </c>
      <c r="G156" s="240"/>
      <c r="H156" s="242" t="s">
        <v>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157</v>
      </c>
      <c r="AU156" s="249" t="s">
        <v>85</v>
      </c>
      <c r="AV156" s="13" t="s">
        <v>83</v>
      </c>
      <c r="AW156" s="13" t="s">
        <v>32</v>
      </c>
      <c r="AX156" s="13" t="s">
        <v>76</v>
      </c>
      <c r="AY156" s="249" t="s">
        <v>149</v>
      </c>
    </row>
    <row r="157" s="14" customFormat="1">
      <c r="A157" s="14"/>
      <c r="B157" s="250"/>
      <c r="C157" s="251"/>
      <c r="D157" s="241" t="s">
        <v>157</v>
      </c>
      <c r="E157" s="252" t="s">
        <v>1</v>
      </c>
      <c r="F157" s="253" t="s">
        <v>1001</v>
      </c>
      <c r="G157" s="251"/>
      <c r="H157" s="254">
        <v>14.539999999999999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157</v>
      </c>
      <c r="AU157" s="260" t="s">
        <v>85</v>
      </c>
      <c r="AV157" s="14" t="s">
        <v>85</v>
      </c>
      <c r="AW157" s="14" t="s">
        <v>32</v>
      </c>
      <c r="AX157" s="14" t="s">
        <v>76</v>
      </c>
      <c r="AY157" s="260" t="s">
        <v>149</v>
      </c>
    </row>
    <row r="158" s="15" customFormat="1">
      <c r="A158" s="15"/>
      <c r="B158" s="261"/>
      <c r="C158" s="262"/>
      <c r="D158" s="241" t="s">
        <v>157</v>
      </c>
      <c r="E158" s="263" t="s">
        <v>1</v>
      </c>
      <c r="F158" s="264" t="s">
        <v>160</v>
      </c>
      <c r="G158" s="262"/>
      <c r="H158" s="265">
        <v>14.539999999999999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157</v>
      </c>
      <c r="AU158" s="271" t="s">
        <v>85</v>
      </c>
      <c r="AV158" s="15" t="s">
        <v>155</v>
      </c>
      <c r="AW158" s="15" t="s">
        <v>32</v>
      </c>
      <c r="AX158" s="15" t="s">
        <v>83</v>
      </c>
      <c r="AY158" s="271" t="s">
        <v>149</v>
      </c>
    </row>
    <row r="159" s="12" customFormat="1" ht="22.8" customHeight="1">
      <c r="A159" s="12"/>
      <c r="B159" s="210"/>
      <c r="C159" s="211"/>
      <c r="D159" s="212" t="s">
        <v>75</v>
      </c>
      <c r="E159" s="224" t="s">
        <v>178</v>
      </c>
      <c r="F159" s="224" t="s">
        <v>440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SUM(P160:P177)</f>
        <v>0</v>
      </c>
      <c r="Q159" s="218"/>
      <c r="R159" s="219">
        <f>SUM(R160:R177)</f>
        <v>14.061802999999998</v>
      </c>
      <c r="S159" s="218"/>
      <c r="T159" s="220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83</v>
      </c>
      <c r="AT159" s="222" t="s">
        <v>75</v>
      </c>
      <c r="AU159" s="222" t="s">
        <v>83</v>
      </c>
      <c r="AY159" s="221" t="s">
        <v>149</v>
      </c>
      <c r="BK159" s="223">
        <f>SUM(BK160:BK177)</f>
        <v>0</v>
      </c>
    </row>
    <row r="160" s="2" customFormat="1" ht="37.8" customHeight="1">
      <c r="A160" s="38"/>
      <c r="B160" s="39"/>
      <c r="C160" s="226" t="s">
        <v>205</v>
      </c>
      <c r="D160" s="226" t="s">
        <v>151</v>
      </c>
      <c r="E160" s="227" t="s">
        <v>450</v>
      </c>
      <c r="F160" s="228" t="s">
        <v>451</v>
      </c>
      <c r="G160" s="229" t="s">
        <v>154</v>
      </c>
      <c r="H160" s="230">
        <v>14.539999999999999</v>
      </c>
      <c r="I160" s="231"/>
      <c r="J160" s="232">
        <f>ROUND(I160*H160,2)</f>
        <v>0</v>
      </c>
      <c r="K160" s="228" t="s">
        <v>163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0.25094</v>
      </c>
      <c r="R160" s="235">
        <f>Q160*H160</f>
        <v>3.6486675999999996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155</v>
      </c>
      <c r="AT160" s="237" t="s">
        <v>151</v>
      </c>
      <c r="AU160" s="237" t="s">
        <v>85</v>
      </c>
      <c r="AY160" s="17" t="s">
        <v>149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155</v>
      </c>
      <c r="BM160" s="237" t="s">
        <v>1002</v>
      </c>
    </row>
    <row r="161" s="13" customFormat="1">
      <c r="A161" s="13"/>
      <c r="B161" s="239"/>
      <c r="C161" s="240"/>
      <c r="D161" s="241" t="s">
        <v>157</v>
      </c>
      <c r="E161" s="242" t="s">
        <v>1</v>
      </c>
      <c r="F161" s="243" t="s">
        <v>190</v>
      </c>
      <c r="G161" s="240"/>
      <c r="H161" s="242" t="s">
        <v>1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157</v>
      </c>
      <c r="AU161" s="249" t="s">
        <v>85</v>
      </c>
      <c r="AV161" s="13" t="s">
        <v>83</v>
      </c>
      <c r="AW161" s="13" t="s">
        <v>32</v>
      </c>
      <c r="AX161" s="13" t="s">
        <v>76</v>
      </c>
      <c r="AY161" s="249" t="s">
        <v>149</v>
      </c>
    </row>
    <row r="162" s="13" customFormat="1">
      <c r="A162" s="13"/>
      <c r="B162" s="239"/>
      <c r="C162" s="240"/>
      <c r="D162" s="241" t="s">
        <v>157</v>
      </c>
      <c r="E162" s="242" t="s">
        <v>1</v>
      </c>
      <c r="F162" s="243" t="s">
        <v>998</v>
      </c>
      <c r="G162" s="240"/>
      <c r="H162" s="242" t="s">
        <v>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157</v>
      </c>
      <c r="AU162" s="249" t="s">
        <v>85</v>
      </c>
      <c r="AV162" s="13" t="s">
        <v>83</v>
      </c>
      <c r="AW162" s="13" t="s">
        <v>32</v>
      </c>
      <c r="AX162" s="13" t="s">
        <v>76</v>
      </c>
      <c r="AY162" s="249" t="s">
        <v>149</v>
      </c>
    </row>
    <row r="163" s="14" customFormat="1">
      <c r="A163" s="14"/>
      <c r="B163" s="250"/>
      <c r="C163" s="251"/>
      <c r="D163" s="241" t="s">
        <v>157</v>
      </c>
      <c r="E163" s="252" t="s">
        <v>1</v>
      </c>
      <c r="F163" s="253" t="s">
        <v>1001</v>
      </c>
      <c r="G163" s="251"/>
      <c r="H163" s="254">
        <v>14.539999999999999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157</v>
      </c>
      <c r="AU163" s="260" t="s">
        <v>85</v>
      </c>
      <c r="AV163" s="14" t="s">
        <v>85</v>
      </c>
      <c r="AW163" s="14" t="s">
        <v>32</v>
      </c>
      <c r="AX163" s="14" t="s">
        <v>76</v>
      </c>
      <c r="AY163" s="260" t="s">
        <v>149</v>
      </c>
    </row>
    <row r="164" s="15" customFormat="1">
      <c r="A164" s="15"/>
      <c r="B164" s="261"/>
      <c r="C164" s="262"/>
      <c r="D164" s="241" t="s">
        <v>157</v>
      </c>
      <c r="E164" s="263" t="s">
        <v>1</v>
      </c>
      <c r="F164" s="264" t="s">
        <v>160</v>
      </c>
      <c r="G164" s="262"/>
      <c r="H164" s="265">
        <v>14.539999999999999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157</v>
      </c>
      <c r="AU164" s="271" t="s">
        <v>85</v>
      </c>
      <c r="AV164" s="15" t="s">
        <v>155</v>
      </c>
      <c r="AW164" s="15" t="s">
        <v>32</v>
      </c>
      <c r="AX164" s="15" t="s">
        <v>83</v>
      </c>
      <c r="AY164" s="271" t="s">
        <v>149</v>
      </c>
    </row>
    <row r="165" s="2" customFormat="1" ht="33" customHeight="1">
      <c r="A165" s="38"/>
      <c r="B165" s="39"/>
      <c r="C165" s="226" t="s">
        <v>211</v>
      </c>
      <c r="D165" s="226" t="s">
        <v>151</v>
      </c>
      <c r="E165" s="227" t="s">
        <v>459</v>
      </c>
      <c r="F165" s="228" t="s">
        <v>460</v>
      </c>
      <c r="G165" s="229" t="s">
        <v>154</v>
      </c>
      <c r="H165" s="230">
        <v>14.539999999999999</v>
      </c>
      <c r="I165" s="231"/>
      <c r="J165" s="232">
        <f>ROUND(I165*H165,2)</f>
        <v>0</v>
      </c>
      <c r="K165" s="228" t="s">
        <v>163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0.34499999999999997</v>
      </c>
      <c r="R165" s="235">
        <f>Q165*H165</f>
        <v>5.0162999999999993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155</v>
      </c>
      <c r="AT165" s="237" t="s">
        <v>151</v>
      </c>
      <c r="AU165" s="237" t="s">
        <v>85</v>
      </c>
      <c r="AY165" s="17" t="s">
        <v>149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155</v>
      </c>
      <c r="BM165" s="237" t="s">
        <v>1003</v>
      </c>
    </row>
    <row r="166" s="13" customFormat="1">
      <c r="A166" s="13"/>
      <c r="B166" s="239"/>
      <c r="C166" s="240"/>
      <c r="D166" s="241" t="s">
        <v>157</v>
      </c>
      <c r="E166" s="242" t="s">
        <v>1</v>
      </c>
      <c r="F166" s="243" t="s">
        <v>190</v>
      </c>
      <c r="G166" s="240"/>
      <c r="H166" s="242" t="s">
        <v>1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157</v>
      </c>
      <c r="AU166" s="249" t="s">
        <v>85</v>
      </c>
      <c r="AV166" s="13" t="s">
        <v>83</v>
      </c>
      <c r="AW166" s="13" t="s">
        <v>32</v>
      </c>
      <c r="AX166" s="13" t="s">
        <v>76</v>
      </c>
      <c r="AY166" s="249" t="s">
        <v>149</v>
      </c>
    </row>
    <row r="167" s="13" customFormat="1">
      <c r="A167" s="13"/>
      <c r="B167" s="239"/>
      <c r="C167" s="240"/>
      <c r="D167" s="241" t="s">
        <v>157</v>
      </c>
      <c r="E167" s="242" t="s">
        <v>1</v>
      </c>
      <c r="F167" s="243" t="s">
        <v>998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157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149</v>
      </c>
    </row>
    <row r="168" s="14" customFormat="1">
      <c r="A168" s="14"/>
      <c r="B168" s="250"/>
      <c r="C168" s="251"/>
      <c r="D168" s="241" t="s">
        <v>157</v>
      </c>
      <c r="E168" s="252" t="s">
        <v>1</v>
      </c>
      <c r="F168" s="253" t="s">
        <v>1001</v>
      </c>
      <c r="G168" s="251"/>
      <c r="H168" s="254">
        <v>14.539999999999999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157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149</v>
      </c>
    </row>
    <row r="169" s="15" customFormat="1">
      <c r="A169" s="15"/>
      <c r="B169" s="261"/>
      <c r="C169" s="262"/>
      <c r="D169" s="241" t="s">
        <v>157</v>
      </c>
      <c r="E169" s="263" t="s">
        <v>1</v>
      </c>
      <c r="F169" s="264" t="s">
        <v>160</v>
      </c>
      <c r="G169" s="262"/>
      <c r="H169" s="265">
        <v>14.539999999999999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157</v>
      </c>
      <c r="AU169" s="271" t="s">
        <v>85</v>
      </c>
      <c r="AV169" s="15" t="s">
        <v>155</v>
      </c>
      <c r="AW169" s="15" t="s">
        <v>32</v>
      </c>
      <c r="AX169" s="15" t="s">
        <v>83</v>
      </c>
      <c r="AY169" s="271" t="s">
        <v>149</v>
      </c>
    </row>
    <row r="170" s="2" customFormat="1" ht="55.5" customHeight="1">
      <c r="A170" s="38"/>
      <c r="B170" s="39"/>
      <c r="C170" s="226" t="s">
        <v>215</v>
      </c>
      <c r="D170" s="226" t="s">
        <v>151</v>
      </c>
      <c r="E170" s="227" t="s">
        <v>472</v>
      </c>
      <c r="F170" s="228" t="s">
        <v>473</v>
      </c>
      <c r="G170" s="229" t="s">
        <v>154</v>
      </c>
      <c r="H170" s="230">
        <v>14.539999999999999</v>
      </c>
      <c r="I170" s="231"/>
      <c r="J170" s="232">
        <f>ROUND(I170*H170,2)</f>
        <v>0</v>
      </c>
      <c r="K170" s="228" t="s">
        <v>163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0.25080999999999998</v>
      </c>
      <c r="R170" s="235">
        <f>Q170*H170</f>
        <v>3.6467773999999995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155</v>
      </c>
      <c r="AT170" s="237" t="s">
        <v>151</v>
      </c>
      <c r="AU170" s="237" t="s">
        <v>85</v>
      </c>
      <c r="AY170" s="17" t="s">
        <v>149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155</v>
      </c>
      <c r="BM170" s="237" t="s">
        <v>1004</v>
      </c>
    </row>
    <row r="171" s="13" customFormat="1">
      <c r="A171" s="13"/>
      <c r="B171" s="239"/>
      <c r="C171" s="240"/>
      <c r="D171" s="241" t="s">
        <v>157</v>
      </c>
      <c r="E171" s="242" t="s">
        <v>1</v>
      </c>
      <c r="F171" s="243" t="s">
        <v>190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157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149</v>
      </c>
    </row>
    <row r="172" s="13" customFormat="1">
      <c r="A172" s="13"/>
      <c r="B172" s="239"/>
      <c r="C172" s="240"/>
      <c r="D172" s="241" t="s">
        <v>157</v>
      </c>
      <c r="E172" s="242" t="s">
        <v>1</v>
      </c>
      <c r="F172" s="243" t="s">
        <v>998</v>
      </c>
      <c r="G172" s="240"/>
      <c r="H172" s="242" t="s">
        <v>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157</v>
      </c>
      <c r="AU172" s="249" t="s">
        <v>85</v>
      </c>
      <c r="AV172" s="13" t="s">
        <v>83</v>
      </c>
      <c r="AW172" s="13" t="s">
        <v>32</v>
      </c>
      <c r="AX172" s="13" t="s">
        <v>76</v>
      </c>
      <c r="AY172" s="249" t="s">
        <v>149</v>
      </c>
    </row>
    <row r="173" s="14" customFormat="1">
      <c r="A173" s="14"/>
      <c r="B173" s="250"/>
      <c r="C173" s="251"/>
      <c r="D173" s="241" t="s">
        <v>157</v>
      </c>
      <c r="E173" s="252" t="s">
        <v>1</v>
      </c>
      <c r="F173" s="253" t="s">
        <v>1001</v>
      </c>
      <c r="G173" s="251"/>
      <c r="H173" s="254">
        <v>14.539999999999999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157</v>
      </c>
      <c r="AU173" s="260" t="s">
        <v>85</v>
      </c>
      <c r="AV173" s="14" t="s">
        <v>85</v>
      </c>
      <c r="AW173" s="14" t="s">
        <v>32</v>
      </c>
      <c r="AX173" s="14" t="s">
        <v>76</v>
      </c>
      <c r="AY173" s="260" t="s">
        <v>149</v>
      </c>
    </row>
    <row r="174" s="15" customFormat="1">
      <c r="A174" s="15"/>
      <c r="B174" s="261"/>
      <c r="C174" s="262"/>
      <c r="D174" s="241" t="s">
        <v>157</v>
      </c>
      <c r="E174" s="263" t="s">
        <v>1</v>
      </c>
      <c r="F174" s="264" t="s">
        <v>160</v>
      </c>
      <c r="G174" s="262"/>
      <c r="H174" s="265">
        <v>14.539999999999999</v>
      </c>
      <c r="I174" s="266"/>
      <c r="J174" s="262"/>
      <c r="K174" s="262"/>
      <c r="L174" s="267"/>
      <c r="M174" s="268"/>
      <c r="N174" s="269"/>
      <c r="O174" s="269"/>
      <c r="P174" s="269"/>
      <c r="Q174" s="269"/>
      <c r="R174" s="269"/>
      <c r="S174" s="269"/>
      <c r="T174" s="27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1" t="s">
        <v>157</v>
      </c>
      <c r="AU174" s="271" t="s">
        <v>85</v>
      </c>
      <c r="AV174" s="15" t="s">
        <v>155</v>
      </c>
      <c r="AW174" s="15" t="s">
        <v>32</v>
      </c>
      <c r="AX174" s="15" t="s">
        <v>83</v>
      </c>
      <c r="AY174" s="271" t="s">
        <v>149</v>
      </c>
    </row>
    <row r="175" s="2" customFormat="1" ht="16.5" customHeight="1">
      <c r="A175" s="38"/>
      <c r="B175" s="39"/>
      <c r="C175" s="272" t="s">
        <v>225</v>
      </c>
      <c r="D175" s="272" t="s">
        <v>254</v>
      </c>
      <c r="E175" s="273" t="s">
        <v>477</v>
      </c>
      <c r="F175" s="274" t="s">
        <v>478</v>
      </c>
      <c r="G175" s="275" t="s">
        <v>154</v>
      </c>
      <c r="H175" s="276">
        <v>14.831</v>
      </c>
      <c r="I175" s="277"/>
      <c r="J175" s="278">
        <f>ROUND(I175*H175,2)</f>
        <v>0</v>
      </c>
      <c r="K175" s="274" t="s">
        <v>163</v>
      </c>
      <c r="L175" s="279"/>
      <c r="M175" s="280" t="s">
        <v>1</v>
      </c>
      <c r="N175" s="281" t="s">
        <v>41</v>
      </c>
      <c r="O175" s="91"/>
      <c r="P175" s="235">
        <f>O175*H175</f>
        <v>0</v>
      </c>
      <c r="Q175" s="235">
        <v>0.11799999999999999</v>
      </c>
      <c r="R175" s="235">
        <f>Q175*H175</f>
        <v>1.7500579999999999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205</v>
      </c>
      <c r="AT175" s="237" t="s">
        <v>254</v>
      </c>
      <c r="AU175" s="237" t="s">
        <v>85</v>
      </c>
      <c r="AY175" s="17" t="s">
        <v>149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155</v>
      </c>
      <c r="BM175" s="237" t="s">
        <v>1005</v>
      </c>
    </row>
    <row r="176" s="14" customFormat="1">
      <c r="A176" s="14"/>
      <c r="B176" s="250"/>
      <c r="C176" s="251"/>
      <c r="D176" s="241" t="s">
        <v>157</v>
      </c>
      <c r="E176" s="252" t="s">
        <v>1</v>
      </c>
      <c r="F176" s="253" t="s">
        <v>1001</v>
      </c>
      <c r="G176" s="251"/>
      <c r="H176" s="254">
        <v>14.539999999999999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157</v>
      </c>
      <c r="AU176" s="260" t="s">
        <v>85</v>
      </c>
      <c r="AV176" s="14" t="s">
        <v>85</v>
      </c>
      <c r="AW176" s="14" t="s">
        <v>32</v>
      </c>
      <c r="AX176" s="14" t="s">
        <v>83</v>
      </c>
      <c r="AY176" s="260" t="s">
        <v>149</v>
      </c>
    </row>
    <row r="177" s="14" customFormat="1">
      <c r="A177" s="14"/>
      <c r="B177" s="250"/>
      <c r="C177" s="251"/>
      <c r="D177" s="241" t="s">
        <v>157</v>
      </c>
      <c r="E177" s="251"/>
      <c r="F177" s="253" t="s">
        <v>1006</v>
      </c>
      <c r="G177" s="251"/>
      <c r="H177" s="254">
        <v>14.831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157</v>
      </c>
      <c r="AU177" s="260" t="s">
        <v>85</v>
      </c>
      <c r="AV177" s="14" t="s">
        <v>85</v>
      </c>
      <c r="AW177" s="14" t="s">
        <v>4</v>
      </c>
      <c r="AX177" s="14" t="s">
        <v>83</v>
      </c>
      <c r="AY177" s="260" t="s">
        <v>149</v>
      </c>
    </row>
    <row r="178" s="12" customFormat="1" ht="22.8" customHeight="1">
      <c r="A178" s="12"/>
      <c r="B178" s="210"/>
      <c r="C178" s="211"/>
      <c r="D178" s="212" t="s">
        <v>75</v>
      </c>
      <c r="E178" s="224" t="s">
        <v>211</v>
      </c>
      <c r="F178" s="224" t="s">
        <v>592</v>
      </c>
      <c r="G178" s="211"/>
      <c r="H178" s="211"/>
      <c r="I178" s="214"/>
      <c r="J178" s="225">
        <f>BK178</f>
        <v>0</v>
      </c>
      <c r="K178" s="211"/>
      <c r="L178" s="216"/>
      <c r="M178" s="217"/>
      <c r="N178" s="218"/>
      <c r="O178" s="218"/>
      <c r="P178" s="219">
        <f>SUM(P179:P187)</f>
        <v>0</v>
      </c>
      <c r="Q178" s="218"/>
      <c r="R178" s="219">
        <f>SUM(R179:R187)</f>
        <v>8.6128368000000002</v>
      </c>
      <c r="S178" s="218"/>
      <c r="T178" s="220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83</v>
      </c>
      <c r="AT178" s="222" t="s">
        <v>75</v>
      </c>
      <c r="AU178" s="222" t="s">
        <v>83</v>
      </c>
      <c r="AY178" s="221" t="s">
        <v>149</v>
      </c>
      <c r="BK178" s="223">
        <f>SUM(BK179:BK187)</f>
        <v>0</v>
      </c>
    </row>
    <row r="179" s="2" customFormat="1" ht="62.7" customHeight="1">
      <c r="A179" s="38"/>
      <c r="B179" s="39"/>
      <c r="C179" s="226" t="s">
        <v>8</v>
      </c>
      <c r="D179" s="226" t="s">
        <v>151</v>
      </c>
      <c r="E179" s="227" t="s">
        <v>594</v>
      </c>
      <c r="F179" s="228" t="s">
        <v>595</v>
      </c>
      <c r="G179" s="229" t="s">
        <v>491</v>
      </c>
      <c r="H179" s="230">
        <v>38</v>
      </c>
      <c r="I179" s="231"/>
      <c r="J179" s="232">
        <f>ROUND(I179*H179,2)</f>
        <v>0</v>
      </c>
      <c r="K179" s="228" t="s">
        <v>163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0.089779999999999999</v>
      </c>
      <c r="R179" s="235">
        <f>Q179*H179</f>
        <v>3.4116399999999998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155</v>
      </c>
      <c r="AT179" s="237" t="s">
        <v>151</v>
      </c>
      <c r="AU179" s="237" t="s">
        <v>85</v>
      </c>
      <c r="AY179" s="17" t="s">
        <v>149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155</v>
      </c>
      <c r="BM179" s="237" t="s">
        <v>1007</v>
      </c>
    </row>
    <row r="180" s="13" customFormat="1">
      <c r="A180" s="13"/>
      <c r="B180" s="239"/>
      <c r="C180" s="240"/>
      <c r="D180" s="241" t="s">
        <v>157</v>
      </c>
      <c r="E180" s="242" t="s">
        <v>1</v>
      </c>
      <c r="F180" s="243" t="s">
        <v>998</v>
      </c>
      <c r="G180" s="240"/>
      <c r="H180" s="242" t="s">
        <v>1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157</v>
      </c>
      <c r="AU180" s="249" t="s">
        <v>85</v>
      </c>
      <c r="AV180" s="13" t="s">
        <v>83</v>
      </c>
      <c r="AW180" s="13" t="s">
        <v>32</v>
      </c>
      <c r="AX180" s="13" t="s">
        <v>76</v>
      </c>
      <c r="AY180" s="249" t="s">
        <v>149</v>
      </c>
    </row>
    <row r="181" s="14" customFormat="1">
      <c r="A181" s="14"/>
      <c r="B181" s="250"/>
      <c r="C181" s="251"/>
      <c r="D181" s="241" t="s">
        <v>157</v>
      </c>
      <c r="E181" s="252" t="s">
        <v>1</v>
      </c>
      <c r="F181" s="253" t="s">
        <v>1008</v>
      </c>
      <c r="G181" s="251"/>
      <c r="H181" s="254">
        <v>38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157</v>
      </c>
      <c r="AU181" s="260" t="s">
        <v>85</v>
      </c>
      <c r="AV181" s="14" t="s">
        <v>85</v>
      </c>
      <c r="AW181" s="14" t="s">
        <v>32</v>
      </c>
      <c r="AX181" s="14" t="s">
        <v>76</v>
      </c>
      <c r="AY181" s="260" t="s">
        <v>149</v>
      </c>
    </row>
    <row r="182" s="15" customFormat="1">
      <c r="A182" s="15"/>
      <c r="B182" s="261"/>
      <c r="C182" s="262"/>
      <c r="D182" s="241" t="s">
        <v>157</v>
      </c>
      <c r="E182" s="263" t="s">
        <v>1</v>
      </c>
      <c r="F182" s="264" t="s">
        <v>160</v>
      </c>
      <c r="G182" s="262"/>
      <c r="H182" s="265">
        <v>38</v>
      </c>
      <c r="I182" s="266"/>
      <c r="J182" s="262"/>
      <c r="K182" s="262"/>
      <c r="L182" s="267"/>
      <c r="M182" s="268"/>
      <c r="N182" s="269"/>
      <c r="O182" s="269"/>
      <c r="P182" s="269"/>
      <c r="Q182" s="269"/>
      <c r="R182" s="269"/>
      <c r="S182" s="269"/>
      <c r="T182" s="27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1" t="s">
        <v>157</v>
      </c>
      <c r="AU182" s="271" t="s">
        <v>85</v>
      </c>
      <c r="AV182" s="15" t="s">
        <v>155</v>
      </c>
      <c r="AW182" s="15" t="s">
        <v>32</v>
      </c>
      <c r="AX182" s="15" t="s">
        <v>83</v>
      </c>
      <c r="AY182" s="271" t="s">
        <v>149</v>
      </c>
    </row>
    <row r="183" s="2" customFormat="1" ht="16.5" customHeight="1">
      <c r="A183" s="38"/>
      <c r="B183" s="39"/>
      <c r="C183" s="272" t="s">
        <v>243</v>
      </c>
      <c r="D183" s="272" t="s">
        <v>254</v>
      </c>
      <c r="E183" s="273" t="s">
        <v>603</v>
      </c>
      <c r="F183" s="274" t="s">
        <v>604</v>
      </c>
      <c r="G183" s="275" t="s">
        <v>154</v>
      </c>
      <c r="H183" s="276">
        <v>7.9800000000000004</v>
      </c>
      <c r="I183" s="277"/>
      <c r="J183" s="278">
        <f>ROUND(I183*H183,2)</f>
        <v>0</v>
      </c>
      <c r="K183" s="274" t="s">
        <v>163</v>
      </c>
      <c r="L183" s="279"/>
      <c r="M183" s="280" t="s">
        <v>1</v>
      </c>
      <c r="N183" s="281" t="s">
        <v>41</v>
      </c>
      <c r="O183" s="91"/>
      <c r="P183" s="235">
        <f>O183*H183</f>
        <v>0</v>
      </c>
      <c r="Q183" s="235">
        <v>0.222</v>
      </c>
      <c r="R183" s="235">
        <f>Q183*H183</f>
        <v>1.77156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205</v>
      </c>
      <c r="AT183" s="237" t="s">
        <v>254</v>
      </c>
      <c r="AU183" s="237" t="s">
        <v>85</v>
      </c>
      <c r="AY183" s="17" t="s">
        <v>149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155</v>
      </c>
      <c r="BM183" s="237" t="s">
        <v>1009</v>
      </c>
    </row>
    <row r="184" s="14" customFormat="1">
      <c r="A184" s="14"/>
      <c r="B184" s="250"/>
      <c r="C184" s="251"/>
      <c r="D184" s="241" t="s">
        <v>157</v>
      </c>
      <c r="E184" s="252" t="s">
        <v>1</v>
      </c>
      <c r="F184" s="253" t="s">
        <v>1010</v>
      </c>
      <c r="G184" s="251"/>
      <c r="H184" s="254">
        <v>7.9800000000000004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157</v>
      </c>
      <c r="AU184" s="260" t="s">
        <v>85</v>
      </c>
      <c r="AV184" s="14" t="s">
        <v>85</v>
      </c>
      <c r="AW184" s="14" t="s">
        <v>32</v>
      </c>
      <c r="AX184" s="14" t="s">
        <v>83</v>
      </c>
      <c r="AY184" s="260" t="s">
        <v>149</v>
      </c>
    </row>
    <row r="185" s="2" customFormat="1" ht="24.15" customHeight="1">
      <c r="A185" s="38"/>
      <c r="B185" s="39"/>
      <c r="C185" s="226" t="s">
        <v>248</v>
      </c>
      <c r="D185" s="226" t="s">
        <v>151</v>
      </c>
      <c r="E185" s="227" t="s">
        <v>616</v>
      </c>
      <c r="F185" s="228" t="s">
        <v>617</v>
      </c>
      <c r="G185" s="229" t="s">
        <v>181</v>
      </c>
      <c r="H185" s="230">
        <v>1.52</v>
      </c>
      <c r="I185" s="231"/>
      <c r="J185" s="232">
        <f>ROUND(I185*H185,2)</f>
        <v>0</v>
      </c>
      <c r="K185" s="228" t="s">
        <v>163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2.2563399999999998</v>
      </c>
      <c r="R185" s="235">
        <f>Q185*H185</f>
        <v>3.4296367999999999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155</v>
      </c>
      <c r="AT185" s="237" t="s">
        <v>151</v>
      </c>
      <c r="AU185" s="237" t="s">
        <v>85</v>
      </c>
      <c r="AY185" s="17" t="s">
        <v>149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155</v>
      </c>
      <c r="BM185" s="237" t="s">
        <v>1011</v>
      </c>
    </row>
    <row r="186" s="13" customFormat="1">
      <c r="A186" s="13"/>
      <c r="B186" s="239"/>
      <c r="C186" s="240"/>
      <c r="D186" s="241" t="s">
        <v>157</v>
      </c>
      <c r="E186" s="242" t="s">
        <v>1</v>
      </c>
      <c r="F186" s="243" t="s">
        <v>619</v>
      </c>
      <c r="G186" s="240"/>
      <c r="H186" s="242" t="s">
        <v>1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157</v>
      </c>
      <c r="AU186" s="249" t="s">
        <v>85</v>
      </c>
      <c r="AV186" s="13" t="s">
        <v>83</v>
      </c>
      <c r="AW186" s="13" t="s">
        <v>32</v>
      </c>
      <c r="AX186" s="13" t="s">
        <v>76</v>
      </c>
      <c r="AY186" s="249" t="s">
        <v>149</v>
      </c>
    </row>
    <row r="187" s="14" customFormat="1">
      <c r="A187" s="14"/>
      <c r="B187" s="250"/>
      <c r="C187" s="251"/>
      <c r="D187" s="241" t="s">
        <v>157</v>
      </c>
      <c r="E187" s="252" t="s">
        <v>1</v>
      </c>
      <c r="F187" s="253" t="s">
        <v>1012</v>
      </c>
      <c r="G187" s="251"/>
      <c r="H187" s="254">
        <v>1.52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157</v>
      </c>
      <c r="AU187" s="260" t="s">
        <v>85</v>
      </c>
      <c r="AV187" s="14" t="s">
        <v>85</v>
      </c>
      <c r="AW187" s="14" t="s">
        <v>32</v>
      </c>
      <c r="AX187" s="14" t="s">
        <v>83</v>
      </c>
      <c r="AY187" s="260" t="s">
        <v>149</v>
      </c>
    </row>
    <row r="188" s="12" customFormat="1" ht="22.8" customHeight="1">
      <c r="A188" s="12"/>
      <c r="B188" s="210"/>
      <c r="C188" s="211"/>
      <c r="D188" s="212" t="s">
        <v>75</v>
      </c>
      <c r="E188" s="224" t="s">
        <v>639</v>
      </c>
      <c r="F188" s="224" t="s">
        <v>640</v>
      </c>
      <c r="G188" s="211"/>
      <c r="H188" s="211"/>
      <c r="I188" s="214"/>
      <c r="J188" s="225">
        <f>BK188</f>
        <v>0</v>
      </c>
      <c r="K188" s="211"/>
      <c r="L188" s="216"/>
      <c r="M188" s="217"/>
      <c r="N188" s="218"/>
      <c r="O188" s="218"/>
      <c r="P188" s="219">
        <f>P189</f>
        <v>0</v>
      </c>
      <c r="Q188" s="218"/>
      <c r="R188" s="219">
        <f>R189</f>
        <v>0</v>
      </c>
      <c r="S188" s="218"/>
      <c r="T188" s="220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83</v>
      </c>
      <c r="AT188" s="222" t="s">
        <v>75</v>
      </c>
      <c r="AU188" s="222" t="s">
        <v>83</v>
      </c>
      <c r="AY188" s="221" t="s">
        <v>149</v>
      </c>
      <c r="BK188" s="223">
        <f>BK189</f>
        <v>0</v>
      </c>
    </row>
    <row r="189" s="2" customFormat="1" ht="44.25" customHeight="1">
      <c r="A189" s="38"/>
      <c r="B189" s="39"/>
      <c r="C189" s="226" t="s">
        <v>253</v>
      </c>
      <c r="D189" s="226" t="s">
        <v>151</v>
      </c>
      <c r="E189" s="227" t="s">
        <v>642</v>
      </c>
      <c r="F189" s="228" t="s">
        <v>643</v>
      </c>
      <c r="G189" s="229" t="s">
        <v>257</v>
      </c>
      <c r="H189" s="230">
        <v>22.675000000000001</v>
      </c>
      <c r="I189" s="231"/>
      <c r="J189" s="232">
        <f>ROUND(I189*H189,2)</f>
        <v>0</v>
      </c>
      <c r="K189" s="228" t="s">
        <v>163</v>
      </c>
      <c r="L189" s="44"/>
      <c r="M189" s="283" t="s">
        <v>1</v>
      </c>
      <c r="N189" s="284" t="s">
        <v>41</v>
      </c>
      <c r="O189" s="285"/>
      <c r="P189" s="286">
        <f>O189*H189</f>
        <v>0</v>
      </c>
      <c r="Q189" s="286">
        <v>0</v>
      </c>
      <c r="R189" s="286">
        <f>Q189*H189</f>
        <v>0</v>
      </c>
      <c r="S189" s="286">
        <v>0</v>
      </c>
      <c r="T189" s="28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155</v>
      </c>
      <c r="AT189" s="237" t="s">
        <v>151</v>
      </c>
      <c r="AU189" s="237" t="s">
        <v>85</v>
      </c>
      <c r="AY189" s="17" t="s">
        <v>149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155</v>
      </c>
      <c r="BM189" s="237" t="s">
        <v>1013</v>
      </c>
    </row>
    <row r="190" s="2" customFormat="1" ht="6.96" customHeight="1">
      <c r="A190" s="38"/>
      <c r="B190" s="66"/>
      <c r="C190" s="67"/>
      <c r="D190" s="67"/>
      <c r="E190" s="67"/>
      <c r="F190" s="67"/>
      <c r="G190" s="67"/>
      <c r="H190" s="67"/>
      <c r="I190" s="67"/>
      <c r="J190" s="67"/>
      <c r="K190" s="67"/>
      <c r="L190" s="44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sheetProtection sheet="1" autoFilter="0" formatColumns="0" formatRows="0" objects="1" scenarios="1" spinCount="100000" saltValue="lo1UtFEqyD74wupcmhroJTSNKHRkAYX23NWuySjEWH8nk6T24Unq/IVtVFrUoQJCi8w4jm3GOpMO7bLU4b1Fuw==" hashValue="m5s4D6vZBFPWwP0Sqths262ZBml2SFrgd/Dt+gT3BT1VWQV2u3HdNo91l0aeBM6FXe07axugFDbtcK7a0wtS1Q==" algorithmName="SHA-512" password="C68C"/>
  <autoFilter ref="C124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1014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ROUND((SUM(BE126:BE237)),  2)</f>
        <v>0</v>
      </c>
      <c r="G35" s="38"/>
      <c r="H35" s="38"/>
      <c r="I35" s="164">
        <v>0.20999999999999999</v>
      </c>
      <c r="J35" s="163">
        <f>ROUND(((SUM(BE126:BE237))*I35),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ROUND((SUM(BF126:BF237)),  2)</f>
        <v>0</v>
      </c>
      <c r="G36" s="38"/>
      <c r="H36" s="38"/>
      <c r="I36" s="164">
        <v>0.12</v>
      </c>
      <c r="J36" s="163">
        <f>ROUND(((SUM(BF126:BF237))*I36),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ROUND((SUM(BG126:BG237)),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ROUND((SUM(BH126:BH237)),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ROUND((SUM(BI126:BI237)),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1014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 xml:space="preserve">B01 - ZPŮSOBILÉ  hlavní přímé výdaje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124</v>
      </c>
      <c r="E101" s="196"/>
      <c r="F101" s="196"/>
      <c r="G101" s="196"/>
      <c r="H101" s="196"/>
      <c r="I101" s="196"/>
      <c r="J101" s="197">
        <f>J194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126</v>
      </c>
      <c r="E102" s="196"/>
      <c r="F102" s="196"/>
      <c r="G102" s="196"/>
      <c r="H102" s="196"/>
      <c r="I102" s="196"/>
      <c r="J102" s="197">
        <f>J205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128</v>
      </c>
      <c r="E103" s="196"/>
      <c r="F103" s="196"/>
      <c r="G103" s="196"/>
      <c r="H103" s="196"/>
      <c r="I103" s="196"/>
      <c r="J103" s="197">
        <f>J226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4"/>
      <c r="C104" s="133"/>
      <c r="D104" s="195" t="s">
        <v>129</v>
      </c>
      <c r="E104" s="196"/>
      <c r="F104" s="196"/>
      <c r="G104" s="196"/>
      <c r="H104" s="196"/>
      <c r="I104" s="196"/>
      <c r="J104" s="197">
        <f>J236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/>
    <row r="108" hidden="1"/>
    <row r="109" hidden="1"/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Veřejné prostranství Bordovice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112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1014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114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 xml:space="preserve">B01 - ZPŮSOBILÉ  hlavní přímé výdaje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Bordovice</v>
      </c>
      <c r="G120" s="40"/>
      <c r="H120" s="40"/>
      <c r="I120" s="32" t="s">
        <v>22</v>
      </c>
      <c r="J120" s="79" t="str">
        <f>IF(J14="","",J14)</f>
        <v>8. 1. 2025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24</v>
      </c>
      <c r="D122" s="40"/>
      <c r="E122" s="40"/>
      <c r="F122" s="27" t="str">
        <f>E17</f>
        <v>Obec Bordovice</v>
      </c>
      <c r="G122" s="40"/>
      <c r="H122" s="40"/>
      <c r="I122" s="32" t="s">
        <v>30</v>
      </c>
      <c r="J122" s="36" t="str">
        <f>E23</f>
        <v>ing. arch. Tomáš Kudělka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33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135</v>
      </c>
      <c r="D125" s="202" t="s">
        <v>61</v>
      </c>
      <c r="E125" s="202" t="s">
        <v>57</v>
      </c>
      <c r="F125" s="202" t="s">
        <v>58</v>
      </c>
      <c r="G125" s="202" t="s">
        <v>136</v>
      </c>
      <c r="H125" s="202" t="s">
        <v>137</v>
      </c>
      <c r="I125" s="202" t="s">
        <v>138</v>
      </c>
      <c r="J125" s="202" t="s">
        <v>118</v>
      </c>
      <c r="K125" s="203" t="s">
        <v>139</v>
      </c>
      <c r="L125" s="204"/>
      <c r="M125" s="100" t="s">
        <v>1</v>
      </c>
      <c r="N125" s="101" t="s">
        <v>40</v>
      </c>
      <c r="O125" s="101" t="s">
        <v>140</v>
      </c>
      <c r="P125" s="101" t="s">
        <v>141</v>
      </c>
      <c r="Q125" s="101" t="s">
        <v>142</v>
      </c>
      <c r="R125" s="101" t="s">
        <v>143</v>
      </c>
      <c r="S125" s="101" t="s">
        <v>144</v>
      </c>
      <c r="T125" s="102" t="s">
        <v>145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146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</f>
        <v>0</v>
      </c>
      <c r="Q126" s="104"/>
      <c r="R126" s="207">
        <f>R127</f>
        <v>111.66998459999999</v>
      </c>
      <c r="S126" s="104"/>
      <c r="T126" s="208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120</v>
      </c>
      <c r="BK126" s="209">
        <f>BK127</f>
        <v>0</v>
      </c>
    </row>
    <row r="127" s="12" customFormat="1" ht="25.92" customHeight="1">
      <c r="A127" s="12"/>
      <c r="B127" s="210"/>
      <c r="C127" s="211"/>
      <c r="D127" s="212" t="s">
        <v>75</v>
      </c>
      <c r="E127" s="213" t="s">
        <v>147</v>
      </c>
      <c r="F127" s="213" t="s">
        <v>148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P128+P194+P205+P226+P236</f>
        <v>0</v>
      </c>
      <c r="Q127" s="218"/>
      <c r="R127" s="219">
        <f>R128+R194+R205+R226+R236</f>
        <v>111.66998459999999</v>
      </c>
      <c r="S127" s="218"/>
      <c r="T127" s="220">
        <f>T128+T194+T205+T226+T236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76</v>
      </c>
      <c r="AY127" s="221" t="s">
        <v>149</v>
      </c>
      <c r="BK127" s="223">
        <f>BK128+BK194+BK205+BK226+BK236</f>
        <v>0</v>
      </c>
    </row>
    <row r="128" s="12" customFormat="1" ht="22.8" customHeight="1">
      <c r="A128" s="12"/>
      <c r="B128" s="210"/>
      <c r="C128" s="211"/>
      <c r="D128" s="212" t="s">
        <v>75</v>
      </c>
      <c r="E128" s="224" t="s">
        <v>83</v>
      </c>
      <c r="F128" s="224" t="s">
        <v>150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SUM(P129:P193)</f>
        <v>0</v>
      </c>
      <c r="Q128" s="218"/>
      <c r="R128" s="219">
        <f>SUM(R129:R193)</f>
        <v>0</v>
      </c>
      <c r="S128" s="218"/>
      <c r="T128" s="220">
        <f>SUM(T129:T193)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83</v>
      </c>
      <c r="AY128" s="221" t="s">
        <v>149</v>
      </c>
      <c r="BK128" s="223">
        <f>SUM(BK129:BK193)</f>
        <v>0</v>
      </c>
    </row>
    <row r="129" s="2" customFormat="1" ht="24.15" customHeight="1">
      <c r="A129" s="38"/>
      <c r="B129" s="39"/>
      <c r="C129" s="226" t="s">
        <v>83</v>
      </c>
      <c r="D129" s="226" t="s">
        <v>151</v>
      </c>
      <c r="E129" s="227" t="s">
        <v>161</v>
      </c>
      <c r="F129" s="228" t="s">
        <v>162</v>
      </c>
      <c r="G129" s="229" t="s">
        <v>154</v>
      </c>
      <c r="H129" s="230">
        <v>23.867999999999999</v>
      </c>
      <c r="I129" s="231"/>
      <c r="J129" s="232">
        <f>ROUND(I129*H129,2)</f>
        <v>0</v>
      </c>
      <c r="K129" s="228" t="s">
        <v>163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155</v>
      </c>
      <c r="AT129" s="237" t="s">
        <v>151</v>
      </c>
      <c r="AU129" s="237" t="s">
        <v>85</v>
      </c>
      <c r="AY129" s="17" t="s">
        <v>149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155</v>
      </c>
      <c r="BM129" s="237" t="s">
        <v>1016</v>
      </c>
    </row>
    <row r="130" s="13" customFormat="1">
      <c r="A130" s="13"/>
      <c r="B130" s="239"/>
      <c r="C130" s="240"/>
      <c r="D130" s="241" t="s">
        <v>157</v>
      </c>
      <c r="E130" s="242" t="s">
        <v>1</v>
      </c>
      <c r="F130" s="243" t="s">
        <v>190</v>
      </c>
      <c r="G130" s="240"/>
      <c r="H130" s="242" t="s">
        <v>1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157</v>
      </c>
      <c r="AU130" s="249" t="s">
        <v>85</v>
      </c>
      <c r="AV130" s="13" t="s">
        <v>83</v>
      </c>
      <c r="AW130" s="13" t="s">
        <v>32</v>
      </c>
      <c r="AX130" s="13" t="s">
        <v>76</v>
      </c>
      <c r="AY130" s="249" t="s">
        <v>149</v>
      </c>
    </row>
    <row r="131" s="14" customFormat="1">
      <c r="A131" s="14"/>
      <c r="B131" s="250"/>
      <c r="C131" s="251"/>
      <c r="D131" s="241" t="s">
        <v>157</v>
      </c>
      <c r="E131" s="252" t="s">
        <v>1</v>
      </c>
      <c r="F131" s="253" t="s">
        <v>1017</v>
      </c>
      <c r="G131" s="251"/>
      <c r="H131" s="254">
        <v>23.867999999999999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157</v>
      </c>
      <c r="AU131" s="260" t="s">
        <v>85</v>
      </c>
      <c r="AV131" s="14" t="s">
        <v>85</v>
      </c>
      <c r="AW131" s="14" t="s">
        <v>32</v>
      </c>
      <c r="AX131" s="14" t="s">
        <v>83</v>
      </c>
      <c r="AY131" s="260" t="s">
        <v>149</v>
      </c>
    </row>
    <row r="132" s="2" customFormat="1" ht="24.15" customHeight="1">
      <c r="A132" s="38"/>
      <c r="B132" s="39"/>
      <c r="C132" s="226" t="s">
        <v>85</v>
      </c>
      <c r="D132" s="226" t="s">
        <v>151</v>
      </c>
      <c r="E132" s="227" t="s">
        <v>168</v>
      </c>
      <c r="F132" s="228" t="s">
        <v>169</v>
      </c>
      <c r="G132" s="229" t="s">
        <v>154</v>
      </c>
      <c r="H132" s="230">
        <v>160.548</v>
      </c>
      <c r="I132" s="231"/>
      <c r="J132" s="232">
        <f>ROUND(I132*H132,2)</f>
        <v>0</v>
      </c>
      <c r="K132" s="228" t="s">
        <v>163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155</v>
      </c>
      <c r="AT132" s="237" t="s">
        <v>151</v>
      </c>
      <c r="AU132" s="237" t="s">
        <v>85</v>
      </c>
      <c r="AY132" s="17" t="s">
        <v>149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155</v>
      </c>
      <c r="BM132" s="237" t="s">
        <v>1018</v>
      </c>
    </row>
    <row r="133" s="13" customFormat="1">
      <c r="A133" s="13"/>
      <c r="B133" s="239"/>
      <c r="C133" s="240"/>
      <c r="D133" s="241" t="s">
        <v>157</v>
      </c>
      <c r="E133" s="242" t="s">
        <v>1</v>
      </c>
      <c r="F133" s="243" t="s">
        <v>190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157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149</v>
      </c>
    </row>
    <row r="134" s="14" customFormat="1">
      <c r="A134" s="14"/>
      <c r="B134" s="250"/>
      <c r="C134" s="251"/>
      <c r="D134" s="241" t="s">
        <v>157</v>
      </c>
      <c r="E134" s="252" t="s">
        <v>1</v>
      </c>
      <c r="F134" s="253" t="s">
        <v>1019</v>
      </c>
      <c r="G134" s="251"/>
      <c r="H134" s="254">
        <v>160.548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157</v>
      </c>
      <c r="AU134" s="260" t="s">
        <v>85</v>
      </c>
      <c r="AV134" s="14" t="s">
        <v>85</v>
      </c>
      <c r="AW134" s="14" t="s">
        <v>32</v>
      </c>
      <c r="AX134" s="14" t="s">
        <v>83</v>
      </c>
      <c r="AY134" s="260" t="s">
        <v>149</v>
      </c>
    </row>
    <row r="135" s="2" customFormat="1" ht="24.15" customHeight="1">
      <c r="A135" s="38"/>
      <c r="B135" s="39"/>
      <c r="C135" s="226" t="s">
        <v>167</v>
      </c>
      <c r="D135" s="226" t="s">
        <v>151</v>
      </c>
      <c r="E135" s="227" t="s">
        <v>173</v>
      </c>
      <c r="F135" s="228" t="s">
        <v>174</v>
      </c>
      <c r="G135" s="229" t="s">
        <v>154</v>
      </c>
      <c r="H135" s="230">
        <v>152.15000000000001</v>
      </c>
      <c r="I135" s="231"/>
      <c r="J135" s="232">
        <f>ROUND(I135*H135,2)</f>
        <v>0</v>
      </c>
      <c r="K135" s="228" t="s">
        <v>163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155</v>
      </c>
      <c r="AT135" s="237" t="s">
        <v>151</v>
      </c>
      <c r="AU135" s="237" t="s">
        <v>85</v>
      </c>
      <c r="AY135" s="17" t="s">
        <v>149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155</v>
      </c>
      <c r="BM135" s="237" t="s">
        <v>1020</v>
      </c>
    </row>
    <row r="136" s="13" customFormat="1">
      <c r="A136" s="13"/>
      <c r="B136" s="239"/>
      <c r="C136" s="240"/>
      <c r="D136" s="241" t="s">
        <v>157</v>
      </c>
      <c r="E136" s="242" t="s">
        <v>1</v>
      </c>
      <c r="F136" s="243" t="s">
        <v>176</v>
      </c>
      <c r="G136" s="240"/>
      <c r="H136" s="242" t="s">
        <v>1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157</v>
      </c>
      <c r="AU136" s="249" t="s">
        <v>85</v>
      </c>
      <c r="AV136" s="13" t="s">
        <v>83</v>
      </c>
      <c r="AW136" s="13" t="s">
        <v>32</v>
      </c>
      <c r="AX136" s="13" t="s">
        <v>76</v>
      </c>
      <c r="AY136" s="249" t="s">
        <v>149</v>
      </c>
    </row>
    <row r="137" s="14" customFormat="1">
      <c r="A137" s="14"/>
      <c r="B137" s="250"/>
      <c r="C137" s="251"/>
      <c r="D137" s="241" t="s">
        <v>157</v>
      </c>
      <c r="E137" s="252" t="s">
        <v>1</v>
      </c>
      <c r="F137" s="253" t="s">
        <v>1021</v>
      </c>
      <c r="G137" s="251"/>
      <c r="H137" s="254">
        <v>152.15000000000001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157</v>
      </c>
      <c r="AU137" s="260" t="s">
        <v>85</v>
      </c>
      <c r="AV137" s="14" t="s">
        <v>85</v>
      </c>
      <c r="AW137" s="14" t="s">
        <v>32</v>
      </c>
      <c r="AX137" s="14" t="s">
        <v>83</v>
      </c>
      <c r="AY137" s="260" t="s">
        <v>149</v>
      </c>
    </row>
    <row r="138" s="2" customFormat="1" ht="62.7" customHeight="1">
      <c r="A138" s="38"/>
      <c r="B138" s="39"/>
      <c r="C138" s="226" t="s">
        <v>155</v>
      </c>
      <c r="D138" s="226" t="s">
        <v>151</v>
      </c>
      <c r="E138" s="227" t="s">
        <v>179</v>
      </c>
      <c r="F138" s="228" t="s">
        <v>180</v>
      </c>
      <c r="G138" s="229" t="s">
        <v>181</v>
      </c>
      <c r="H138" s="230">
        <v>52.183</v>
      </c>
      <c r="I138" s="231"/>
      <c r="J138" s="232">
        <f>ROUND(I138*H138,2)</f>
        <v>0</v>
      </c>
      <c r="K138" s="228" t="s">
        <v>163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155</v>
      </c>
      <c r="AT138" s="237" t="s">
        <v>151</v>
      </c>
      <c r="AU138" s="237" t="s">
        <v>85</v>
      </c>
      <c r="AY138" s="17" t="s">
        <v>149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155</v>
      </c>
      <c r="BM138" s="237" t="s">
        <v>1022</v>
      </c>
    </row>
    <row r="139" s="13" customFormat="1">
      <c r="A139" s="13"/>
      <c r="B139" s="239"/>
      <c r="C139" s="240"/>
      <c r="D139" s="241" t="s">
        <v>157</v>
      </c>
      <c r="E139" s="242" t="s">
        <v>1</v>
      </c>
      <c r="F139" s="243" t="s">
        <v>1023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157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149</v>
      </c>
    </row>
    <row r="140" s="14" customFormat="1">
      <c r="A140" s="14"/>
      <c r="B140" s="250"/>
      <c r="C140" s="251"/>
      <c r="D140" s="241" t="s">
        <v>157</v>
      </c>
      <c r="E140" s="252" t="s">
        <v>1</v>
      </c>
      <c r="F140" s="253" t="s">
        <v>1024</v>
      </c>
      <c r="G140" s="251"/>
      <c r="H140" s="254">
        <v>36.883000000000003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157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149</v>
      </c>
    </row>
    <row r="141" s="13" customFormat="1">
      <c r="A141" s="13"/>
      <c r="B141" s="239"/>
      <c r="C141" s="240"/>
      <c r="D141" s="241" t="s">
        <v>157</v>
      </c>
      <c r="E141" s="242" t="s">
        <v>1</v>
      </c>
      <c r="F141" s="243" t="s">
        <v>1025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157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149</v>
      </c>
    </row>
    <row r="142" s="14" customFormat="1">
      <c r="A142" s="14"/>
      <c r="B142" s="250"/>
      <c r="C142" s="251"/>
      <c r="D142" s="241" t="s">
        <v>157</v>
      </c>
      <c r="E142" s="252" t="s">
        <v>1</v>
      </c>
      <c r="F142" s="253" t="s">
        <v>1026</v>
      </c>
      <c r="G142" s="251"/>
      <c r="H142" s="254">
        <v>15.300000000000001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157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149</v>
      </c>
    </row>
    <row r="143" s="15" customFormat="1">
      <c r="A143" s="15"/>
      <c r="B143" s="261"/>
      <c r="C143" s="262"/>
      <c r="D143" s="241" t="s">
        <v>157</v>
      </c>
      <c r="E143" s="263" t="s">
        <v>1</v>
      </c>
      <c r="F143" s="264" t="s">
        <v>160</v>
      </c>
      <c r="G143" s="262"/>
      <c r="H143" s="265">
        <v>52.183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157</v>
      </c>
      <c r="AU143" s="271" t="s">
        <v>85</v>
      </c>
      <c r="AV143" s="15" t="s">
        <v>155</v>
      </c>
      <c r="AW143" s="15" t="s">
        <v>32</v>
      </c>
      <c r="AX143" s="15" t="s">
        <v>83</v>
      </c>
      <c r="AY143" s="271" t="s">
        <v>149</v>
      </c>
    </row>
    <row r="144" s="2" customFormat="1" ht="33" customHeight="1">
      <c r="A144" s="38"/>
      <c r="B144" s="39"/>
      <c r="C144" s="226" t="s">
        <v>178</v>
      </c>
      <c r="D144" s="226" t="s">
        <v>151</v>
      </c>
      <c r="E144" s="227" t="s">
        <v>1027</v>
      </c>
      <c r="F144" s="228" t="s">
        <v>1028</v>
      </c>
      <c r="G144" s="229" t="s">
        <v>181</v>
      </c>
      <c r="H144" s="230">
        <v>8.4600000000000009</v>
      </c>
      <c r="I144" s="231"/>
      <c r="J144" s="232">
        <f>ROUND(I144*H144,2)</f>
        <v>0</v>
      </c>
      <c r="K144" s="228" t="s">
        <v>163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155</v>
      </c>
      <c r="AT144" s="237" t="s">
        <v>151</v>
      </c>
      <c r="AU144" s="237" t="s">
        <v>85</v>
      </c>
      <c r="AY144" s="17" t="s">
        <v>149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155</v>
      </c>
      <c r="BM144" s="237" t="s">
        <v>1029</v>
      </c>
    </row>
    <row r="145" s="13" customFormat="1">
      <c r="A145" s="13"/>
      <c r="B145" s="239"/>
      <c r="C145" s="240"/>
      <c r="D145" s="241" t="s">
        <v>157</v>
      </c>
      <c r="E145" s="242" t="s">
        <v>1</v>
      </c>
      <c r="F145" s="243" t="s">
        <v>1030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157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149</v>
      </c>
    </row>
    <row r="146" s="14" customFormat="1">
      <c r="A146" s="14"/>
      <c r="B146" s="250"/>
      <c r="C146" s="251"/>
      <c r="D146" s="241" t="s">
        <v>157</v>
      </c>
      <c r="E146" s="252" t="s">
        <v>1</v>
      </c>
      <c r="F146" s="253" t="s">
        <v>1031</v>
      </c>
      <c r="G146" s="251"/>
      <c r="H146" s="254">
        <v>1.1020000000000001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157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149</v>
      </c>
    </row>
    <row r="147" s="14" customFormat="1">
      <c r="A147" s="14"/>
      <c r="B147" s="250"/>
      <c r="C147" s="251"/>
      <c r="D147" s="241" t="s">
        <v>157</v>
      </c>
      <c r="E147" s="252" t="s">
        <v>1</v>
      </c>
      <c r="F147" s="253" t="s">
        <v>1032</v>
      </c>
      <c r="G147" s="251"/>
      <c r="H147" s="254">
        <v>7.3579999999999997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157</v>
      </c>
      <c r="AU147" s="260" t="s">
        <v>85</v>
      </c>
      <c r="AV147" s="14" t="s">
        <v>85</v>
      </c>
      <c r="AW147" s="14" t="s">
        <v>32</v>
      </c>
      <c r="AX147" s="14" t="s">
        <v>76</v>
      </c>
      <c r="AY147" s="260" t="s">
        <v>149</v>
      </c>
    </row>
    <row r="148" s="15" customFormat="1">
      <c r="A148" s="15"/>
      <c r="B148" s="261"/>
      <c r="C148" s="262"/>
      <c r="D148" s="241" t="s">
        <v>157</v>
      </c>
      <c r="E148" s="263" t="s">
        <v>1</v>
      </c>
      <c r="F148" s="264" t="s">
        <v>160</v>
      </c>
      <c r="G148" s="262"/>
      <c r="H148" s="265">
        <v>8.4600000000000009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157</v>
      </c>
      <c r="AU148" s="271" t="s">
        <v>85</v>
      </c>
      <c r="AV148" s="15" t="s">
        <v>155</v>
      </c>
      <c r="AW148" s="15" t="s">
        <v>32</v>
      </c>
      <c r="AX148" s="15" t="s">
        <v>83</v>
      </c>
      <c r="AY148" s="271" t="s">
        <v>149</v>
      </c>
    </row>
    <row r="149" s="2" customFormat="1" ht="49.05" customHeight="1">
      <c r="A149" s="38"/>
      <c r="B149" s="39"/>
      <c r="C149" s="226" t="s">
        <v>186</v>
      </c>
      <c r="D149" s="226" t="s">
        <v>151</v>
      </c>
      <c r="E149" s="227" t="s">
        <v>1033</v>
      </c>
      <c r="F149" s="228" t="s">
        <v>1034</v>
      </c>
      <c r="G149" s="229" t="s">
        <v>181</v>
      </c>
      <c r="H149" s="230">
        <v>17.600000000000001</v>
      </c>
      <c r="I149" s="231"/>
      <c r="J149" s="232">
        <f>ROUND(I149*H149,2)</f>
        <v>0</v>
      </c>
      <c r="K149" s="228" t="s">
        <v>163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1035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1036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149</v>
      </c>
    </row>
    <row r="151" s="14" customFormat="1">
      <c r="A151" s="14"/>
      <c r="B151" s="250"/>
      <c r="C151" s="251"/>
      <c r="D151" s="241" t="s">
        <v>157</v>
      </c>
      <c r="E151" s="252" t="s">
        <v>1</v>
      </c>
      <c r="F151" s="253" t="s">
        <v>1037</v>
      </c>
      <c r="G151" s="251"/>
      <c r="H151" s="254">
        <v>17.600000000000001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157</v>
      </c>
      <c r="AU151" s="260" t="s">
        <v>85</v>
      </c>
      <c r="AV151" s="14" t="s">
        <v>85</v>
      </c>
      <c r="AW151" s="14" t="s">
        <v>32</v>
      </c>
      <c r="AX151" s="14" t="s">
        <v>83</v>
      </c>
      <c r="AY151" s="260" t="s">
        <v>149</v>
      </c>
    </row>
    <row r="152" s="2" customFormat="1" ht="49.05" customHeight="1">
      <c r="A152" s="38"/>
      <c r="B152" s="39"/>
      <c r="C152" s="226" t="s">
        <v>197</v>
      </c>
      <c r="D152" s="226" t="s">
        <v>151</v>
      </c>
      <c r="E152" s="227" t="s">
        <v>1038</v>
      </c>
      <c r="F152" s="228" t="s">
        <v>1039</v>
      </c>
      <c r="G152" s="229" t="s">
        <v>154</v>
      </c>
      <c r="H152" s="230">
        <v>24</v>
      </c>
      <c r="I152" s="231"/>
      <c r="J152" s="232">
        <f>ROUND(I152*H152,2)</f>
        <v>0</v>
      </c>
      <c r="K152" s="228" t="s">
        <v>163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155</v>
      </c>
      <c r="AT152" s="237" t="s">
        <v>151</v>
      </c>
      <c r="AU152" s="237" t="s">
        <v>85</v>
      </c>
      <c r="AY152" s="17" t="s">
        <v>149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155</v>
      </c>
      <c r="BM152" s="237" t="s">
        <v>1040</v>
      </c>
    </row>
    <row r="153" s="13" customFormat="1">
      <c r="A153" s="13"/>
      <c r="B153" s="239"/>
      <c r="C153" s="240"/>
      <c r="D153" s="241" t="s">
        <v>157</v>
      </c>
      <c r="E153" s="242" t="s">
        <v>1</v>
      </c>
      <c r="F153" s="243" t="s">
        <v>1036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157</v>
      </c>
      <c r="AU153" s="249" t="s">
        <v>85</v>
      </c>
      <c r="AV153" s="13" t="s">
        <v>83</v>
      </c>
      <c r="AW153" s="13" t="s">
        <v>32</v>
      </c>
      <c r="AX153" s="13" t="s">
        <v>76</v>
      </c>
      <c r="AY153" s="249" t="s">
        <v>149</v>
      </c>
    </row>
    <row r="154" s="14" customFormat="1">
      <c r="A154" s="14"/>
      <c r="B154" s="250"/>
      <c r="C154" s="251"/>
      <c r="D154" s="241" t="s">
        <v>157</v>
      </c>
      <c r="E154" s="252" t="s">
        <v>1</v>
      </c>
      <c r="F154" s="253" t="s">
        <v>1041</v>
      </c>
      <c r="G154" s="251"/>
      <c r="H154" s="254">
        <v>24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157</v>
      </c>
      <c r="AU154" s="260" t="s">
        <v>85</v>
      </c>
      <c r="AV154" s="14" t="s">
        <v>85</v>
      </c>
      <c r="AW154" s="14" t="s">
        <v>32</v>
      </c>
      <c r="AX154" s="14" t="s">
        <v>83</v>
      </c>
      <c r="AY154" s="260" t="s">
        <v>149</v>
      </c>
    </row>
    <row r="155" s="2" customFormat="1" ht="37.8" customHeight="1">
      <c r="A155" s="38"/>
      <c r="B155" s="39"/>
      <c r="C155" s="226" t="s">
        <v>205</v>
      </c>
      <c r="D155" s="226" t="s">
        <v>151</v>
      </c>
      <c r="E155" s="227" t="s">
        <v>212</v>
      </c>
      <c r="F155" s="228" t="s">
        <v>213</v>
      </c>
      <c r="G155" s="229" t="s">
        <v>181</v>
      </c>
      <c r="H155" s="230">
        <v>30.571000000000002</v>
      </c>
      <c r="I155" s="231"/>
      <c r="J155" s="232">
        <f>ROUND(I155*H155,2)</f>
        <v>0</v>
      </c>
      <c r="K155" s="228" t="s">
        <v>163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155</v>
      </c>
      <c r="AT155" s="237" t="s">
        <v>151</v>
      </c>
      <c r="AU155" s="237" t="s">
        <v>85</v>
      </c>
      <c r="AY155" s="17" t="s">
        <v>149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155</v>
      </c>
      <c r="BM155" s="237" t="s">
        <v>1042</v>
      </c>
    </row>
    <row r="156" s="2" customFormat="1" ht="62.7" customHeight="1">
      <c r="A156" s="38"/>
      <c r="B156" s="39"/>
      <c r="C156" s="226" t="s">
        <v>211</v>
      </c>
      <c r="D156" s="226" t="s">
        <v>151</v>
      </c>
      <c r="E156" s="227" t="s">
        <v>179</v>
      </c>
      <c r="F156" s="228" t="s">
        <v>180</v>
      </c>
      <c r="G156" s="229" t="s">
        <v>181</v>
      </c>
      <c r="H156" s="230">
        <v>22.334</v>
      </c>
      <c r="I156" s="231"/>
      <c r="J156" s="232">
        <f>ROUND(I156*H156,2)</f>
        <v>0</v>
      </c>
      <c r="K156" s="228" t="s">
        <v>163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155</v>
      </c>
      <c r="AT156" s="237" t="s">
        <v>151</v>
      </c>
      <c r="AU156" s="237" t="s">
        <v>85</v>
      </c>
      <c r="AY156" s="17" t="s">
        <v>149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155</v>
      </c>
      <c r="BM156" s="237" t="s">
        <v>1043</v>
      </c>
    </row>
    <row r="157" s="13" customFormat="1">
      <c r="A157" s="13"/>
      <c r="B157" s="239"/>
      <c r="C157" s="240"/>
      <c r="D157" s="241" t="s">
        <v>157</v>
      </c>
      <c r="E157" s="242" t="s">
        <v>1</v>
      </c>
      <c r="F157" s="243" t="s">
        <v>1044</v>
      </c>
      <c r="G157" s="240"/>
      <c r="H157" s="242" t="s">
        <v>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157</v>
      </c>
      <c r="AU157" s="249" t="s">
        <v>85</v>
      </c>
      <c r="AV157" s="13" t="s">
        <v>83</v>
      </c>
      <c r="AW157" s="13" t="s">
        <v>32</v>
      </c>
      <c r="AX157" s="13" t="s">
        <v>76</v>
      </c>
      <c r="AY157" s="249" t="s">
        <v>149</v>
      </c>
    </row>
    <row r="158" s="14" customFormat="1">
      <c r="A158" s="14"/>
      <c r="B158" s="250"/>
      <c r="C158" s="251"/>
      <c r="D158" s="241" t="s">
        <v>157</v>
      </c>
      <c r="E158" s="252" t="s">
        <v>1</v>
      </c>
      <c r="F158" s="253" t="s">
        <v>1045</v>
      </c>
      <c r="G158" s="251"/>
      <c r="H158" s="254">
        <v>11.167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157</v>
      </c>
      <c r="AU158" s="260" t="s">
        <v>85</v>
      </c>
      <c r="AV158" s="14" t="s">
        <v>85</v>
      </c>
      <c r="AW158" s="14" t="s">
        <v>32</v>
      </c>
      <c r="AX158" s="14" t="s">
        <v>76</v>
      </c>
      <c r="AY158" s="260" t="s">
        <v>149</v>
      </c>
    </row>
    <row r="159" s="13" customFormat="1">
      <c r="A159" s="13"/>
      <c r="B159" s="239"/>
      <c r="C159" s="240"/>
      <c r="D159" s="241" t="s">
        <v>157</v>
      </c>
      <c r="E159" s="242" t="s">
        <v>1</v>
      </c>
      <c r="F159" s="243" t="s">
        <v>1025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157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149</v>
      </c>
    </row>
    <row r="160" s="14" customFormat="1">
      <c r="A160" s="14"/>
      <c r="B160" s="250"/>
      <c r="C160" s="251"/>
      <c r="D160" s="241" t="s">
        <v>157</v>
      </c>
      <c r="E160" s="252" t="s">
        <v>1</v>
      </c>
      <c r="F160" s="253" t="s">
        <v>1045</v>
      </c>
      <c r="G160" s="251"/>
      <c r="H160" s="254">
        <v>11.167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157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149</v>
      </c>
    </row>
    <row r="161" s="15" customFormat="1">
      <c r="A161" s="15"/>
      <c r="B161" s="261"/>
      <c r="C161" s="262"/>
      <c r="D161" s="241" t="s">
        <v>157</v>
      </c>
      <c r="E161" s="263" t="s">
        <v>1</v>
      </c>
      <c r="F161" s="264" t="s">
        <v>160</v>
      </c>
      <c r="G161" s="262"/>
      <c r="H161" s="265">
        <v>22.334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157</v>
      </c>
      <c r="AU161" s="271" t="s">
        <v>85</v>
      </c>
      <c r="AV161" s="15" t="s">
        <v>155</v>
      </c>
      <c r="AW161" s="15" t="s">
        <v>32</v>
      </c>
      <c r="AX161" s="15" t="s">
        <v>83</v>
      </c>
      <c r="AY161" s="271" t="s">
        <v>149</v>
      </c>
    </row>
    <row r="162" s="2" customFormat="1" ht="62.7" customHeight="1">
      <c r="A162" s="38"/>
      <c r="B162" s="39"/>
      <c r="C162" s="226" t="s">
        <v>215</v>
      </c>
      <c r="D162" s="226" t="s">
        <v>151</v>
      </c>
      <c r="E162" s="227" t="s">
        <v>1046</v>
      </c>
      <c r="F162" s="228" t="s">
        <v>1047</v>
      </c>
      <c r="G162" s="229" t="s">
        <v>181</v>
      </c>
      <c r="H162" s="230">
        <v>14.893000000000001</v>
      </c>
      <c r="I162" s="231"/>
      <c r="J162" s="232">
        <f>ROUND(I162*H162,2)</f>
        <v>0</v>
      </c>
      <c r="K162" s="228" t="s">
        <v>163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155</v>
      </c>
      <c r="AT162" s="237" t="s">
        <v>151</v>
      </c>
      <c r="AU162" s="237" t="s">
        <v>85</v>
      </c>
      <c r="AY162" s="17" t="s">
        <v>149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155</v>
      </c>
      <c r="BM162" s="237" t="s">
        <v>1048</v>
      </c>
    </row>
    <row r="163" s="14" customFormat="1">
      <c r="A163" s="14"/>
      <c r="B163" s="250"/>
      <c r="C163" s="251"/>
      <c r="D163" s="241" t="s">
        <v>157</v>
      </c>
      <c r="E163" s="252" t="s">
        <v>1</v>
      </c>
      <c r="F163" s="253" t="s">
        <v>1049</v>
      </c>
      <c r="G163" s="251"/>
      <c r="H163" s="254">
        <v>26.059999999999999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157</v>
      </c>
      <c r="AU163" s="260" t="s">
        <v>85</v>
      </c>
      <c r="AV163" s="14" t="s">
        <v>85</v>
      </c>
      <c r="AW163" s="14" t="s">
        <v>32</v>
      </c>
      <c r="AX163" s="14" t="s">
        <v>76</v>
      </c>
      <c r="AY163" s="260" t="s">
        <v>149</v>
      </c>
    </row>
    <row r="164" s="13" customFormat="1">
      <c r="A164" s="13"/>
      <c r="B164" s="239"/>
      <c r="C164" s="240"/>
      <c r="D164" s="241" t="s">
        <v>157</v>
      </c>
      <c r="E164" s="242" t="s">
        <v>1</v>
      </c>
      <c r="F164" s="243" t="s">
        <v>1050</v>
      </c>
      <c r="G164" s="240"/>
      <c r="H164" s="242" t="s">
        <v>1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157</v>
      </c>
      <c r="AU164" s="249" t="s">
        <v>85</v>
      </c>
      <c r="AV164" s="13" t="s">
        <v>83</v>
      </c>
      <c r="AW164" s="13" t="s">
        <v>32</v>
      </c>
      <c r="AX164" s="13" t="s">
        <v>76</v>
      </c>
      <c r="AY164" s="249" t="s">
        <v>149</v>
      </c>
    </row>
    <row r="165" s="14" customFormat="1">
      <c r="A165" s="14"/>
      <c r="B165" s="250"/>
      <c r="C165" s="251"/>
      <c r="D165" s="241" t="s">
        <v>157</v>
      </c>
      <c r="E165" s="252" t="s">
        <v>1</v>
      </c>
      <c r="F165" s="253" t="s">
        <v>1051</v>
      </c>
      <c r="G165" s="251"/>
      <c r="H165" s="254">
        <v>-11.167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157</v>
      </c>
      <c r="AU165" s="260" t="s">
        <v>85</v>
      </c>
      <c r="AV165" s="14" t="s">
        <v>85</v>
      </c>
      <c r="AW165" s="14" t="s">
        <v>32</v>
      </c>
      <c r="AX165" s="14" t="s">
        <v>76</v>
      </c>
      <c r="AY165" s="260" t="s">
        <v>149</v>
      </c>
    </row>
    <row r="166" s="15" customFormat="1">
      <c r="A166" s="15"/>
      <c r="B166" s="261"/>
      <c r="C166" s="262"/>
      <c r="D166" s="241" t="s">
        <v>157</v>
      </c>
      <c r="E166" s="263" t="s">
        <v>1</v>
      </c>
      <c r="F166" s="264" t="s">
        <v>160</v>
      </c>
      <c r="G166" s="262"/>
      <c r="H166" s="265">
        <v>14.893000000000001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1" t="s">
        <v>157</v>
      </c>
      <c r="AU166" s="271" t="s">
        <v>85</v>
      </c>
      <c r="AV166" s="15" t="s">
        <v>155</v>
      </c>
      <c r="AW166" s="15" t="s">
        <v>32</v>
      </c>
      <c r="AX166" s="15" t="s">
        <v>83</v>
      </c>
      <c r="AY166" s="271" t="s">
        <v>149</v>
      </c>
    </row>
    <row r="167" s="2" customFormat="1" ht="33" customHeight="1">
      <c r="A167" s="38"/>
      <c r="B167" s="39"/>
      <c r="C167" s="226" t="s">
        <v>225</v>
      </c>
      <c r="D167" s="226" t="s">
        <v>151</v>
      </c>
      <c r="E167" s="227" t="s">
        <v>261</v>
      </c>
      <c r="F167" s="228" t="s">
        <v>262</v>
      </c>
      <c r="G167" s="229" t="s">
        <v>154</v>
      </c>
      <c r="H167" s="230">
        <v>152.15000000000001</v>
      </c>
      <c r="I167" s="231"/>
      <c r="J167" s="232">
        <f>ROUND(I167*H167,2)</f>
        <v>0</v>
      </c>
      <c r="K167" s="228" t="s">
        <v>163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155</v>
      </c>
      <c r="AT167" s="237" t="s">
        <v>151</v>
      </c>
      <c r="AU167" s="237" t="s">
        <v>85</v>
      </c>
      <c r="AY167" s="17" t="s">
        <v>149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155</v>
      </c>
      <c r="BM167" s="237" t="s">
        <v>1052</v>
      </c>
    </row>
    <row r="168" s="14" customFormat="1">
      <c r="A168" s="14"/>
      <c r="B168" s="250"/>
      <c r="C168" s="251"/>
      <c r="D168" s="241" t="s">
        <v>157</v>
      </c>
      <c r="E168" s="252" t="s">
        <v>1</v>
      </c>
      <c r="F168" s="253" t="s">
        <v>1053</v>
      </c>
      <c r="G168" s="251"/>
      <c r="H168" s="254">
        <v>152.15000000000001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157</v>
      </c>
      <c r="AU168" s="260" t="s">
        <v>85</v>
      </c>
      <c r="AV168" s="14" t="s">
        <v>85</v>
      </c>
      <c r="AW168" s="14" t="s">
        <v>32</v>
      </c>
      <c r="AX168" s="14" t="s">
        <v>83</v>
      </c>
      <c r="AY168" s="260" t="s">
        <v>149</v>
      </c>
    </row>
    <row r="169" s="2" customFormat="1" ht="44.25" customHeight="1">
      <c r="A169" s="38"/>
      <c r="B169" s="39"/>
      <c r="C169" s="226" t="s">
        <v>8</v>
      </c>
      <c r="D169" s="226" t="s">
        <v>151</v>
      </c>
      <c r="E169" s="227" t="s">
        <v>226</v>
      </c>
      <c r="F169" s="228" t="s">
        <v>227</v>
      </c>
      <c r="G169" s="229" t="s">
        <v>181</v>
      </c>
      <c r="H169" s="230">
        <v>26.667000000000002</v>
      </c>
      <c r="I169" s="231"/>
      <c r="J169" s="232">
        <f>ROUND(I169*H169,2)</f>
        <v>0</v>
      </c>
      <c r="K169" s="228" t="s">
        <v>163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155</v>
      </c>
      <c r="AT169" s="237" t="s">
        <v>151</v>
      </c>
      <c r="AU169" s="237" t="s">
        <v>85</v>
      </c>
      <c r="AY169" s="17" t="s">
        <v>149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155</v>
      </c>
      <c r="BM169" s="237" t="s">
        <v>1054</v>
      </c>
    </row>
    <row r="170" s="13" customFormat="1">
      <c r="A170" s="13"/>
      <c r="B170" s="239"/>
      <c r="C170" s="240"/>
      <c r="D170" s="241" t="s">
        <v>157</v>
      </c>
      <c r="E170" s="242" t="s">
        <v>1</v>
      </c>
      <c r="F170" s="243" t="s">
        <v>1055</v>
      </c>
      <c r="G170" s="240"/>
      <c r="H170" s="242" t="s">
        <v>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157</v>
      </c>
      <c r="AU170" s="249" t="s">
        <v>85</v>
      </c>
      <c r="AV170" s="13" t="s">
        <v>83</v>
      </c>
      <c r="AW170" s="13" t="s">
        <v>32</v>
      </c>
      <c r="AX170" s="13" t="s">
        <v>76</v>
      </c>
      <c r="AY170" s="249" t="s">
        <v>149</v>
      </c>
    </row>
    <row r="171" s="14" customFormat="1">
      <c r="A171" s="14"/>
      <c r="B171" s="250"/>
      <c r="C171" s="251"/>
      <c r="D171" s="241" t="s">
        <v>157</v>
      </c>
      <c r="E171" s="252" t="s">
        <v>1</v>
      </c>
      <c r="F171" s="253" t="s">
        <v>1056</v>
      </c>
      <c r="G171" s="251"/>
      <c r="H171" s="254">
        <v>15.5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157</v>
      </c>
      <c r="AU171" s="260" t="s">
        <v>85</v>
      </c>
      <c r="AV171" s="14" t="s">
        <v>85</v>
      </c>
      <c r="AW171" s="14" t="s">
        <v>32</v>
      </c>
      <c r="AX171" s="14" t="s">
        <v>76</v>
      </c>
      <c r="AY171" s="260" t="s">
        <v>149</v>
      </c>
    </row>
    <row r="172" s="13" customFormat="1">
      <c r="A172" s="13"/>
      <c r="B172" s="239"/>
      <c r="C172" s="240"/>
      <c r="D172" s="241" t="s">
        <v>157</v>
      </c>
      <c r="E172" s="242" t="s">
        <v>1</v>
      </c>
      <c r="F172" s="243" t="s">
        <v>1057</v>
      </c>
      <c r="G172" s="240"/>
      <c r="H172" s="242" t="s">
        <v>1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9" t="s">
        <v>157</v>
      </c>
      <c r="AU172" s="249" t="s">
        <v>85</v>
      </c>
      <c r="AV172" s="13" t="s">
        <v>83</v>
      </c>
      <c r="AW172" s="13" t="s">
        <v>32</v>
      </c>
      <c r="AX172" s="13" t="s">
        <v>76</v>
      </c>
      <c r="AY172" s="249" t="s">
        <v>149</v>
      </c>
    </row>
    <row r="173" s="14" customFormat="1">
      <c r="A173" s="14"/>
      <c r="B173" s="250"/>
      <c r="C173" s="251"/>
      <c r="D173" s="241" t="s">
        <v>157</v>
      </c>
      <c r="E173" s="252" t="s">
        <v>1</v>
      </c>
      <c r="F173" s="253" t="s">
        <v>1045</v>
      </c>
      <c r="G173" s="251"/>
      <c r="H173" s="254">
        <v>11.167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157</v>
      </c>
      <c r="AU173" s="260" t="s">
        <v>85</v>
      </c>
      <c r="AV173" s="14" t="s">
        <v>85</v>
      </c>
      <c r="AW173" s="14" t="s">
        <v>32</v>
      </c>
      <c r="AX173" s="14" t="s">
        <v>76</v>
      </c>
      <c r="AY173" s="260" t="s">
        <v>149</v>
      </c>
    </row>
    <row r="174" s="15" customFormat="1">
      <c r="A174" s="15"/>
      <c r="B174" s="261"/>
      <c r="C174" s="262"/>
      <c r="D174" s="241" t="s">
        <v>157</v>
      </c>
      <c r="E174" s="263" t="s">
        <v>1</v>
      </c>
      <c r="F174" s="264" t="s">
        <v>160</v>
      </c>
      <c r="G174" s="262"/>
      <c r="H174" s="265">
        <v>26.667000000000002</v>
      </c>
      <c r="I174" s="266"/>
      <c r="J174" s="262"/>
      <c r="K174" s="262"/>
      <c r="L174" s="267"/>
      <c r="M174" s="268"/>
      <c r="N174" s="269"/>
      <c r="O174" s="269"/>
      <c r="P174" s="269"/>
      <c r="Q174" s="269"/>
      <c r="R174" s="269"/>
      <c r="S174" s="269"/>
      <c r="T174" s="27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1" t="s">
        <v>157</v>
      </c>
      <c r="AU174" s="271" t="s">
        <v>85</v>
      </c>
      <c r="AV174" s="15" t="s">
        <v>155</v>
      </c>
      <c r="AW174" s="15" t="s">
        <v>32</v>
      </c>
      <c r="AX174" s="15" t="s">
        <v>83</v>
      </c>
      <c r="AY174" s="271" t="s">
        <v>149</v>
      </c>
    </row>
    <row r="175" s="2" customFormat="1" ht="44.25" customHeight="1">
      <c r="A175" s="38"/>
      <c r="B175" s="39"/>
      <c r="C175" s="226" t="s">
        <v>243</v>
      </c>
      <c r="D175" s="226" t="s">
        <v>151</v>
      </c>
      <c r="E175" s="227" t="s">
        <v>236</v>
      </c>
      <c r="F175" s="228" t="s">
        <v>237</v>
      </c>
      <c r="G175" s="229" t="s">
        <v>181</v>
      </c>
      <c r="H175" s="230">
        <v>2.7000000000000002</v>
      </c>
      <c r="I175" s="231"/>
      <c r="J175" s="232">
        <f>ROUND(I175*H175,2)</f>
        <v>0</v>
      </c>
      <c r="K175" s="228" t="s">
        <v>163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155</v>
      </c>
      <c r="AT175" s="237" t="s">
        <v>151</v>
      </c>
      <c r="AU175" s="237" t="s">
        <v>85</v>
      </c>
      <c r="AY175" s="17" t="s">
        <v>149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155</v>
      </c>
      <c r="BM175" s="237" t="s">
        <v>1058</v>
      </c>
    </row>
    <row r="176" s="13" customFormat="1">
      <c r="A176" s="13"/>
      <c r="B176" s="239"/>
      <c r="C176" s="240"/>
      <c r="D176" s="241" t="s">
        <v>157</v>
      </c>
      <c r="E176" s="242" t="s">
        <v>1</v>
      </c>
      <c r="F176" s="243" t="s">
        <v>239</v>
      </c>
      <c r="G176" s="240"/>
      <c r="H176" s="242" t="s">
        <v>1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157</v>
      </c>
      <c r="AU176" s="249" t="s">
        <v>85</v>
      </c>
      <c r="AV176" s="13" t="s">
        <v>83</v>
      </c>
      <c r="AW176" s="13" t="s">
        <v>32</v>
      </c>
      <c r="AX176" s="13" t="s">
        <v>76</v>
      </c>
      <c r="AY176" s="249" t="s">
        <v>149</v>
      </c>
    </row>
    <row r="177" s="14" customFormat="1">
      <c r="A177" s="14"/>
      <c r="B177" s="250"/>
      <c r="C177" s="251"/>
      <c r="D177" s="241" t="s">
        <v>157</v>
      </c>
      <c r="E177" s="252" t="s">
        <v>1</v>
      </c>
      <c r="F177" s="253" t="s">
        <v>1059</v>
      </c>
      <c r="G177" s="251"/>
      <c r="H177" s="254">
        <v>0.69999999999999996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157</v>
      </c>
      <c r="AU177" s="260" t="s">
        <v>85</v>
      </c>
      <c r="AV177" s="14" t="s">
        <v>85</v>
      </c>
      <c r="AW177" s="14" t="s">
        <v>32</v>
      </c>
      <c r="AX177" s="14" t="s">
        <v>76</v>
      </c>
      <c r="AY177" s="260" t="s">
        <v>149</v>
      </c>
    </row>
    <row r="178" s="14" customFormat="1">
      <c r="A178" s="14"/>
      <c r="B178" s="250"/>
      <c r="C178" s="251"/>
      <c r="D178" s="241" t="s">
        <v>157</v>
      </c>
      <c r="E178" s="252" t="s">
        <v>1</v>
      </c>
      <c r="F178" s="253" t="s">
        <v>1060</v>
      </c>
      <c r="G178" s="251"/>
      <c r="H178" s="254">
        <v>2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157</v>
      </c>
      <c r="AU178" s="260" t="s">
        <v>85</v>
      </c>
      <c r="AV178" s="14" t="s">
        <v>85</v>
      </c>
      <c r="AW178" s="14" t="s">
        <v>32</v>
      </c>
      <c r="AX178" s="14" t="s">
        <v>76</v>
      </c>
      <c r="AY178" s="260" t="s">
        <v>149</v>
      </c>
    </row>
    <row r="179" s="15" customFormat="1">
      <c r="A179" s="15"/>
      <c r="B179" s="261"/>
      <c r="C179" s="262"/>
      <c r="D179" s="241" t="s">
        <v>157</v>
      </c>
      <c r="E179" s="263" t="s">
        <v>1</v>
      </c>
      <c r="F179" s="264" t="s">
        <v>160</v>
      </c>
      <c r="G179" s="262"/>
      <c r="H179" s="265">
        <v>2.7000000000000002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1" t="s">
        <v>157</v>
      </c>
      <c r="AU179" s="271" t="s">
        <v>85</v>
      </c>
      <c r="AV179" s="15" t="s">
        <v>155</v>
      </c>
      <c r="AW179" s="15" t="s">
        <v>32</v>
      </c>
      <c r="AX179" s="15" t="s">
        <v>83</v>
      </c>
      <c r="AY179" s="271" t="s">
        <v>149</v>
      </c>
    </row>
    <row r="180" s="2" customFormat="1" ht="37.8" customHeight="1">
      <c r="A180" s="38"/>
      <c r="B180" s="39"/>
      <c r="C180" s="226" t="s">
        <v>248</v>
      </c>
      <c r="D180" s="226" t="s">
        <v>151</v>
      </c>
      <c r="E180" s="227" t="s">
        <v>1061</v>
      </c>
      <c r="F180" s="228" t="s">
        <v>1062</v>
      </c>
      <c r="G180" s="229" t="s">
        <v>154</v>
      </c>
      <c r="H180" s="230">
        <v>28</v>
      </c>
      <c r="I180" s="231"/>
      <c r="J180" s="232">
        <f>ROUND(I180*H180,2)</f>
        <v>0</v>
      </c>
      <c r="K180" s="228" t="s">
        <v>163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155</v>
      </c>
      <c r="AT180" s="237" t="s">
        <v>151</v>
      </c>
      <c r="AU180" s="237" t="s">
        <v>85</v>
      </c>
      <c r="AY180" s="17" t="s">
        <v>149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155</v>
      </c>
      <c r="BM180" s="237" t="s">
        <v>1063</v>
      </c>
    </row>
    <row r="181" s="14" customFormat="1">
      <c r="A181" s="14"/>
      <c r="B181" s="250"/>
      <c r="C181" s="251"/>
      <c r="D181" s="241" t="s">
        <v>157</v>
      </c>
      <c r="E181" s="252" t="s">
        <v>1</v>
      </c>
      <c r="F181" s="253" t="s">
        <v>1064</v>
      </c>
      <c r="G181" s="251"/>
      <c r="H181" s="254">
        <v>28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157</v>
      </c>
      <c r="AU181" s="260" t="s">
        <v>85</v>
      </c>
      <c r="AV181" s="14" t="s">
        <v>85</v>
      </c>
      <c r="AW181" s="14" t="s">
        <v>32</v>
      </c>
      <c r="AX181" s="14" t="s">
        <v>83</v>
      </c>
      <c r="AY181" s="260" t="s">
        <v>149</v>
      </c>
    </row>
    <row r="182" s="2" customFormat="1" ht="37.8" customHeight="1">
      <c r="A182" s="38"/>
      <c r="B182" s="39"/>
      <c r="C182" s="226" t="s">
        <v>253</v>
      </c>
      <c r="D182" s="226" t="s">
        <v>151</v>
      </c>
      <c r="E182" s="227" t="s">
        <v>1065</v>
      </c>
      <c r="F182" s="228" t="s">
        <v>1066</v>
      </c>
      <c r="G182" s="229" t="s">
        <v>154</v>
      </c>
      <c r="H182" s="230">
        <v>80</v>
      </c>
      <c r="I182" s="231"/>
      <c r="J182" s="232">
        <f>ROUND(I182*H182,2)</f>
        <v>0</v>
      </c>
      <c r="K182" s="228" t="s">
        <v>163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155</v>
      </c>
      <c r="AT182" s="237" t="s">
        <v>151</v>
      </c>
      <c r="AU182" s="237" t="s">
        <v>85</v>
      </c>
      <c r="AY182" s="17" t="s">
        <v>149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155</v>
      </c>
      <c r="BM182" s="237" t="s">
        <v>1067</v>
      </c>
    </row>
    <row r="183" s="14" customFormat="1">
      <c r="A183" s="14"/>
      <c r="B183" s="250"/>
      <c r="C183" s="251"/>
      <c r="D183" s="241" t="s">
        <v>157</v>
      </c>
      <c r="E183" s="252" t="s">
        <v>1</v>
      </c>
      <c r="F183" s="253" t="s">
        <v>1068</v>
      </c>
      <c r="G183" s="251"/>
      <c r="H183" s="254">
        <v>80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157</v>
      </c>
      <c r="AU183" s="260" t="s">
        <v>85</v>
      </c>
      <c r="AV183" s="14" t="s">
        <v>85</v>
      </c>
      <c r="AW183" s="14" t="s">
        <v>32</v>
      </c>
      <c r="AX183" s="14" t="s">
        <v>83</v>
      </c>
      <c r="AY183" s="260" t="s">
        <v>149</v>
      </c>
    </row>
    <row r="184" s="2" customFormat="1" ht="55.5" customHeight="1">
      <c r="A184" s="38"/>
      <c r="B184" s="39"/>
      <c r="C184" s="226" t="s">
        <v>260</v>
      </c>
      <c r="D184" s="226" t="s">
        <v>151</v>
      </c>
      <c r="E184" s="227" t="s">
        <v>1069</v>
      </c>
      <c r="F184" s="228" t="s">
        <v>1070</v>
      </c>
      <c r="G184" s="229" t="s">
        <v>154</v>
      </c>
      <c r="H184" s="230">
        <v>108</v>
      </c>
      <c r="I184" s="231"/>
      <c r="J184" s="232">
        <f>ROUND(I184*H184,2)</f>
        <v>0</v>
      </c>
      <c r="K184" s="228" t="s">
        <v>163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155</v>
      </c>
      <c r="AT184" s="237" t="s">
        <v>151</v>
      </c>
      <c r="AU184" s="237" t="s">
        <v>85</v>
      </c>
      <c r="AY184" s="17" t="s">
        <v>149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155</v>
      </c>
      <c r="BM184" s="237" t="s">
        <v>1071</v>
      </c>
    </row>
    <row r="185" s="13" customFormat="1">
      <c r="A185" s="13"/>
      <c r="B185" s="239"/>
      <c r="C185" s="240"/>
      <c r="D185" s="241" t="s">
        <v>157</v>
      </c>
      <c r="E185" s="242" t="s">
        <v>1</v>
      </c>
      <c r="F185" s="243" t="s">
        <v>1072</v>
      </c>
      <c r="G185" s="240"/>
      <c r="H185" s="242" t="s">
        <v>1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157</v>
      </c>
      <c r="AU185" s="249" t="s">
        <v>85</v>
      </c>
      <c r="AV185" s="13" t="s">
        <v>83</v>
      </c>
      <c r="AW185" s="13" t="s">
        <v>32</v>
      </c>
      <c r="AX185" s="13" t="s">
        <v>76</v>
      </c>
      <c r="AY185" s="249" t="s">
        <v>149</v>
      </c>
    </row>
    <row r="186" s="14" customFormat="1">
      <c r="A186" s="14"/>
      <c r="B186" s="250"/>
      <c r="C186" s="251"/>
      <c r="D186" s="241" t="s">
        <v>157</v>
      </c>
      <c r="E186" s="252" t="s">
        <v>1</v>
      </c>
      <c r="F186" s="253" t="s">
        <v>1064</v>
      </c>
      <c r="G186" s="251"/>
      <c r="H186" s="254">
        <v>28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157</v>
      </c>
      <c r="AU186" s="260" t="s">
        <v>85</v>
      </c>
      <c r="AV186" s="14" t="s">
        <v>85</v>
      </c>
      <c r="AW186" s="14" t="s">
        <v>32</v>
      </c>
      <c r="AX186" s="14" t="s">
        <v>76</v>
      </c>
      <c r="AY186" s="260" t="s">
        <v>149</v>
      </c>
    </row>
    <row r="187" s="14" customFormat="1">
      <c r="A187" s="14"/>
      <c r="B187" s="250"/>
      <c r="C187" s="251"/>
      <c r="D187" s="241" t="s">
        <v>157</v>
      </c>
      <c r="E187" s="252" t="s">
        <v>1</v>
      </c>
      <c r="F187" s="253" t="s">
        <v>1068</v>
      </c>
      <c r="G187" s="251"/>
      <c r="H187" s="254">
        <v>80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157</v>
      </c>
      <c r="AU187" s="260" t="s">
        <v>85</v>
      </c>
      <c r="AV187" s="14" t="s">
        <v>85</v>
      </c>
      <c r="AW187" s="14" t="s">
        <v>32</v>
      </c>
      <c r="AX187" s="14" t="s">
        <v>76</v>
      </c>
      <c r="AY187" s="260" t="s">
        <v>149</v>
      </c>
    </row>
    <row r="188" s="15" customFormat="1">
      <c r="A188" s="15"/>
      <c r="B188" s="261"/>
      <c r="C188" s="262"/>
      <c r="D188" s="241" t="s">
        <v>157</v>
      </c>
      <c r="E188" s="263" t="s">
        <v>1</v>
      </c>
      <c r="F188" s="264" t="s">
        <v>160</v>
      </c>
      <c r="G188" s="262"/>
      <c r="H188" s="265">
        <v>108</v>
      </c>
      <c r="I188" s="266"/>
      <c r="J188" s="262"/>
      <c r="K188" s="262"/>
      <c r="L188" s="267"/>
      <c r="M188" s="268"/>
      <c r="N188" s="269"/>
      <c r="O188" s="269"/>
      <c r="P188" s="269"/>
      <c r="Q188" s="269"/>
      <c r="R188" s="269"/>
      <c r="S188" s="269"/>
      <c r="T188" s="27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1" t="s">
        <v>157</v>
      </c>
      <c r="AU188" s="271" t="s">
        <v>85</v>
      </c>
      <c r="AV188" s="15" t="s">
        <v>155</v>
      </c>
      <c r="AW188" s="15" t="s">
        <v>32</v>
      </c>
      <c r="AX188" s="15" t="s">
        <v>83</v>
      </c>
      <c r="AY188" s="271" t="s">
        <v>149</v>
      </c>
    </row>
    <row r="189" s="2" customFormat="1" ht="37.8" customHeight="1">
      <c r="A189" s="38"/>
      <c r="B189" s="39"/>
      <c r="C189" s="226" t="s">
        <v>270</v>
      </c>
      <c r="D189" s="226" t="s">
        <v>151</v>
      </c>
      <c r="E189" s="227" t="s">
        <v>348</v>
      </c>
      <c r="F189" s="228" t="s">
        <v>349</v>
      </c>
      <c r="G189" s="229" t="s">
        <v>154</v>
      </c>
      <c r="H189" s="230">
        <v>108</v>
      </c>
      <c r="I189" s="231"/>
      <c r="J189" s="232">
        <f>ROUND(I189*H189,2)</f>
        <v>0</v>
      </c>
      <c r="K189" s="228" t="s">
        <v>1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155</v>
      </c>
      <c r="AT189" s="237" t="s">
        <v>151</v>
      </c>
      <c r="AU189" s="237" t="s">
        <v>85</v>
      </c>
      <c r="AY189" s="17" t="s">
        <v>149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155</v>
      </c>
      <c r="BM189" s="237" t="s">
        <v>1073</v>
      </c>
    </row>
    <row r="190" s="13" customFormat="1">
      <c r="A190" s="13"/>
      <c r="B190" s="239"/>
      <c r="C190" s="240"/>
      <c r="D190" s="241" t="s">
        <v>157</v>
      </c>
      <c r="E190" s="242" t="s">
        <v>1</v>
      </c>
      <c r="F190" s="243" t="s">
        <v>1074</v>
      </c>
      <c r="G190" s="240"/>
      <c r="H190" s="242" t="s">
        <v>1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157</v>
      </c>
      <c r="AU190" s="249" t="s">
        <v>85</v>
      </c>
      <c r="AV190" s="13" t="s">
        <v>83</v>
      </c>
      <c r="AW190" s="13" t="s">
        <v>32</v>
      </c>
      <c r="AX190" s="13" t="s">
        <v>76</v>
      </c>
      <c r="AY190" s="249" t="s">
        <v>149</v>
      </c>
    </row>
    <row r="191" s="14" customFormat="1">
      <c r="A191" s="14"/>
      <c r="B191" s="250"/>
      <c r="C191" s="251"/>
      <c r="D191" s="241" t="s">
        <v>157</v>
      </c>
      <c r="E191" s="252" t="s">
        <v>1</v>
      </c>
      <c r="F191" s="253" t="s">
        <v>588</v>
      </c>
      <c r="G191" s="251"/>
      <c r="H191" s="254">
        <v>108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157</v>
      </c>
      <c r="AU191" s="260" t="s">
        <v>85</v>
      </c>
      <c r="AV191" s="14" t="s">
        <v>85</v>
      </c>
      <c r="AW191" s="14" t="s">
        <v>32</v>
      </c>
      <c r="AX191" s="14" t="s">
        <v>83</v>
      </c>
      <c r="AY191" s="260" t="s">
        <v>149</v>
      </c>
    </row>
    <row r="192" s="2" customFormat="1" ht="16.5" customHeight="1">
      <c r="A192" s="38"/>
      <c r="B192" s="39"/>
      <c r="C192" s="272" t="s">
        <v>276</v>
      </c>
      <c r="D192" s="272" t="s">
        <v>254</v>
      </c>
      <c r="E192" s="273" t="s">
        <v>155</v>
      </c>
      <c r="F192" s="274" t="s">
        <v>356</v>
      </c>
      <c r="G192" s="275" t="s">
        <v>295</v>
      </c>
      <c r="H192" s="276">
        <v>3.2400000000000002</v>
      </c>
      <c r="I192" s="277"/>
      <c r="J192" s="278">
        <f>ROUND(I192*H192,2)</f>
        <v>0</v>
      </c>
      <c r="K192" s="274" t="s">
        <v>1</v>
      </c>
      <c r="L192" s="279"/>
      <c r="M192" s="280" t="s">
        <v>1</v>
      </c>
      <c r="N192" s="281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205</v>
      </c>
      <c r="AT192" s="237" t="s">
        <v>254</v>
      </c>
      <c r="AU192" s="237" t="s">
        <v>85</v>
      </c>
      <c r="AY192" s="17" t="s">
        <v>149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155</v>
      </c>
      <c r="BM192" s="237" t="s">
        <v>1075</v>
      </c>
    </row>
    <row r="193" s="14" customFormat="1">
      <c r="A193" s="14"/>
      <c r="B193" s="250"/>
      <c r="C193" s="251"/>
      <c r="D193" s="241" t="s">
        <v>157</v>
      </c>
      <c r="E193" s="252" t="s">
        <v>1</v>
      </c>
      <c r="F193" s="253" t="s">
        <v>1076</v>
      </c>
      <c r="G193" s="251"/>
      <c r="H193" s="254">
        <v>3.2400000000000002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157</v>
      </c>
      <c r="AU193" s="260" t="s">
        <v>85</v>
      </c>
      <c r="AV193" s="14" t="s">
        <v>85</v>
      </c>
      <c r="AW193" s="14" t="s">
        <v>32</v>
      </c>
      <c r="AX193" s="14" t="s">
        <v>83</v>
      </c>
      <c r="AY193" s="260" t="s">
        <v>149</v>
      </c>
    </row>
    <row r="194" s="12" customFormat="1" ht="22.8" customHeight="1">
      <c r="A194" s="12"/>
      <c r="B194" s="210"/>
      <c r="C194" s="211"/>
      <c r="D194" s="212" t="s">
        <v>75</v>
      </c>
      <c r="E194" s="224" t="s">
        <v>85</v>
      </c>
      <c r="F194" s="224" t="s">
        <v>429</v>
      </c>
      <c r="G194" s="211"/>
      <c r="H194" s="211"/>
      <c r="I194" s="214"/>
      <c r="J194" s="225">
        <f>BK194</f>
        <v>0</v>
      </c>
      <c r="K194" s="211"/>
      <c r="L194" s="216"/>
      <c r="M194" s="217"/>
      <c r="N194" s="218"/>
      <c r="O194" s="218"/>
      <c r="P194" s="219">
        <f>SUM(P195:P204)</f>
        <v>0</v>
      </c>
      <c r="Q194" s="218"/>
      <c r="R194" s="219">
        <f>SUM(R195:R204)</f>
        <v>28.884584199999999</v>
      </c>
      <c r="S194" s="218"/>
      <c r="T194" s="220">
        <f>SUM(T195:T204)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1" t="s">
        <v>83</v>
      </c>
      <c r="AT194" s="222" t="s">
        <v>75</v>
      </c>
      <c r="AU194" s="222" t="s">
        <v>83</v>
      </c>
      <c r="AY194" s="221" t="s">
        <v>149</v>
      </c>
      <c r="BK194" s="223">
        <f>SUM(BK195:BK204)</f>
        <v>0</v>
      </c>
    </row>
    <row r="195" s="2" customFormat="1" ht="44.25" customHeight="1">
      <c r="A195" s="38"/>
      <c r="B195" s="39"/>
      <c r="C195" s="226" t="s">
        <v>283</v>
      </c>
      <c r="D195" s="226" t="s">
        <v>151</v>
      </c>
      <c r="E195" s="227" t="s">
        <v>1077</v>
      </c>
      <c r="F195" s="228" t="s">
        <v>1078</v>
      </c>
      <c r="G195" s="229" t="s">
        <v>181</v>
      </c>
      <c r="H195" s="230">
        <v>17.600000000000001</v>
      </c>
      <c r="I195" s="231"/>
      <c r="J195" s="232">
        <f>ROUND(I195*H195,2)</f>
        <v>0</v>
      </c>
      <c r="K195" s="228" t="s">
        <v>163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1.6299999999999999</v>
      </c>
      <c r="R195" s="235">
        <f>Q195*H195</f>
        <v>28.687999999999999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155</v>
      </c>
      <c r="AT195" s="237" t="s">
        <v>151</v>
      </c>
      <c r="AU195" s="237" t="s">
        <v>85</v>
      </c>
      <c r="AY195" s="17" t="s">
        <v>149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155</v>
      </c>
      <c r="BM195" s="237" t="s">
        <v>1079</v>
      </c>
    </row>
    <row r="196" s="13" customFormat="1">
      <c r="A196" s="13"/>
      <c r="B196" s="239"/>
      <c r="C196" s="240"/>
      <c r="D196" s="241" t="s">
        <v>157</v>
      </c>
      <c r="E196" s="242" t="s">
        <v>1</v>
      </c>
      <c r="F196" s="243" t="s">
        <v>1080</v>
      </c>
      <c r="G196" s="240"/>
      <c r="H196" s="242" t="s">
        <v>1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157</v>
      </c>
      <c r="AU196" s="249" t="s">
        <v>85</v>
      </c>
      <c r="AV196" s="13" t="s">
        <v>83</v>
      </c>
      <c r="AW196" s="13" t="s">
        <v>32</v>
      </c>
      <c r="AX196" s="13" t="s">
        <v>76</v>
      </c>
      <c r="AY196" s="249" t="s">
        <v>149</v>
      </c>
    </row>
    <row r="197" s="14" customFormat="1">
      <c r="A197" s="14"/>
      <c r="B197" s="250"/>
      <c r="C197" s="251"/>
      <c r="D197" s="241" t="s">
        <v>157</v>
      </c>
      <c r="E197" s="252" t="s">
        <v>1</v>
      </c>
      <c r="F197" s="253" t="s">
        <v>1037</v>
      </c>
      <c r="G197" s="251"/>
      <c r="H197" s="254">
        <v>17.600000000000001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157</v>
      </c>
      <c r="AU197" s="260" t="s">
        <v>85</v>
      </c>
      <c r="AV197" s="14" t="s">
        <v>85</v>
      </c>
      <c r="AW197" s="14" t="s">
        <v>32</v>
      </c>
      <c r="AX197" s="14" t="s">
        <v>83</v>
      </c>
      <c r="AY197" s="260" t="s">
        <v>149</v>
      </c>
    </row>
    <row r="198" s="2" customFormat="1" ht="55.5" customHeight="1">
      <c r="A198" s="38"/>
      <c r="B198" s="39"/>
      <c r="C198" s="226" t="s">
        <v>289</v>
      </c>
      <c r="D198" s="226" t="s">
        <v>151</v>
      </c>
      <c r="E198" s="227" t="s">
        <v>1081</v>
      </c>
      <c r="F198" s="228" t="s">
        <v>1082</v>
      </c>
      <c r="G198" s="229" t="s">
        <v>154</v>
      </c>
      <c r="H198" s="230">
        <v>295.45999999999998</v>
      </c>
      <c r="I198" s="231"/>
      <c r="J198" s="232">
        <f>ROUND(I198*H198,2)</f>
        <v>0</v>
      </c>
      <c r="K198" s="228" t="s">
        <v>163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0.00031</v>
      </c>
      <c r="R198" s="235">
        <f>Q198*H198</f>
        <v>0.091592599999999996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155</v>
      </c>
      <c r="AT198" s="237" t="s">
        <v>151</v>
      </c>
      <c r="AU198" s="237" t="s">
        <v>85</v>
      </c>
      <c r="AY198" s="17" t="s">
        <v>149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155</v>
      </c>
      <c r="BM198" s="237" t="s">
        <v>1083</v>
      </c>
    </row>
    <row r="199" s="14" customFormat="1">
      <c r="A199" s="14"/>
      <c r="B199" s="250"/>
      <c r="C199" s="251"/>
      <c r="D199" s="241" t="s">
        <v>157</v>
      </c>
      <c r="E199" s="252" t="s">
        <v>1</v>
      </c>
      <c r="F199" s="253" t="s">
        <v>1084</v>
      </c>
      <c r="G199" s="251"/>
      <c r="H199" s="254">
        <v>253.66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157</v>
      </c>
      <c r="AU199" s="260" t="s">
        <v>85</v>
      </c>
      <c r="AV199" s="14" t="s">
        <v>85</v>
      </c>
      <c r="AW199" s="14" t="s">
        <v>32</v>
      </c>
      <c r="AX199" s="14" t="s">
        <v>76</v>
      </c>
      <c r="AY199" s="260" t="s">
        <v>149</v>
      </c>
    </row>
    <row r="200" s="14" customFormat="1">
      <c r="A200" s="14"/>
      <c r="B200" s="250"/>
      <c r="C200" s="251"/>
      <c r="D200" s="241" t="s">
        <v>157</v>
      </c>
      <c r="E200" s="252" t="s">
        <v>1</v>
      </c>
      <c r="F200" s="253" t="s">
        <v>1085</v>
      </c>
      <c r="G200" s="251"/>
      <c r="H200" s="254">
        <v>41.799999999999997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157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149</v>
      </c>
    </row>
    <row r="201" s="15" customFormat="1">
      <c r="A201" s="15"/>
      <c r="B201" s="261"/>
      <c r="C201" s="262"/>
      <c r="D201" s="241" t="s">
        <v>157</v>
      </c>
      <c r="E201" s="263" t="s">
        <v>1</v>
      </c>
      <c r="F201" s="264" t="s">
        <v>160</v>
      </c>
      <c r="G201" s="262"/>
      <c r="H201" s="265">
        <v>295.45999999999998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157</v>
      </c>
      <c r="AU201" s="271" t="s">
        <v>85</v>
      </c>
      <c r="AV201" s="15" t="s">
        <v>155</v>
      </c>
      <c r="AW201" s="15" t="s">
        <v>32</v>
      </c>
      <c r="AX201" s="15" t="s">
        <v>83</v>
      </c>
      <c r="AY201" s="271" t="s">
        <v>149</v>
      </c>
    </row>
    <row r="202" s="2" customFormat="1" ht="24.15" customHeight="1">
      <c r="A202" s="38"/>
      <c r="B202" s="39"/>
      <c r="C202" s="272" t="s">
        <v>7</v>
      </c>
      <c r="D202" s="272" t="s">
        <v>254</v>
      </c>
      <c r="E202" s="273" t="s">
        <v>1086</v>
      </c>
      <c r="F202" s="274" t="s">
        <v>1087</v>
      </c>
      <c r="G202" s="275" t="s">
        <v>154</v>
      </c>
      <c r="H202" s="276">
        <v>349.97199999999998</v>
      </c>
      <c r="I202" s="277"/>
      <c r="J202" s="278">
        <f>ROUND(I202*H202,2)</f>
        <v>0</v>
      </c>
      <c r="K202" s="274" t="s">
        <v>163</v>
      </c>
      <c r="L202" s="279"/>
      <c r="M202" s="280" t="s">
        <v>1</v>
      </c>
      <c r="N202" s="281" t="s">
        <v>41</v>
      </c>
      <c r="O202" s="91"/>
      <c r="P202" s="235">
        <f>O202*H202</f>
        <v>0</v>
      </c>
      <c r="Q202" s="235">
        <v>0.00029999999999999997</v>
      </c>
      <c r="R202" s="235">
        <f>Q202*H202</f>
        <v>0.10499159999999999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205</v>
      </c>
      <c r="AT202" s="237" t="s">
        <v>254</v>
      </c>
      <c r="AU202" s="237" t="s">
        <v>85</v>
      </c>
      <c r="AY202" s="17" t="s">
        <v>149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155</v>
      </c>
      <c r="BM202" s="237" t="s">
        <v>1088</v>
      </c>
    </row>
    <row r="203" s="14" customFormat="1">
      <c r="A203" s="14"/>
      <c r="B203" s="250"/>
      <c r="C203" s="251"/>
      <c r="D203" s="241" t="s">
        <v>157</v>
      </c>
      <c r="E203" s="252" t="s">
        <v>1</v>
      </c>
      <c r="F203" s="253" t="s">
        <v>1089</v>
      </c>
      <c r="G203" s="251"/>
      <c r="H203" s="254">
        <v>295.45999999999998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157</v>
      </c>
      <c r="AU203" s="260" t="s">
        <v>85</v>
      </c>
      <c r="AV203" s="14" t="s">
        <v>85</v>
      </c>
      <c r="AW203" s="14" t="s">
        <v>32</v>
      </c>
      <c r="AX203" s="14" t="s">
        <v>83</v>
      </c>
      <c r="AY203" s="260" t="s">
        <v>149</v>
      </c>
    </row>
    <row r="204" s="14" customFormat="1">
      <c r="A204" s="14"/>
      <c r="B204" s="250"/>
      <c r="C204" s="251"/>
      <c r="D204" s="241" t="s">
        <v>157</v>
      </c>
      <c r="E204" s="251"/>
      <c r="F204" s="253" t="s">
        <v>1090</v>
      </c>
      <c r="G204" s="251"/>
      <c r="H204" s="254">
        <v>349.97199999999998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157</v>
      </c>
      <c r="AU204" s="260" t="s">
        <v>85</v>
      </c>
      <c r="AV204" s="14" t="s">
        <v>85</v>
      </c>
      <c r="AW204" s="14" t="s">
        <v>4</v>
      </c>
      <c r="AX204" s="14" t="s">
        <v>83</v>
      </c>
      <c r="AY204" s="260" t="s">
        <v>149</v>
      </c>
    </row>
    <row r="205" s="12" customFormat="1" ht="22.8" customHeight="1">
      <c r="A205" s="12"/>
      <c r="B205" s="210"/>
      <c r="C205" s="211"/>
      <c r="D205" s="212" t="s">
        <v>75</v>
      </c>
      <c r="E205" s="224" t="s">
        <v>178</v>
      </c>
      <c r="F205" s="224" t="s">
        <v>440</v>
      </c>
      <c r="G205" s="211"/>
      <c r="H205" s="211"/>
      <c r="I205" s="214"/>
      <c r="J205" s="225">
        <f>BK205</f>
        <v>0</v>
      </c>
      <c r="K205" s="211"/>
      <c r="L205" s="216"/>
      <c r="M205" s="217"/>
      <c r="N205" s="218"/>
      <c r="O205" s="218"/>
      <c r="P205" s="219">
        <f>SUM(P206:P225)</f>
        <v>0</v>
      </c>
      <c r="Q205" s="218"/>
      <c r="R205" s="219">
        <f>SUM(R206:R225)</f>
        <v>62.533650000000002</v>
      </c>
      <c r="S205" s="218"/>
      <c r="T205" s="220">
        <f>SUM(T206:T225)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1" t="s">
        <v>83</v>
      </c>
      <c r="AT205" s="222" t="s">
        <v>75</v>
      </c>
      <c r="AU205" s="222" t="s">
        <v>83</v>
      </c>
      <c r="AY205" s="221" t="s">
        <v>149</v>
      </c>
      <c r="BK205" s="223">
        <f>SUM(BK206:BK225)</f>
        <v>0</v>
      </c>
    </row>
    <row r="206" s="2" customFormat="1" ht="44.25" customHeight="1">
      <c r="A206" s="38"/>
      <c r="B206" s="39"/>
      <c r="C206" s="226" t="s">
        <v>298</v>
      </c>
      <c r="D206" s="226" t="s">
        <v>151</v>
      </c>
      <c r="E206" s="227" t="s">
        <v>446</v>
      </c>
      <c r="F206" s="228" t="s">
        <v>447</v>
      </c>
      <c r="G206" s="229" t="s">
        <v>154</v>
      </c>
      <c r="H206" s="230">
        <v>18.359999999999999</v>
      </c>
      <c r="I206" s="231"/>
      <c r="J206" s="232">
        <f>ROUND(I206*H206,2)</f>
        <v>0</v>
      </c>
      <c r="K206" s="228" t="s">
        <v>163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0.19800000000000001</v>
      </c>
      <c r="R206" s="235">
        <f>Q206*H206</f>
        <v>3.6352799999999998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155</v>
      </c>
      <c r="AT206" s="237" t="s">
        <v>151</v>
      </c>
      <c r="AU206" s="237" t="s">
        <v>85</v>
      </c>
      <c r="AY206" s="17" t="s">
        <v>149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155</v>
      </c>
      <c r="BM206" s="237" t="s">
        <v>1091</v>
      </c>
    </row>
    <row r="207" s="13" customFormat="1">
      <c r="A207" s="13"/>
      <c r="B207" s="239"/>
      <c r="C207" s="240"/>
      <c r="D207" s="241" t="s">
        <v>157</v>
      </c>
      <c r="E207" s="242" t="s">
        <v>1</v>
      </c>
      <c r="F207" s="243" t="s">
        <v>190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157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149</v>
      </c>
    </row>
    <row r="208" s="14" customFormat="1">
      <c r="A208" s="14"/>
      <c r="B208" s="250"/>
      <c r="C208" s="251"/>
      <c r="D208" s="241" t="s">
        <v>157</v>
      </c>
      <c r="E208" s="252" t="s">
        <v>1</v>
      </c>
      <c r="F208" s="253" t="s">
        <v>1092</v>
      </c>
      <c r="G208" s="251"/>
      <c r="H208" s="254">
        <v>18.359999999999999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157</v>
      </c>
      <c r="AU208" s="260" t="s">
        <v>85</v>
      </c>
      <c r="AV208" s="14" t="s">
        <v>85</v>
      </c>
      <c r="AW208" s="14" t="s">
        <v>32</v>
      </c>
      <c r="AX208" s="14" t="s">
        <v>83</v>
      </c>
      <c r="AY208" s="260" t="s">
        <v>149</v>
      </c>
    </row>
    <row r="209" s="2" customFormat="1" ht="44.25" customHeight="1">
      <c r="A209" s="38"/>
      <c r="B209" s="39"/>
      <c r="C209" s="226" t="s">
        <v>302</v>
      </c>
      <c r="D209" s="226" t="s">
        <v>151</v>
      </c>
      <c r="E209" s="227" t="s">
        <v>1093</v>
      </c>
      <c r="F209" s="228" t="s">
        <v>1094</v>
      </c>
      <c r="G209" s="229" t="s">
        <v>154</v>
      </c>
      <c r="H209" s="230">
        <v>133.78999999999999</v>
      </c>
      <c r="I209" s="231"/>
      <c r="J209" s="232">
        <f>ROUND(I209*H209,2)</f>
        <v>0</v>
      </c>
      <c r="K209" s="228" t="s">
        <v>163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0.19800000000000001</v>
      </c>
      <c r="R209" s="235">
        <f>Q209*H209</f>
        <v>26.49042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155</v>
      </c>
      <c r="AT209" s="237" t="s">
        <v>151</v>
      </c>
      <c r="AU209" s="237" t="s">
        <v>85</v>
      </c>
      <c r="AY209" s="17" t="s">
        <v>149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155</v>
      </c>
      <c r="BM209" s="237" t="s">
        <v>1095</v>
      </c>
    </row>
    <row r="210" s="13" customFormat="1">
      <c r="A210" s="13"/>
      <c r="B210" s="239"/>
      <c r="C210" s="240"/>
      <c r="D210" s="241" t="s">
        <v>157</v>
      </c>
      <c r="E210" s="242" t="s">
        <v>1</v>
      </c>
      <c r="F210" s="243" t="s">
        <v>190</v>
      </c>
      <c r="G210" s="240"/>
      <c r="H210" s="242" t="s">
        <v>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157</v>
      </c>
      <c r="AU210" s="249" t="s">
        <v>85</v>
      </c>
      <c r="AV210" s="13" t="s">
        <v>83</v>
      </c>
      <c r="AW210" s="13" t="s">
        <v>32</v>
      </c>
      <c r="AX210" s="13" t="s">
        <v>76</v>
      </c>
      <c r="AY210" s="249" t="s">
        <v>149</v>
      </c>
    </row>
    <row r="211" s="14" customFormat="1">
      <c r="A211" s="14"/>
      <c r="B211" s="250"/>
      <c r="C211" s="251"/>
      <c r="D211" s="241" t="s">
        <v>157</v>
      </c>
      <c r="E211" s="252" t="s">
        <v>1</v>
      </c>
      <c r="F211" s="253" t="s">
        <v>1096</v>
      </c>
      <c r="G211" s="251"/>
      <c r="H211" s="254">
        <v>133.78999999999999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157</v>
      </c>
      <c r="AU211" s="260" t="s">
        <v>85</v>
      </c>
      <c r="AV211" s="14" t="s">
        <v>85</v>
      </c>
      <c r="AW211" s="14" t="s">
        <v>32</v>
      </c>
      <c r="AX211" s="14" t="s">
        <v>83</v>
      </c>
      <c r="AY211" s="260" t="s">
        <v>149</v>
      </c>
    </row>
    <row r="212" s="2" customFormat="1" ht="44.25" customHeight="1">
      <c r="A212" s="38"/>
      <c r="B212" s="39"/>
      <c r="C212" s="226" t="s">
        <v>306</v>
      </c>
      <c r="D212" s="226" t="s">
        <v>151</v>
      </c>
      <c r="E212" s="227" t="s">
        <v>442</v>
      </c>
      <c r="F212" s="228" t="s">
        <v>443</v>
      </c>
      <c r="G212" s="229" t="s">
        <v>154</v>
      </c>
      <c r="H212" s="230">
        <v>18.359999999999999</v>
      </c>
      <c r="I212" s="231"/>
      <c r="J212" s="232">
        <f>ROUND(I212*H212,2)</f>
        <v>0</v>
      </c>
      <c r="K212" s="228" t="s">
        <v>163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0.121</v>
      </c>
      <c r="R212" s="235">
        <f>Q212*H212</f>
        <v>2.2215599999999998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155</v>
      </c>
      <c r="AT212" s="237" t="s">
        <v>151</v>
      </c>
      <c r="AU212" s="237" t="s">
        <v>85</v>
      </c>
      <c r="AY212" s="17" t="s">
        <v>149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155</v>
      </c>
      <c r="BM212" s="237" t="s">
        <v>1097</v>
      </c>
    </row>
    <row r="213" s="13" customFormat="1">
      <c r="A213" s="13"/>
      <c r="B213" s="239"/>
      <c r="C213" s="240"/>
      <c r="D213" s="241" t="s">
        <v>157</v>
      </c>
      <c r="E213" s="242" t="s">
        <v>1</v>
      </c>
      <c r="F213" s="243" t="s">
        <v>190</v>
      </c>
      <c r="G213" s="240"/>
      <c r="H213" s="242" t="s">
        <v>1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157</v>
      </c>
      <c r="AU213" s="249" t="s">
        <v>85</v>
      </c>
      <c r="AV213" s="13" t="s">
        <v>83</v>
      </c>
      <c r="AW213" s="13" t="s">
        <v>32</v>
      </c>
      <c r="AX213" s="13" t="s">
        <v>76</v>
      </c>
      <c r="AY213" s="249" t="s">
        <v>149</v>
      </c>
    </row>
    <row r="214" s="14" customFormat="1">
      <c r="A214" s="14"/>
      <c r="B214" s="250"/>
      <c r="C214" s="251"/>
      <c r="D214" s="241" t="s">
        <v>157</v>
      </c>
      <c r="E214" s="252" t="s">
        <v>1</v>
      </c>
      <c r="F214" s="253" t="s">
        <v>1092</v>
      </c>
      <c r="G214" s="251"/>
      <c r="H214" s="254">
        <v>18.359999999999999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0" t="s">
        <v>157</v>
      </c>
      <c r="AU214" s="260" t="s">
        <v>85</v>
      </c>
      <c r="AV214" s="14" t="s">
        <v>85</v>
      </c>
      <c r="AW214" s="14" t="s">
        <v>32</v>
      </c>
      <c r="AX214" s="14" t="s">
        <v>83</v>
      </c>
      <c r="AY214" s="260" t="s">
        <v>149</v>
      </c>
    </row>
    <row r="215" s="2" customFormat="1" ht="44.25" customHeight="1">
      <c r="A215" s="38"/>
      <c r="B215" s="39"/>
      <c r="C215" s="226" t="s">
        <v>310</v>
      </c>
      <c r="D215" s="226" t="s">
        <v>151</v>
      </c>
      <c r="E215" s="227" t="s">
        <v>1098</v>
      </c>
      <c r="F215" s="228" t="s">
        <v>1099</v>
      </c>
      <c r="G215" s="229" t="s">
        <v>154</v>
      </c>
      <c r="H215" s="230">
        <v>133.78999999999999</v>
      </c>
      <c r="I215" s="231"/>
      <c r="J215" s="232">
        <f>ROUND(I215*H215,2)</f>
        <v>0</v>
      </c>
      <c r="K215" s="228" t="s">
        <v>163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0.121</v>
      </c>
      <c r="R215" s="235">
        <f>Q215*H215</f>
        <v>16.188589999999998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155</v>
      </c>
      <c r="AT215" s="237" t="s">
        <v>151</v>
      </c>
      <c r="AU215" s="237" t="s">
        <v>85</v>
      </c>
      <c r="AY215" s="17" t="s">
        <v>149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155</v>
      </c>
      <c r="BM215" s="237" t="s">
        <v>1100</v>
      </c>
    </row>
    <row r="216" s="13" customFormat="1">
      <c r="A216" s="13"/>
      <c r="B216" s="239"/>
      <c r="C216" s="240"/>
      <c r="D216" s="241" t="s">
        <v>157</v>
      </c>
      <c r="E216" s="242" t="s">
        <v>1</v>
      </c>
      <c r="F216" s="243" t="s">
        <v>190</v>
      </c>
      <c r="G216" s="240"/>
      <c r="H216" s="242" t="s">
        <v>1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157</v>
      </c>
      <c r="AU216" s="249" t="s">
        <v>85</v>
      </c>
      <c r="AV216" s="13" t="s">
        <v>83</v>
      </c>
      <c r="AW216" s="13" t="s">
        <v>32</v>
      </c>
      <c r="AX216" s="13" t="s">
        <v>76</v>
      </c>
      <c r="AY216" s="249" t="s">
        <v>149</v>
      </c>
    </row>
    <row r="217" s="14" customFormat="1">
      <c r="A217" s="14"/>
      <c r="B217" s="250"/>
      <c r="C217" s="251"/>
      <c r="D217" s="241" t="s">
        <v>157</v>
      </c>
      <c r="E217" s="252" t="s">
        <v>1</v>
      </c>
      <c r="F217" s="253" t="s">
        <v>1096</v>
      </c>
      <c r="G217" s="251"/>
      <c r="H217" s="254">
        <v>133.78999999999999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157</v>
      </c>
      <c r="AU217" s="260" t="s">
        <v>85</v>
      </c>
      <c r="AV217" s="14" t="s">
        <v>85</v>
      </c>
      <c r="AW217" s="14" t="s">
        <v>32</v>
      </c>
      <c r="AX217" s="14" t="s">
        <v>83</v>
      </c>
      <c r="AY217" s="260" t="s">
        <v>149</v>
      </c>
    </row>
    <row r="218" s="2" customFormat="1" ht="33" customHeight="1">
      <c r="A218" s="38"/>
      <c r="B218" s="39"/>
      <c r="C218" s="226" t="s">
        <v>314</v>
      </c>
      <c r="D218" s="226" t="s">
        <v>151</v>
      </c>
      <c r="E218" s="227" t="s">
        <v>454</v>
      </c>
      <c r="F218" s="228" t="s">
        <v>455</v>
      </c>
      <c r="G218" s="229" t="s">
        <v>154</v>
      </c>
      <c r="H218" s="230">
        <v>18.359999999999999</v>
      </c>
      <c r="I218" s="231"/>
      <c r="J218" s="232">
        <f>ROUND(I218*H218,2)</f>
        <v>0</v>
      </c>
      <c r="K218" s="228" t="s">
        <v>163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0.091999999999999998</v>
      </c>
      <c r="R218" s="235">
        <f>Q218*H218</f>
        <v>1.68912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155</v>
      </c>
      <c r="AT218" s="237" t="s">
        <v>151</v>
      </c>
      <c r="AU218" s="237" t="s">
        <v>85</v>
      </c>
      <c r="AY218" s="17" t="s">
        <v>149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155</v>
      </c>
      <c r="BM218" s="237" t="s">
        <v>1101</v>
      </c>
    </row>
    <row r="219" s="13" customFormat="1">
      <c r="A219" s="13"/>
      <c r="B219" s="239"/>
      <c r="C219" s="240"/>
      <c r="D219" s="241" t="s">
        <v>157</v>
      </c>
      <c r="E219" s="242" t="s">
        <v>1</v>
      </c>
      <c r="F219" s="243" t="s">
        <v>190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157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149</v>
      </c>
    </row>
    <row r="220" s="13" customFormat="1">
      <c r="A220" s="13"/>
      <c r="B220" s="239"/>
      <c r="C220" s="240"/>
      <c r="D220" s="241" t="s">
        <v>157</v>
      </c>
      <c r="E220" s="242" t="s">
        <v>1</v>
      </c>
      <c r="F220" s="243" t="s">
        <v>457</v>
      </c>
      <c r="G220" s="240"/>
      <c r="H220" s="242" t="s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157</v>
      </c>
      <c r="AU220" s="249" t="s">
        <v>85</v>
      </c>
      <c r="AV220" s="13" t="s">
        <v>83</v>
      </c>
      <c r="AW220" s="13" t="s">
        <v>32</v>
      </c>
      <c r="AX220" s="13" t="s">
        <v>76</v>
      </c>
      <c r="AY220" s="249" t="s">
        <v>149</v>
      </c>
    </row>
    <row r="221" s="14" customFormat="1">
      <c r="A221" s="14"/>
      <c r="B221" s="250"/>
      <c r="C221" s="251"/>
      <c r="D221" s="241" t="s">
        <v>157</v>
      </c>
      <c r="E221" s="252" t="s">
        <v>1</v>
      </c>
      <c r="F221" s="253" t="s">
        <v>1092</v>
      </c>
      <c r="G221" s="251"/>
      <c r="H221" s="254">
        <v>18.359999999999999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157</v>
      </c>
      <c r="AU221" s="260" t="s">
        <v>85</v>
      </c>
      <c r="AV221" s="14" t="s">
        <v>85</v>
      </c>
      <c r="AW221" s="14" t="s">
        <v>32</v>
      </c>
      <c r="AX221" s="14" t="s">
        <v>83</v>
      </c>
      <c r="AY221" s="260" t="s">
        <v>149</v>
      </c>
    </row>
    <row r="222" s="2" customFormat="1" ht="33" customHeight="1">
      <c r="A222" s="38"/>
      <c r="B222" s="39"/>
      <c r="C222" s="226" t="s">
        <v>319</v>
      </c>
      <c r="D222" s="226" t="s">
        <v>151</v>
      </c>
      <c r="E222" s="227" t="s">
        <v>1102</v>
      </c>
      <c r="F222" s="228" t="s">
        <v>1103</v>
      </c>
      <c r="G222" s="229" t="s">
        <v>154</v>
      </c>
      <c r="H222" s="230">
        <v>133.78999999999999</v>
      </c>
      <c r="I222" s="231"/>
      <c r="J222" s="232">
        <f>ROUND(I222*H222,2)</f>
        <v>0</v>
      </c>
      <c r="K222" s="228" t="s">
        <v>163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0.091999999999999998</v>
      </c>
      <c r="R222" s="235">
        <f>Q222*H222</f>
        <v>12.308679999999999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155</v>
      </c>
      <c r="AT222" s="237" t="s">
        <v>151</v>
      </c>
      <c r="AU222" s="237" t="s">
        <v>85</v>
      </c>
      <c r="AY222" s="17" t="s">
        <v>149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155</v>
      </c>
      <c r="BM222" s="237" t="s">
        <v>1104</v>
      </c>
    </row>
    <row r="223" s="13" customFormat="1">
      <c r="A223" s="13"/>
      <c r="B223" s="239"/>
      <c r="C223" s="240"/>
      <c r="D223" s="241" t="s">
        <v>157</v>
      </c>
      <c r="E223" s="242" t="s">
        <v>1</v>
      </c>
      <c r="F223" s="243" t="s">
        <v>190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157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149</v>
      </c>
    </row>
    <row r="224" s="13" customFormat="1">
      <c r="A224" s="13"/>
      <c r="B224" s="239"/>
      <c r="C224" s="240"/>
      <c r="D224" s="241" t="s">
        <v>157</v>
      </c>
      <c r="E224" s="242" t="s">
        <v>1</v>
      </c>
      <c r="F224" s="243" t="s">
        <v>457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157</v>
      </c>
      <c r="AU224" s="249" t="s">
        <v>85</v>
      </c>
      <c r="AV224" s="13" t="s">
        <v>83</v>
      </c>
      <c r="AW224" s="13" t="s">
        <v>32</v>
      </c>
      <c r="AX224" s="13" t="s">
        <v>76</v>
      </c>
      <c r="AY224" s="249" t="s">
        <v>149</v>
      </c>
    </row>
    <row r="225" s="14" customFormat="1">
      <c r="A225" s="14"/>
      <c r="B225" s="250"/>
      <c r="C225" s="251"/>
      <c r="D225" s="241" t="s">
        <v>157</v>
      </c>
      <c r="E225" s="252" t="s">
        <v>1</v>
      </c>
      <c r="F225" s="253" t="s">
        <v>1096</v>
      </c>
      <c r="G225" s="251"/>
      <c r="H225" s="254">
        <v>133.78999999999999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157</v>
      </c>
      <c r="AU225" s="260" t="s">
        <v>85</v>
      </c>
      <c r="AV225" s="14" t="s">
        <v>85</v>
      </c>
      <c r="AW225" s="14" t="s">
        <v>32</v>
      </c>
      <c r="AX225" s="14" t="s">
        <v>83</v>
      </c>
      <c r="AY225" s="260" t="s">
        <v>149</v>
      </c>
    </row>
    <row r="226" s="12" customFormat="1" ht="22.8" customHeight="1">
      <c r="A226" s="12"/>
      <c r="B226" s="210"/>
      <c r="C226" s="211"/>
      <c r="D226" s="212" t="s">
        <v>75</v>
      </c>
      <c r="E226" s="224" t="s">
        <v>211</v>
      </c>
      <c r="F226" s="224" t="s">
        <v>592</v>
      </c>
      <c r="G226" s="211"/>
      <c r="H226" s="211"/>
      <c r="I226" s="214"/>
      <c r="J226" s="225">
        <f>BK226</f>
        <v>0</v>
      </c>
      <c r="K226" s="211"/>
      <c r="L226" s="216"/>
      <c r="M226" s="217"/>
      <c r="N226" s="218"/>
      <c r="O226" s="218"/>
      <c r="P226" s="219">
        <f>SUM(P227:P235)</f>
        <v>0</v>
      </c>
      <c r="Q226" s="218"/>
      <c r="R226" s="219">
        <f>SUM(R227:R235)</f>
        <v>20.251750399999999</v>
      </c>
      <c r="S226" s="218"/>
      <c r="T226" s="220">
        <f>SUM(T227:T235)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1" t="s">
        <v>83</v>
      </c>
      <c r="AT226" s="222" t="s">
        <v>75</v>
      </c>
      <c r="AU226" s="222" t="s">
        <v>83</v>
      </c>
      <c r="AY226" s="221" t="s">
        <v>149</v>
      </c>
      <c r="BK226" s="223">
        <f>SUM(BK227:BK235)</f>
        <v>0</v>
      </c>
    </row>
    <row r="227" s="2" customFormat="1" ht="62.7" customHeight="1">
      <c r="A227" s="38"/>
      <c r="B227" s="39"/>
      <c r="C227" s="226" t="s">
        <v>323</v>
      </c>
      <c r="D227" s="226" t="s">
        <v>151</v>
      </c>
      <c r="E227" s="227" t="s">
        <v>594</v>
      </c>
      <c r="F227" s="228" t="s">
        <v>595</v>
      </c>
      <c r="G227" s="229" t="s">
        <v>491</v>
      </c>
      <c r="H227" s="230">
        <v>128</v>
      </c>
      <c r="I227" s="231"/>
      <c r="J227" s="232">
        <f>ROUND(I227*H227,2)</f>
        <v>0</v>
      </c>
      <c r="K227" s="228" t="s">
        <v>163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0.089779999999999999</v>
      </c>
      <c r="R227" s="235">
        <f>Q227*H227</f>
        <v>11.49184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155</v>
      </c>
      <c r="AT227" s="237" t="s">
        <v>151</v>
      </c>
      <c r="AU227" s="237" t="s">
        <v>85</v>
      </c>
      <c r="AY227" s="17" t="s">
        <v>149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155</v>
      </c>
      <c r="BM227" s="237" t="s">
        <v>1105</v>
      </c>
    </row>
    <row r="228" s="13" customFormat="1">
      <c r="A228" s="13"/>
      <c r="B228" s="239"/>
      <c r="C228" s="240"/>
      <c r="D228" s="241" t="s">
        <v>157</v>
      </c>
      <c r="E228" s="242" t="s">
        <v>1</v>
      </c>
      <c r="F228" s="243" t="s">
        <v>190</v>
      </c>
      <c r="G228" s="240"/>
      <c r="H228" s="242" t="s">
        <v>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157</v>
      </c>
      <c r="AU228" s="249" t="s">
        <v>85</v>
      </c>
      <c r="AV228" s="13" t="s">
        <v>83</v>
      </c>
      <c r="AW228" s="13" t="s">
        <v>32</v>
      </c>
      <c r="AX228" s="13" t="s">
        <v>76</v>
      </c>
      <c r="AY228" s="249" t="s">
        <v>149</v>
      </c>
    </row>
    <row r="229" s="14" customFormat="1">
      <c r="A229" s="14"/>
      <c r="B229" s="250"/>
      <c r="C229" s="251"/>
      <c r="D229" s="241" t="s">
        <v>157</v>
      </c>
      <c r="E229" s="252" t="s">
        <v>1</v>
      </c>
      <c r="F229" s="253" t="s">
        <v>1106</v>
      </c>
      <c r="G229" s="251"/>
      <c r="H229" s="254">
        <v>128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157</v>
      </c>
      <c r="AU229" s="260" t="s">
        <v>85</v>
      </c>
      <c r="AV229" s="14" t="s">
        <v>85</v>
      </c>
      <c r="AW229" s="14" t="s">
        <v>32</v>
      </c>
      <c r="AX229" s="14" t="s">
        <v>83</v>
      </c>
      <c r="AY229" s="260" t="s">
        <v>149</v>
      </c>
    </row>
    <row r="230" s="2" customFormat="1" ht="16.5" customHeight="1">
      <c r="A230" s="38"/>
      <c r="B230" s="39"/>
      <c r="C230" s="272" t="s">
        <v>327</v>
      </c>
      <c r="D230" s="272" t="s">
        <v>254</v>
      </c>
      <c r="E230" s="273" t="s">
        <v>1107</v>
      </c>
      <c r="F230" s="274" t="s">
        <v>1108</v>
      </c>
      <c r="G230" s="275" t="s">
        <v>154</v>
      </c>
      <c r="H230" s="276">
        <v>13.44</v>
      </c>
      <c r="I230" s="277"/>
      <c r="J230" s="278">
        <f>ROUND(I230*H230,2)</f>
        <v>0</v>
      </c>
      <c r="K230" s="274" t="s">
        <v>163</v>
      </c>
      <c r="L230" s="279"/>
      <c r="M230" s="280" t="s">
        <v>1</v>
      </c>
      <c r="N230" s="281" t="s">
        <v>41</v>
      </c>
      <c r="O230" s="91"/>
      <c r="P230" s="235">
        <f>O230*H230</f>
        <v>0</v>
      </c>
      <c r="Q230" s="235">
        <v>0.222</v>
      </c>
      <c r="R230" s="235">
        <f>Q230*H230</f>
        <v>2.9836800000000001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205</v>
      </c>
      <c r="AT230" s="237" t="s">
        <v>254</v>
      </c>
      <c r="AU230" s="237" t="s">
        <v>85</v>
      </c>
      <c r="AY230" s="17" t="s">
        <v>149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155</v>
      </c>
      <c r="BM230" s="237" t="s">
        <v>1109</v>
      </c>
    </row>
    <row r="231" s="14" customFormat="1">
      <c r="A231" s="14"/>
      <c r="B231" s="250"/>
      <c r="C231" s="251"/>
      <c r="D231" s="241" t="s">
        <v>157</v>
      </c>
      <c r="E231" s="252" t="s">
        <v>1</v>
      </c>
      <c r="F231" s="253" t="s">
        <v>1110</v>
      </c>
      <c r="G231" s="251"/>
      <c r="H231" s="254">
        <v>134.40000000000001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157</v>
      </c>
      <c r="AU231" s="260" t="s">
        <v>85</v>
      </c>
      <c r="AV231" s="14" t="s">
        <v>85</v>
      </c>
      <c r="AW231" s="14" t="s">
        <v>32</v>
      </c>
      <c r="AX231" s="14" t="s">
        <v>83</v>
      </c>
      <c r="AY231" s="260" t="s">
        <v>149</v>
      </c>
    </row>
    <row r="232" s="14" customFormat="1">
      <c r="A232" s="14"/>
      <c r="B232" s="250"/>
      <c r="C232" s="251"/>
      <c r="D232" s="241" t="s">
        <v>157</v>
      </c>
      <c r="E232" s="251"/>
      <c r="F232" s="253" t="s">
        <v>1111</v>
      </c>
      <c r="G232" s="251"/>
      <c r="H232" s="254">
        <v>13.44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157</v>
      </c>
      <c r="AU232" s="260" t="s">
        <v>85</v>
      </c>
      <c r="AV232" s="14" t="s">
        <v>85</v>
      </c>
      <c r="AW232" s="14" t="s">
        <v>4</v>
      </c>
      <c r="AX232" s="14" t="s">
        <v>83</v>
      </c>
      <c r="AY232" s="260" t="s">
        <v>149</v>
      </c>
    </row>
    <row r="233" s="2" customFormat="1" ht="24.15" customHeight="1">
      <c r="A233" s="38"/>
      <c r="B233" s="39"/>
      <c r="C233" s="226" t="s">
        <v>331</v>
      </c>
      <c r="D233" s="226" t="s">
        <v>151</v>
      </c>
      <c r="E233" s="227" t="s">
        <v>616</v>
      </c>
      <c r="F233" s="228" t="s">
        <v>617</v>
      </c>
      <c r="G233" s="229" t="s">
        <v>181</v>
      </c>
      <c r="H233" s="230">
        <v>2.5600000000000001</v>
      </c>
      <c r="I233" s="231"/>
      <c r="J233" s="232">
        <f>ROUND(I233*H233,2)</f>
        <v>0</v>
      </c>
      <c r="K233" s="228" t="s">
        <v>163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2.2563399999999998</v>
      </c>
      <c r="R233" s="235">
        <f>Q233*H233</f>
        <v>5.7762303999999993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155</v>
      </c>
      <c r="AT233" s="237" t="s">
        <v>151</v>
      </c>
      <c r="AU233" s="237" t="s">
        <v>85</v>
      </c>
      <c r="AY233" s="17" t="s">
        <v>149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155</v>
      </c>
      <c r="BM233" s="237" t="s">
        <v>1112</v>
      </c>
    </row>
    <row r="234" s="13" customFormat="1">
      <c r="A234" s="13"/>
      <c r="B234" s="239"/>
      <c r="C234" s="240"/>
      <c r="D234" s="241" t="s">
        <v>157</v>
      </c>
      <c r="E234" s="242" t="s">
        <v>1</v>
      </c>
      <c r="F234" s="243" t="s">
        <v>619</v>
      </c>
      <c r="G234" s="240"/>
      <c r="H234" s="242" t="s">
        <v>1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157</v>
      </c>
      <c r="AU234" s="249" t="s">
        <v>85</v>
      </c>
      <c r="AV234" s="13" t="s">
        <v>83</v>
      </c>
      <c r="AW234" s="13" t="s">
        <v>32</v>
      </c>
      <c r="AX234" s="13" t="s">
        <v>76</v>
      </c>
      <c r="AY234" s="249" t="s">
        <v>149</v>
      </c>
    </row>
    <row r="235" s="14" customFormat="1">
      <c r="A235" s="14"/>
      <c r="B235" s="250"/>
      <c r="C235" s="251"/>
      <c r="D235" s="241" t="s">
        <v>157</v>
      </c>
      <c r="E235" s="252" t="s">
        <v>1</v>
      </c>
      <c r="F235" s="253" t="s">
        <v>1113</v>
      </c>
      <c r="G235" s="251"/>
      <c r="H235" s="254">
        <v>2.5600000000000001</v>
      </c>
      <c r="I235" s="255"/>
      <c r="J235" s="251"/>
      <c r="K235" s="251"/>
      <c r="L235" s="256"/>
      <c r="M235" s="257"/>
      <c r="N235" s="258"/>
      <c r="O235" s="258"/>
      <c r="P235" s="258"/>
      <c r="Q235" s="258"/>
      <c r="R235" s="258"/>
      <c r="S235" s="258"/>
      <c r="T235" s="25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0" t="s">
        <v>157</v>
      </c>
      <c r="AU235" s="260" t="s">
        <v>85</v>
      </c>
      <c r="AV235" s="14" t="s">
        <v>85</v>
      </c>
      <c r="AW235" s="14" t="s">
        <v>32</v>
      </c>
      <c r="AX235" s="14" t="s">
        <v>83</v>
      </c>
      <c r="AY235" s="260" t="s">
        <v>149</v>
      </c>
    </row>
    <row r="236" s="12" customFormat="1" ht="22.8" customHeight="1">
      <c r="A236" s="12"/>
      <c r="B236" s="210"/>
      <c r="C236" s="211"/>
      <c r="D236" s="212" t="s">
        <v>75</v>
      </c>
      <c r="E236" s="224" t="s">
        <v>639</v>
      </c>
      <c r="F236" s="224" t="s">
        <v>640</v>
      </c>
      <c r="G236" s="211"/>
      <c r="H236" s="211"/>
      <c r="I236" s="214"/>
      <c r="J236" s="225">
        <f>BK236</f>
        <v>0</v>
      </c>
      <c r="K236" s="211"/>
      <c r="L236" s="216"/>
      <c r="M236" s="217"/>
      <c r="N236" s="218"/>
      <c r="O236" s="218"/>
      <c r="P236" s="219">
        <f>P237</f>
        <v>0</v>
      </c>
      <c r="Q236" s="218"/>
      <c r="R236" s="219">
        <f>R237</f>
        <v>0</v>
      </c>
      <c r="S236" s="218"/>
      <c r="T236" s="220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1" t="s">
        <v>83</v>
      </c>
      <c r="AT236" s="222" t="s">
        <v>75</v>
      </c>
      <c r="AU236" s="222" t="s">
        <v>83</v>
      </c>
      <c r="AY236" s="221" t="s">
        <v>149</v>
      </c>
      <c r="BK236" s="223">
        <f>BK237</f>
        <v>0</v>
      </c>
    </row>
    <row r="237" s="2" customFormat="1" ht="44.25" customHeight="1">
      <c r="A237" s="38"/>
      <c r="B237" s="39"/>
      <c r="C237" s="226" t="s">
        <v>335</v>
      </c>
      <c r="D237" s="226" t="s">
        <v>151</v>
      </c>
      <c r="E237" s="227" t="s">
        <v>642</v>
      </c>
      <c r="F237" s="228" t="s">
        <v>643</v>
      </c>
      <c r="G237" s="229" t="s">
        <v>257</v>
      </c>
      <c r="H237" s="230">
        <v>111.67</v>
      </c>
      <c r="I237" s="231"/>
      <c r="J237" s="232">
        <f>ROUND(I237*H237,2)</f>
        <v>0</v>
      </c>
      <c r="K237" s="228" t="s">
        <v>163</v>
      </c>
      <c r="L237" s="44"/>
      <c r="M237" s="283" t="s">
        <v>1</v>
      </c>
      <c r="N237" s="284" t="s">
        <v>41</v>
      </c>
      <c r="O237" s="285"/>
      <c r="P237" s="286">
        <f>O237*H237</f>
        <v>0</v>
      </c>
      <c r="Q237" s="286">
        <v>0</v>
      </c>
      <c r="R237" s="286">
        <f>Q237*H237</f>
        <v>0</v>
      </c>
      <c r="S237" s="286">
        <v>0</v>
      </c>
      <c r="T237" s="28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155</v>
      </c>
      <c r="AT237" s="237" t="s">
        <v>151</v>
      </c>
      <c r="AU237" s="237" t="s">
        <v>85</v>
      </c>
      <c r="AY237" s="17" t="s">
        <v>149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83</v>
      </c>
      <c r="BK237" s="238">
        <f>ROUND(I237*H237,2)</f>
        <v>0</v>
      </c>
      <c r="BL237" s="17" t="s">
        <v>155</v>
      </c>
      <c r="BM237" s="237" t="s">
        <v>1114</v>
      </c>
    </row>
    <row r="238" s="2" customFormat="1" ht="6.96" customHeight="1">
      <c r="A238" s="38"/>
      <c r="B238" s="66"/>
      <c r="C238" s="67"/>
      <c r="D238" s="67"/>
      <c r="E238" s="67"/>
      <c r="F238" s="67"/>
      <c r="G238" s="67"/>
      <c r="H238" s="67"/>
      <c r="I238" s="67"/>
      <c r="J238" s="67"/>
      <c r="K238" s="67"/>
      <c r="L238" s="44"/>
      <c r="M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</sheetData>
  <sheetProtection sheet="1" autoFilter="0" formatColumns="0" formatRows="0" objects="1" scenarios="1" spinCount="100000" saltValue="3WpKGyMdc2z3b9d3EF9Zw0BhYL5TIJDSMm2l5v+OGcT7YNScFeoQWxl/w2UP3i7ekJ9+nntVU/egG7d2FMAWWw==" hashValue="7adRoiF6zvUIQu7Cg2sRGFRH2cR0TV09Tj71sQrPDzF+JvETTPMKGnsrkS3h5ls6zq150MEggT/TfQQFp2FmWA==" algorithmName="SHA-512" password="C68C"/>
  <autoFilter ref="C125:K23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1014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ROUND((SUM(BE124:BE151)),  2)</f>
        <v>0</v>
      </c>
      <c r="G35" s="38"/>
      <c r="H35" s="38"/>
      <c r="I35" s="164">
        <v>0.20999999999999999</v>
      </c>
      <c r="J35" s="163">
        <f>ROUND(((SUM(BE124:BE151))*I35),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ROUND((SUM(BF124:BF151)),  2)</f>
        <v>0</v>
      </c>
      <c r="G36" s="38"/>
      <c r="H36" s="38"/>
      <c r="I36" s="164">
        <v>0.12</v>
      </c>
      <c r="J36" s="163">
        <f>ROUND(((SUM(BF124:BF151))*I36),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ROUND((SUM(BG124:BG151)),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ROUND((SUM(BH124:BH151)),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ROUND((SUM(BI124:BI151)),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1014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B02 - ZPŮSOBILÉ doprovodné přímé výdaje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128</v>
      </c>
      <c r="E101" s="196"/>
      <c r="F101" s="196"/>
      <c r="G101" s="196"/>
      <c r="H101" s="196"/>
      <c r="I101" s="196"/>
      <c r="J101" s="197">
        <f>J137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729</v>
      </c>
      <c r="E102" s="196"/>
      <c r="F102" s="196"/>
      <c r="G102" s="196"/>
      <c r="H102" s="196"/>
      <c r="I102" s="196"/>
      <c r="J102" s="197">
        <f>J141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Veřejné prostranství Bordovice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112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1014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B02 - ZPŮSOBILÉ doprovodné přímé výdaje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Bordovice</v>
      </c>
      <c r="G118" s="40"/>
      <c r="H118" s="40"/>
      <c r="I118" s="32" t="s">
        <v>22</v>
      </c>
      <c r="J118" s="79" t="str">
        <f>IF(J14="","",J14)</f>
        <v>8. 1. 2025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>Obec Bordovice</v>
      </c>
      <c r="G120" s="40"/>
      <c r="H120" s="40"/>
      <c r="I120" s="32" t="s">
        <v>30</v>
      </c>
      <c r="J120" s="36" t="str">
        <f>E23</f>
        <v>ing. arch. Tomáš Kudělka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135</v>
      </c>
      <c r="D123" s="202" t="s">
        <v>61</v>
      </c>
      <c r="E123" s="202" t="s">
        <v>57</v>
      </c>
      <c r="F123" s="202" t="s">
        <v>58</v>
      </c>
      <c r="G123" s="202" t="s">
        <v>136</v>
      </c>
      <c r="H123" s="202" t="s">
        <v>137</v>
      </c>
      <c r="I123" s="202" t="s">
        <v>138</v>
      </c>
      <c r="J123" s="202" t="s">
        <v>118</v>
      </c>
      <c r="K123" s="203" t="s">
        <v>139</v>
      </c>
      <c r="L123" s="204"/>
      <c r="M123" s="100" t="s">
        <v>1</v>
      </c>
      <c r="N123" s="101" t="s">
        <v>40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</f>
        <v>0</v>
      </c>
      <c r="Q124" s="104"/>
      <c r="R124" s="207">
        <f>R125</f>
        <v>0</v>
      </c>
      <c r="S124" s="104"/>
      <c r="T124" s="208">
        <f>T125</f>
        <v>28.16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120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147</v>
      </c>
      <c r="F125" s="213" t="s">
        <v>148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P126+P137+P141</f>
        <v>0</v>
      </c>
      <c r="Q125" s="218"/>
      <c r="R125" s="219">
        <f>R126+R137+R141</f>
        <v>0</v>
      </c>
      <c r="S125" s="218"/>
      <c r="T125" s="220">
        <f>T126+T137+T141</f>
        <v>28.16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76</v>
      </c>
      <c r="AY125" s="221" t="s">
        <v>149</v>
      </c>
      <c r="BK125" s="223">
        <f>BK126+BK137+BK141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83</v>
      </c>
      <c r="F126" s="224" t="s">
        <v>150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SUM(P127:P136)</f>
        <v>0</v>
      </c>
      <c r="Q126" s="218"/>
      <c r="R126" s="219">
        <f>SUM(R127:R136)</f>
        <v>0</v>
      </c>
      <c r="S126" s="218"/>
      <c r="T126" s="220">
        <f>SUM(T127:T136)</f>
        <v>28.16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83</v>
      </c>
      <c r="AY126" s="221" t="s">
        <v>149</v>
      </c>
      <c r="BK126" s="223">
        <f>SUM(BK127:BK136)</f>
        <v>0</v>
      </c>
    </row>
    <row r="127" s="2" customFormat="1" ht="62.7" customHeight="1">
      <c r="A127" s="38"/>
      <c r="B127" s="39"/>
      <c r="C127" s="226" t="s">
        <v>83</v>
      </c>
      <c r="D127" s="226" t="s">
        <v>151</v>
      </c>
      <c r="E127" s="227" t="s">
        <v>1116</v>
      </c>
      <c r="F127" s="228" t="s">
        <v>1117</v>
      </c>
      <c r="G127" s="229" t="s">
        <v>154</v>
      </c>
      <c r="H127" s="230">
        <v>90</v>
      </c>
      <c r="I127" s="231"/>
      <c r="J127" s="232">
        <f>ROUND(I127*H127,2)</f>
        <v>0</v>
      </c>
      <c r="K127" s="228" t="s">
        <v>163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0.29999999999999999</v>
      </c>
      <c r="T127" s="236">
        <f>S127*H127</f>
        <v>27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155</v>
      </c>
      <c r="AT127" s="237" t="s">
        <v>151</v>
      </c>
      <c r="AU127" s="237" t="s">
        <v>85</v>
      </c>
      <c r="AY127" s="17" t="s">
        <v>149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155</v>
      </c>
      <c r="BM127" s="237" t="s">
        <v>1118</v>
      </c>
    </row>
    <row r="128" s="13" customFormat="1">
      <c r="A128" s="13"/>
      <c r="B128" s="239"/>
      <c r="C128" s="240"/>
      <c r="D128" s="241" t="s">
        <v>157</v>
      </c>
      <c r="E128" s="242" t="s">
        <v>1</v>
      </c>
      <c r="F128" s="243" t="s">
        <v>1119</v>
      </c>
      <c r="G128" s="240"/>
      <c r="H128" s="242" t="s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157</v>
      </c>
      <c r="AU128" s="249" t="s">
        <v>85</v>
      </c>
      <c r="AV128" s="13" t="s">
        <v>83</v>
      </c>
      <c r="AW128" s="13" t="s">
        <v>32</v>
      </c>
      <c r="AX128" s="13" t="s">
        <v>76</v>
      </c>
      <c r="AY128" s="249" t="s">
        <v>149</v>
      </c>
    </row>
    <row r="129" s="14" customFormat="1">
      <c r="A129" s="14"/>
      <c r="B129" s="250"/>
      <c r="C129" s="251"/>
      <c r="D129" s="241" t="s">
        <v>157</v>
      </c>
      <c r="E129" s="252" t="s">
        <v>1</v>
      </c>
      <c r="F129" s="253" t="s">
        <v>515</v>
      </c>
      <c r="G129" s="251"/>
      <c r="H129" s="254">
        <v>90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157</v>
      </c>
      <c r="AU129" s="260" t="s">
        <v>85</v>
      </c>
      <c r="AV129" s="14" t="s">
        <v>85</v>
      </c>
      <c r="AW129" s="14" t="s">
        <v>32</v>
      </c>
      <c r="AX129" s="14" t="s">
        <v>83</v>
      </c>
      <c r="AY129" s="260" t="s">
        <v>149</v>
      </c>
    </row>
    <row r="130" s="2" customFormat="1" ht="66.75" customHeight="1">
      <c r="A130" s="38"/>
      <c r="B130" s="39"/>
      <c r="C130" s="226" t="s">
        <v>85</v>
      </c>
      <c r="D130" s="226" t="s">
        <v>151</v>
      </c>
      <c r="E130" s="227" t="s">
        <v>1120</v>
      </c>
      <c r="F130" s="228" t="s">
        <v>1121</v>
      </c>
      <c r="G130" s="229" t="s">
        <v>154</v>
      </c>
      <c r="H130" s="230">
        <v>1.45</v>
      </c>
      <c r="I130" s="231"/>
      <c r="J130" s="232">
        <f>ROUND(I130*H130,2)</f>
        <v>0</v>
      </c>
      <c r="K130" s="228" t="s">
        <v>163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0.57999999999999996</v>
      </c>
      <c r="T130" s="236">
        <f>S130*H130</f>
        <v>0.84099999999999997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155</v>
      </c>
      <c r="AT130" s="237" t="s">
        <v>151</v>
      </c>
      <c r="AU130" s="237" t="s">
        <v>85</v>
      </c>
      <c r="AY130" s="17" t="s">
        <v>149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155</v>
      </c>
      <c r="BM130" s="237" t="s">
        <v>1122</v>
      </c>
    </row>
    <row r="131" s="2" customFormat="1" ht="55.5" customHeight="1">
      <c r="A131" s="38"/>
      <c r="B131" s="39"/>
      <c r="C131" s="226" t="s">
        <v>167</v>
      </c>
      <c r="D131" s="226" t="s">
        <v>151</v>
      </c>
      <c r="E131" s="227" t="s">
        <v>1123</v>
      </c>
      <c r="F131" s="228" t="s">
        <v>1124</v>
      </c>
      <c r="G131" s="229" t="s">
        <v>154</v>
      </c>
      <c r="H131" s="230">
        <v>1.45</v>
      </c>
      <c r="I131" s="231"/>
      <c r="J131" s="232">
        <f>ROUND(I131*H131,2)</f>
        <v>0</v>
      </c>
      <c r="K131" s="228" t="s">
        <v>163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0.22</v>
      </c>
      <c r="T131" s="236">
        <f>S131*H131</f>
        <v>0.31900000000000001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155</v>
      </c>
      <c r="AT131" s="237" t="s">
        <v>151</v>
      </c>
      <c r="AU131" s="237" t="s">
        <v>85</v>
      </c>
      <c r="AY131" s="17" t="s">
        <v>149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155</v>
      </c>
      <c r="BM131" s="237" t="s">
        <v>1125</v>
      </c>
    </row>
    <row r="132" s="13" customFormat="1">
      <c r="A132" s="13"/>
      <c r="B132" s="239"/>
      <c r="C132" s="240"/>
      <c r="D132" s="241" t="s">
        <v>157</v>
      </c>
      <c r="E132" s="242" t="s">
        <v>1</v>
      </c>
      <c r="F132" s="243" t="s">
        <v>1126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157</v>
      </c>
      <c r="AU132" s="249" t="s">
        <v>85</v>
      </c>
      <c r="AV132" s="13" t="s">
        <v>83</v>
      </c>
      <c r="AW132" s="13" t="s">
        <v>32</v>
      </c>
      <c r="AX132" s="13" t="s">
        <v>76</v>
      </c>
      <c r="AY132" s="249" t="s">
        <v>149</v>
      </c>
    </row>
    <row r="133" s="14" customFormat="1">
      <c r="A133" s="14"/>
      <c r="B133" s="250"/>
      <c r="C133" s="251"/>
      <c r="D133" s="241" t="s">
        <v>157</v>
      </c>
      <c r="E133" s="252" t="s">
        <v>1</v>
      </c>
      <c r="F133" s="253" t="s">
        <v>1127</v>
      </c>
      <c r="G133" s="251"/>
      <c r="H133" s="254">
        <v>1.45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157</v>
      </c>
      <c r="AU133" s="260" t="s">
        <v>85</v>
      </c>
      <c r="AV133" s="14" t="s">
        <v>85</v>
      </c>
      <c r="AW133" s="14" t="s">
        <v>32</v>
      </c>
      <c r="AX133" s="14" t="s">
        <v>83</v>
      </c>
      <c r="AY133" s="260" t="s">
        <v>149</v>
      </c>
    </row>
    <row r="134" s="2" customFormat="1" ht="44.25" customHeight="1">
      <c r="A134" s="38"/>
      <c r="B134" s="39"/>
      <c r="C134" s="226" t="s">
        <v>155</v>
      </c>
      <c r="D134" s="226" t="s">
        <v>151</v>
      </c>
      <c r="E134" s="227" t="s">
        <v>785</v>
      </c>
      <c r="F134" s="228" t="s">
        <v>786</v>
      </c>
      <c r="G134" s="229" t="s">
        <v>257</v>
      </c>
      <c r="H134" s="230">
        <v>37.281999999999996</v>
      </c>
      <c r="I134" s="231"/>
      <c r="J134" s="232">
        <f>ROUND(I134*H134,2)</f>
        <v>0</v>
      </c>
      <c r="K134" s="228" t="s">
        <v>163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155</v>
      </c>
      <c r="AT134" s="237" t="s">
        <v>151</v>
      </c>
      <c r="AU134" s="237" t="s">
        <v>85</v>
      </c>
      <c r="AY134" s="17" t="s">
        <v>149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155</v>
      </c>
      <c r="BM134" s="237" t="s">
        <v>1128</v>
      </c>
    </row>
    <row r="135" s="13" customFormat="1">
      <c r="A135" s="13"/>
      <c r="B135" s="239"/>
      <c r="C135" s="240"/>
      <c r="D135" s="241" t="s">
        <v>157</v>
      </c>
      <c r="E135" s="242" t="s">
        <v>1</v>
      </c>
      <c r="F135" s="243" t="s">
        <v>1129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157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149</v>
      </c>
    </row>
    <row r="136" s="14" customFormat="1">
      <c r="A136" s="14"/>
      <c r="B136" s="250"/>
      <c r="C136" s="251"/>
      <c r="D136" s="241" t="s">
        <v>157</v>
      </c>
      <c r="E136" s="252" t="s">
        <v>1</v>
      </c>
      <c r="F136" s="253" t="s">
        <v>1130</v>
      </c>
      <c r="G136" s="251"/>
      <c r="H136" s="254">
        <v>37.281999999999996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157</v>
      </c>
      <c r="AU136" s="260" t="s">
        <v>85</v>
      </c>
      <c r="AV136" s="14" t="s">
        <v>85</v>
      </c>
      <c r="AW136" s="14" t="s">
        <v>32</v>
      </c>
      <c r="AX136" s="14" t="s">
        <v>83</v>
      </c>
      <c r="AY136" s="260" t="s">
        <v>149</v>
      </c>
    </row>
    <row r="137" s="12" customFormat="1" ht="22.8" customHeight="1">
      <c r="A137" s="12"/>
      <c r="B137" s="210"/>
      <c r="C137" s="211"/>
      <c r="D137" s="212" t="s">
        <v>75</v>
      </c>
      <c r="E137" s="224" t="s">
        <v>211</v>
      </c>
      <c r="F137" s="224" t="s">
        <v>592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SUM(P138:P140)</f>
        <v>0</v>
      </c>
      <c r="Q137" s="218"/>
      <c r="R137" s="219">
        <f>SUM(R138:R140)</f>
        <v>0</v>
      </c>
      <c r="S137" s="218"/>
      <c r="T137" s="22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83</v>
      </c>
      <c r="AT137" s="222" t="s">
        <v>75</v>
      </c>
      <c r="AU137" s="222" t="s">
        <v>83</v>
      </c>
      <c r="AY137" s="221" t="s">
        <v>149</v>
      </c>
      <c r="BK137" s="223">
        <f>SUM(BK138:BK140)</f>
        <v>0</v>
      </c>
    </row>
    <row r="138" s="2" customFormat="1" ht="24.15" customHeight="1">
      <c r="A138" s="38"/>
      <c r="B138" s="39"/>
      <c r="C138" s="226" t="s">
        <v>178</v>
      </c>
      <c r="D138" s="226" t="s">
        <v>151</v>
      </c>
      <c r="E138" s="227" t="s">
        <v>757</v>
      </c>
      <c r="F138" s="228" t="s">
        <v>758</v>
      </c>
      <c r="G138" s="229" t="s">
        <v>491</v>
      </c>
      <c r="H138" s="230">
        <v>14.5</v>
      </c>
      <c r="I138" s="231"/>
      <c r="J138" s="232">
        <f>ROUND(I138*H138,2)</f>
        <v>0</v>
      </c>
      <c r="K138" s="228" t="s">
        <v>163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155</v>
      </c>
      <c r="AT138" s="237" t="s">
        <v>151</v>
      </c>
      <c r="AU138" s="237" t="s">
        <v>85</v>
      </c>
      <c r="AY138" s="17" t="s">
        <v>149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155</v>
      </c>
      <c r="BM138" s="237" t="s">
        <v>1131</v>
      </c>
    </row>
    <row r="139" s="13" customFormat="1">
      <c r="A139" s="13"/>
      <c r="B139" s="239"/>
      <c r="C139" s="240"/>
      <c r="D139" s="241" t="s">
        <v>157</v>
      </c>
      <c r="E139" s="242" t="s">
        <v>1</v>
      </c>
      <c r="F139" s="243" t="s">
        <v>1126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157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149</v>
      </c>
    </row>
    <row r="140" s="14" customFormat="1">
      <c r="A140" s="14"/>
      <c r="B140" s="250"/>
      <c r="C140" s="251"/>
      <c r="D140" s="241" t="s">
        <v>157</v>
      </c>
      <c r="E140" s="252" t="s">
        <v>1</v>
      </c>
      <c r="F140" s="253" t="s">
        <v>1132</v>
      </c>
      <c r="G140" s="251"/>
      <c r="H140" s="254">
        <v>14.5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157</v>
      </c>
      <c r="AU140" s="260" t="s">
        <v>85</v>
      </c>
      <c r="AV140" s="14" t="s">
        <v>85</v>
      </c>
      <c r="AW140" s="14" t="s">
        <v>32</v>
      </c>
      <c r="AX140" s="14" t="s">
        <v>83</v>
      </c>
      <c r="AY140" s="260" t="s">
        <v>149</v>
      </c>
    </row>
    <row r="141" s="12" customFormat="1" ht="22.8" customHeight="1">
      <c r="A141" s="12"/>
      <c r="B141" s="210"/>
      <c r="C141" s="211"/>
      <c r="D141" s="212" t="s">
        <v>75</v>
      </c>
      <c r="E141" s="224" t="s">
        <v>773</v>
      </c>
      <c r="F141" s="224" t="s">
        <v>774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SUM(P142:P151)</f>
        <v>0</v>
      </c>
      <c r="Q141" s="218"/>
      <c r="R141" s="219">
        <f>SUM(R142:R151)</f>
        <v>0</v>
      </c>
      <c r="S141" s="218"/>
      <c r="T141" s="220">
        <f>SUM(T142:T151)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83</v>
      </c>
      <c r="AT141" s="222" t="s">
        <v>75</v>
      </c>
      <c r="AU141" s="222" t="s">
        <v>83</v>
      </c>
      <c r="AY141" s="221" t="s">
        <v>149</v>
      </c>
      <c r="BK141" s="223">
        <f>SUM(BK142:BK151)</f>
        <v>0</v>
      </c>
    </row>
    <row r="142" s="2" customFormat="1" ht="37.8" customHeight="1">
      <c r="A142" s="38"/>
      <c r="B142" s="39"/>
      <c r="C142" s="226" t="s">
        <v>186</v>
      </c>
      <c r="D142" s="226" t="s">
        <v>151</v>
      </c>
      <c r="E142" s="227" t="s">
        <v>775</v>
      </c>
      <c r="F142" s="228" t="s">
        <v>776</v>
      </c>
      <c r="G142" s="229" t="s">
        <v>257</v>
      </c>
      <c r="H142" s="230">
        <v>28.16</v>
      </c>
      <c r="I142" s="231"/>
      <c r="J142" s="232">
        <f>ROUND(I142*H142,2)</f>
        <v>0</v>
      </c>
      <c r="K142" s="228" t="s">
        <v>163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155</v>
      </c>
      <c r="AT142" s="237" t="s">
        <v>151</v>
      </c>
      <c r="AU142" s="237" t="s">
        <v>85</v>
      </c>
      <c r="AY142" s="17" t="s">
        <v>149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155</v>
      </c>
      <c r="BM142" s="237" t="s">
        <v>1133</v>
      </c>
    </row>
    <row r="143" s="2" customFormat="1" ht="37.8" customHeight="1">
      <c r="A143" s="38"/>
      <c r="B143" s="39"/>
      <c r="C143" s="226" t="s">
        <v>197</v>
      </c>
      <c r="D143" s="226" t="s">
        <v>151</v>
      </c>
      <c r="E143" s="227" t="s">
        <v>778</v>
      </c>
      <c r="F143" s="228" t="s">
        <v>779</v>
      </c>
      <c r="G143" s="229" t="s">
        <v>257</v>
      </c>
      <c r="H143" s="230">
        <v>422.39999999999998</v>
      </c>
      <c r="I143" s="231"/>
      <c r="J143" s="232">
        <f>ROUND(I143*H143,2)</f>
        <v>0</v>
      </c>
      <c r="K143" s="228" t="s">
        <v>163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155</v>
      </c>
      <c r="AT143" s="237" t="s">
        <v>151</v>
      </c>
      <c r="AU143" s="237" t="s">
        <v>85</v>
      </c>
      <c r="AY143" s="17" t="s">
        <v>149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155</v>
      </c>
      <c r="BM143" s="237" t="s">
        <v>1134</v>
      </c>
    </row>
    <row r="144" s="14" customFormat="1">
      <c r="A144" s="14"/>
      <c r="B144" s="250"/>
      <c r="C144" s="251"/>
      <c r="D144" s="241" t="s">
        <v>157</v>
      </c>
      <c r="E144" s="252" t="s">
        <v>1</v>
      </c>
      <c r="F144" s="253" t="s">
        <v>1135</v>
      </c>
      <c r="G144" s="251"/>
      <c r="H144" s="254">
        <v>422.39999999999998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157</v>
      </c>
      <c r="AU144" s="260" t="s">
        <v>85</v>
      </c>
      <c r="AV144" s="14" t="s">
        <v>85</v>
      </c>
      <c r="AW144" s="14" t="s">
        <v>32</v>
      </c>
      <c r="AX144" s="14" t="s">
        <v>83</v>
      </c>
      <c r="AY144" s="260" t="s">
        <v>149</v>
      </c>
    </row>
    <row r="145" s="2" customFormat="1" ht="24.15" customHeight="1">
      <c r="A145" s="38"/>
      <c r="B145" s="39"/>
      <c r="C145" s="226" t="s">
        <v>205</v>
      </c>
      <c r="D145" s="226" t="s">
        <v>151</v>
      </c>
      <c r="E145" s="227" t="s">
        <v>782</v>
      </c>
      <c r="F145" s="228" t="s">
        <v>783</v>
      </c>
      <c r="G145" s="229" t="s">
        <v>257</v>
      </c>
      <c r="H145" s="230">
        <v>28.16</v>
      </c>
      <c r="I145" s="231"/>
      <c r="J145" s="232">
        <f>ROUND(I145*H145,2)</f>
        <v>0</v>
      </c>
      <c r="K145" s="228" t="s">
        <v>163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155</v>
      </c>
      <c r="AT145" s="237" t="s">
        <v>151</v>
      </c>
      <c r="AU145" s="237" t="s">
        <v>85</v>
      </c>
      <c r="AY145" s="17" t="s">
        <v>149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155</v>
      </c>
      <c r="BM145" s="237" t="s">
        <v>1136</v>
      </c>
    </row>
    <row r="146" s="2" customFormat="1" ht="44.25" customHeight="1">
      <c r="A146" s="38"/>
      <c r="B146" s="39"/>
      <c r="C146" s="226" t="s">
        <v>211</v>
      </c>
      <c r="D146" s="226" t="s">
        <v>151</v>
      </c>
      <c r="E146" s="227" t="s">
        <v>785</v>
      </c>
      <c r="F146" s="228" t="s">
        <v>786</v>
      </c>
      <c r="G146" s="229" t="s">
        <v>257</v>
      </c>
      <c r="H146" s="230">
        <v>27.841000000000001</v>
      </c>
      <c r="I146" s="231"/>
      <c r="J146" s="232">
        <f>ROUND(I146*H146,2)</f>
        <v>0</v>
      </c>
      <c r="K146" s="228" t="s">
        <v>163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155</v>
      </c>
      <c r="AT146" s="237" t="s">
        <v>151</v>
      </c>
      <c r="AU146" s="237" t="s">
        <v>85</v>
      </c>
      <c r="AY146" s="17" t="s">
        <v>149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155</v>
      </c>
      <c r="BM146" s="237" t="s">
        <v>1137</v>
      </c>
    </row>
    <row r="147" s="13" customFormat="1">
      <c r="A147" s="13"/>
      <c r="B147" s="239"/>
      <c r="C147" s="240"/>
      <c r="D147" s="241" t="s">
        <v>157</v>
      </c>
      <c r="E147" s="242" t="s">
        <v>1</v>
      </c>
      <c r="F147" s="243" t="s">
        <v>1138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157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149</v>
      </c>
    </row>
    <row r="148" s="14" customFormat="1">
      <c r="A148" s="14"/>
      <c r="B148" s="250"/>
      <c r="C148" s="251"/>
      <c r="D148" s="241" t="s">
        <v>157</v>
      </c>
      <c r="E148" s="252" t="s">
        <v>1</v>
      </c>
      <c r="F148" s="253" t="s">
        <v>1139</v>
      </c>
      <c r="G148" s="251"/>
      <c r="H148" s="254">
        <v>27.841000000000001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157</v>
      </c>
      <c r="AU148" s="260" t="s">
        <v>85</v>
      </c>
      <c r="AV148" s="14" t="s">
        <v>85</v>
      </c>
      <c r="AW148" s="14" t="s">
        <v>32</v>
      </c>
      <c r="AX148" s="14" t="s">
        <v>83</v>
      </c>
      <c r="AY148" s="260" t="s">
        <v>149</v>
      </c>
    </row>
    <row r="149" s="2" customFormat="1" ht="44.25" customHeight="1">
      <c r="A149" s="38"/>
      <c r="B149" s="39"/>
      <c r="C149" s="226" t="s">
        <v>215</v>
      </c>
      <c r="D149" s="226" t="s">
        <v>151</v>
      </c>
      <c r="E149" s="227" t="s">
        <v>1140</v>
      </c>
      <c r="F149" s="228" t="s">
        <v>1141</v>
      </c>
      <c r="G149" s="229" t="s">
        <v>257</v>
      </c>
      <c r="H149" s="230">
        <v>0.31900000000000001</v>
      </c>
      <c r="I149" s="231"/>
      <c r="J149" s="232">
        <f>ROUND(I149*H149,2)</f>
        <v>0</v>
      </c>
      <c r="K149" s="228" t="s">
        <v>163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1142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1143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149</v>
      </c>
    </row>
    <row r="151" s="14" customFormat="1">
      <c r="A151" s="14"/>
      <c r="B151" s="250"/>
      <c r="C151" s="251"/>
      <c r="D151" s="241" t="s">
        <v>157</v>
      </c>
      <c r="E151" s="252" t="s">
        <v>1</v>
      </c>
      <c r="F151" s="253" t="s">
        <v>1144</v>
      </c>
      <c r="G151" s="251"/>
      <c r="H151" s="254">
        <v>0.31900000000000001</v>
      </c>
      <c r="I151" s="255"/>
      <c r="J151" s="251"/>
      <c r="K151" s="251"/>
      <c r="L151" s="256"/>
      <c r="M151" s="288"/>
      <c r="N151" s="289"/>
      <c r="O151" s="289"/>
      <c r="P151" s="289"/>
      <c r="Q151" s="289"/>
      <c r="R151" s="289"/>
      <c r="S151" s="289"/>
      <c r="T151" s="29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157</v>
      </c>
      <c r="AU151" s="260" t="s">
        <v>85</v>
      </c>
      <c r="AV151" s="14" t="s">
        <v>85</v>
      </c>
      <c r="AW151" s="14" t="s">
        <v>32</v>
      </c>
      <c r="AX151" s="14" t="s">
        <v>83</v>
      </c>
      <c r="AY151" s="260" t="s">
        <v>149</v>
      </c>
    </row>
    <row r="152" s="2" customFormat="1" ht="6.96" customHeight="1">
      <c r="A152" s="38"/>
      <c r="B152" s="66"/>
      <c r="C152" s="67"/>
      <c r="D152" s="67"/>
      <c r="E152" s="67"/>
      <c r="F152" s="67"/>
      <c r="G152" s="67"/>
      <c r="H152" s="67"/>
      <c r="I152" s="67"/>
      <c r="J152" s="67"/>
      <c r="K152" s="67"/>
      <c r="L152" s="44"/>
      <c r="M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</row>
  </sheetData>
  <sheetProtection sheet="1" autoFilter="0" formatColumns="0" formatRows="0" objects="1" scenarios="1" spinCount="100000" saltValue="SIW0j2fPo/XB0PebSln80lsOf6BaVE0kRloQGzzicyjJ1TmljfGK/ASsmdSLOPF+oP3pUfrSdF3A2UppW30zLw==" hashValue="v3CfwDHsqfe0bMZAM6epDiDH8uJ4w0HRueYwHsu2hzBw3x+fcPAwIFPNUteNfsVPDG5PAz8Frsq8Q4FtQW3chA==" algorithmName="SHA-512" password="C68C"/>
  <autoFilter ref="C123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1014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1145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ROUND((SUM(BE124:BE165)),  2)</f>
        <v>0</v>
      </c>
      <c r="G35" s="38"/>
      <c r="H35" s="38"/>
      <c r="I35" s="164">
        <v>0.20999999999999999</v>
      </c>
      <c r="J35" s="163">
        <f>ROUND(((SUM(BE124:BE165))*I35),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ROUND((SUM(BF124:BF165)),  2)</f>
        <v>0</v>
      </c>
      <c r="G36" s="38"/>
      <c r="H36" s="38"/>
      <c r="I36" s="164">
        <v>0.12</v>
      </c>
      <c r="J36" s="163">
        <f>ROUND(((SUM(BF124:BF165))*I36),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ROUND((SUM(BG124:BG165)),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ROUND((SUM(BH124:BH165)),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ROUND((SUM(BI124:BI165)),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1014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B03 - ZPŮSOBILÉ nepřímé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801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802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803</v>
      </c>
      <c r="E101" s="196"/>
      <c r="F101" s="196"/>
      <c r="G101" s="196"/>
      <c r="H101" s="196"/>
      <c r="I101" s="196"/>
      <c r="J101" s="197">
        <f>J146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804</v>
      </c>
      <c r="E102" s="196"/>
      <c r="F102" s="196"/>
      <c r="G102" s="196"/>
      <c r="H102" s="196"/>
      <c r="I102" s="196"/>
      <c r="J102" s="197">
        <f>J160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Veřejné prostranství Bordovice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112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1014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B03 - ZPŮSOBILÉ nepřímé náklady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Bordovice</v>
      </c>
      <c r="G118" s="40"/>
      <c r="H118" s="40"/>
      <c r="I118" s="32" t="s">
        <v>22</v>
      </c>
      <c r="J118" s="79" t="str">
        <f>IF(J14="","",J14)</f>
        <v>8. 1. 2025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>Obec Bordovice</v>
      </c>
      <c r="G120" s="40"/>
      <c r="H120" s="40"/>
      <c r="I120" s="32" t="s">
        <v>30</v>
      </c>
      <c r="J120" s="36" t="str">
        <f>E23</f>
        <v>ing. arch. Tomáš Kudělka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135</v>
      </c>
      <c r="D123" s="202" t="s">
        <v>61</v>
      </c>
      <c r="E123" s="202" t="s">
        <v>57</v>
      </c>
      <c r="F123" s="202" t="s">
        <v>58</v>
      </c>
      <c r="G123" s="202" t="s">
        <v>136</v>
      </c>
      <c r="H123" s="202" t="s">
        <v>137</v>
      </c>
      <c r="I123" s="202" t="s">
        <v>138</v>
      </c>
      <c r="J123" s="202" t="s">
        <v>118</v>
      </c>
      <c r="K123" s="203" t="s">
        <v>139</v>
      </c>
      <c r="L123" s="204"/>
      <c r="M123" s="100" t="s">
        <v>1</v>
      </c>
      <c r="N123" s="101" t="s">
        <v>40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</f>
        <v>0</v>
      </c>
      <c r="Q124" s="104"/>
      <c r="R124" s="207">
        <f>R125</f>
        <v>0</v>
      </c>
      <c r="S124" s="104"/>
      <c r="T124" s="208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120</v>
      </c>
      <c r="BK124" s="209">
        <f>BK125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892</v>
      </c>
      <c r="F125" s="213" t="s">
        <v>893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P126+P146+P160</f>
        <v>0</v>
      </c>
      <c r="Q125" s="218"/>
      <c r="R125" s="219">
        <f>R126+R146+R160</f>
        <v>0</v>
      </c>
      <c r="S125" s="218"/>
      <c r="T125" s="220">
        <f>T126+T146+T160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178</v>
      </c>
      <c r="AT125" s="222" t="s">
        <v>75</v>
      </c>
      <c r="AU125" s="222" t="s">
        <v>76</v>
      </c>
      <c r="AY125" s="221" t="s">
        <v>149</v>
      </c>
      <c r="BK125" s="223">
        <f>BK126+BK146+BK160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894</v>
      </c>
      <c r="F126" s="224" t="s">
        <v>895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SUM(P127:P145)</f>
        <v>0</v>
      </c>
      <c r="Q126" s="218"/>
      <c r="R126" s="219">
        <f>SUM(R127:R145)</f>
        <v>0</v>
      </c>
      <c r="S126" s="218"/>
      <c r="T126" s="220">
        <f>SUM(T127:T145)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178</v>
      </c>
      <c r="AT126" s="222" t="s">
        <v>75</v>
      </c>
      <c r="AU126" s="222" t="s">
        <v>83</v>
      </c>
      <c r="AY126" s="221" t="s">
        <v>149</v>
      </c>
      <c r="BK126" s="223">
        <f>SUM(BK127:BK145)</f>
        <v>0</v>
      </c>
    </row>
    <row r="127" s="2" customFormat="1" ht="16.5" customHeight="1">
      <c r="A127" s="38"/>
      <c r="B127" s="39"/>
      <c r="C127" s="226" t="s">
        <v>83</v>
      </c>
      <c r="D127" s="226" t="s">
        <v>151</v>
      </c>
      <c r="E127" s="227" t="s">
        <v>896</v>
      </c>
      <c r="F127" s="228" t="s">
        <v>897</v>
      </c>
      <c r="G127" s="229" t="s">
        <v>370</v>
      </c>
      <c r="H127" s="230">
        <v>5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155</v>
      </c>
      <c r="AT127" s="237" t="s">
        <v>151</v>
      </c>
      <c r="AU127" s="237" t="s">
        <v>85</v>
      </c>
      <c r="AY127" s="17" t="s">
        <v>149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155</v>
      </c>
      <c r="BM127" s="237" t="s">
        <v>1146</v>
      </c>
    </row>
    <row r="128" s="2" customFormat="1">
      <c r="A128" s="38"/>
      <c r="B128" s="39"/>
      <c r="C128" s="40"/>
      <c r="D128" s="241" t="s">
        <v>899</v>
      </c>
      <c r="E128" s="40"/>
      <c r="F128" s="291" t="s">
        <v>900</v>
      </c>
      <c r="G128" s="40"/>
      <c r="H128" s="40"/>
      <c r="I128" s="292"/>
      <c r="J128" s="40"/>
      <c r="K128" s="40"/>
      <c r="L128" s="44"/>
      <c r="M128" s="293"/>
      <c r="N128" s="29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899</v>
      </c>
      <c r="AU128" s="17" t="s">
        <v>85</v>
      </c>
    </row>
    <row r="129" s="2" customFormat="1" ht="24.15" customHeight="1">
      <c r="A129" s="38"/>
      <c r="B129" s="39"/>
      <c r="C129" s="226" t="s">
        <v>85</v>
      </c>
      <c r="D129" s="226" t="s">
        <v>151</v>
      </c>
      <c r="E129" s="227" t="s">
        <v>901</v>
      </c>
      <c r="F129" s="228" t="s">
        <v>902</v>
      </c>
      <c r="G129" s="229" t="s">
        <v>903</v>
      </c>
      <c r="H129" s="230">
        <v>1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155</v>
      </c>
      <c r="AT129" s="237" t="s">
        <v>151</v>
      </c>
      <c r="AU129" s="237" t="s">
        <v>85</v>
      </c>
      <c r="AY129" s="17" t="s">
        <v>149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155</v>
      </c>
      <c r="BM129" s="237" t="s">
        <v>1147</v>
      </c>
    </row>
    <row r="130" s="2" customFormat="1">
      <c r="A130" s="38"/>
      <c r="B130" s="39"/>
      <c r="C130" s="40"/>
      <c r="D130" s="241" t="s">
        <v>899</v>
      </c>
      <c r="E130" s="40"/>
      <c r="F130" s="291" t="s">
        <v>905</v>
      </c>
      <c r="G130" s="40"/>
      <c r="H130" s="40"/>
      <c r="I130" s="292"/>
      <c r="J130" s="40"/>
      <c r="K130" s="40"/>
      <c r="L130" s="44"/>
      <c r="M130" s="293"/>
      <c r="N130" s="29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899</v>
      </c>
      <c r="AU130" s="17" t="s">
        <v>85</v>
      </c>
    </row>
    <row r="131" s="2" customFormat="1" ht="24.15" customHeight="1">
      <c r="A131" s="38"/>
      <c r="B131" s="39"/>
      <c r="C131" s="226" t="s">
        <v>167</v>
      </c>
      <c r="D131" s="226" t="s">
        <v>151</v>
      </c>
      <c r="E131" s="227" t="s">
        <v>906</v>
      </c>
      <c r="F131" s="228" t="s">
        <v>907</v>
      </c>
      <c r="G131" s="229" t="s">
        <v>903</v>
      </c>
      <c r="H131" s="230">
        <v>1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155</v>
      </c>
      <c r="AT131" s="237" t="s">
        <v>151</v>
      </c>
      <c r="AU131" s="237" t="s">
        <v>85</v>
      </c>
      <c r="AY131" s="17" t="s">
        <v>149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155</v>
      </c>
      <c r="BM131" s="237" t="s">
        <v>1148</v>
      </c>
    </row>
    <row r="132" s="2" customFormat="1">
      <c r="A132" s="38"/>
      <c r="B132" s="39"/>
      <c r="C132" s="40"/>
      <c r="D132" s="241" t="s">
        <v>899</v>
      </c>
      <c r="E132" s="40"/>
      <c r="F132" s="291" t="s">
        <v>909</v>
      </c>
      <c r="G132" s="40"/>
      <c r="H132" s="40"/>
      <c r="I132" s="292"/>
      <c r="J132" s="40"/>
      <c r="K132" s="40"/>
      <c r="L132" s="44"/>
      <c r="M132" s="293"/>
      <c r="N132" s="29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899</v>
      </c>
      <c r="AU132" s="17" t="s">
        <v>85</v>
      </c>
    </row>
    <row r="133" s="2" customFormat="1" ht="24.15" customHeight="1">
      <c r="A133" s="38"/>
      <c r="B133" s="39"/>
      <c r="C133" s="226" t="s">
        <v>155</v>
      </c>
      <c r="D133" s="226" t="s">
        <v>151</v>
      </c>
      <c r="E133" s="227" t="s">
        <v>910</v>
      </c>
      <c r="F133" s="228" t="s">
        <v>911</v>
      </c>
      <c r="G133" s="229" t="s">
        <v>903</v>
      </c>
      <c r="H133" s="230">
        <v>1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155</v>
      </c>
      <c r="AT133" s="237" t="s">
        <v>151</v>
      </c>
      <c r="AU133" s="237" t="s">
        <v>85</v>
      </c>
      <c r="AY133" s="17" t="s">
        <v>149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155</v>
      </c>
      <c r="BM133" s="237" t="s">
        <v>1149</v>
      </c>
    </row>
    <row r="134" s="2" customFormat="1">
      <c r="A134" s="38"/>
      <c r="B134" s="39"/>
      <c r="C134" s="40"/>
      <c r="D134" s="241" t="s">
        <v>899</v>
      </c>
      <c r="E134" s="40"/>
      <c r="F134" s="291" t="s">
        <v>913</v>
      </c>
      <c r="G134" s="40"/>
      <c r="H134" s="40"/>
      <c r="I134" s="292"/>
      <c r="J134" s="40"/>
      <c r="K134" s="40"/>
      <c r="L134" s="44"/>
      <c r="M134" s="293"/>
      <c r="N134" s="29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899</v>
      </c>
      <c r="AU134" s="17" t="s">
        <v>85</v>
      </c>
    </row>
    <row r="135" s="2" customFormat="1" ht="24.15" customHeight="1">
      <c r="A135" s="38"/>
      <c r="B135" s="39"/>
      <c r="C135" s="226" t="s">
        <v>178</v>
      </c>
      <c r="D135" s="226" t="s">
        <v>151</v>
      </c>
      <c r="E135" s="227" t="s">
        <v>914</v>
      </c>
      <c r="F135" s="228" t="s">
        <v>915</v>
      </c>
      <c r="G135" s="229" t="s">
        <v>903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155</v>
      </c>
      <c r="AT135" s="237" t="s">
        <v>151</v>
      </c>
      <c r="AU135" s="237" t="s">
        <v>85</v>
      </c>
      <c r="AY135" s="17" t="s">
        <v>149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155</v>
      </c>
      <c r="BM135" s="237" t="s">
        <v>1150</v>
      </c>
    </row>
    <row r="136" s="2" customFormat="1">
      <c r="A136" s="38"/>
      <c r="B136" s="39"/>
      <c r="C136" s="40"/>
      <c r="D136" s="241" t="s">
        <v>899</v>
      </c>
      <c r="E136" s="40"/>
      <c r="F136" s="291" t="s">
        <v>917</v>
      </c>
      <c r="G136" s="40"/>
      <c r="H136" s="40"/>
      <c r="I136" s="292"/>
      <c r="J136" s="40"/>
      <c r="K136" s="40"/>
      <c r="L136" s="44"/>
      <c r="M136" s="293"/>
      <c r="N136" s="294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899</v>
      </c>
      <c r="AU136" s="17" t="s">
        <v>85</v>
      </c>
    </row>
    <row r="137" s="2" customFormat="1" ht="24.15" customHeight="1">
      <c r="A137" s="38"/>
      <c r="B137" s="39"/>
      <c r="C137" s="226" t="s">
        <v>186</v>
      </c>
      <c r="D137" s="226" t="s">
        <v>151</v>
      </c>
      <c r="E137" s="227" t="s">
        <v>918</v>
      </c>
      <c r="F137" s="228" t="s">
        <v>919</v>
      </c>
      <c r="G137" s="229" t="s">
        <v>903</v>
      </c>
      <c r="H137" s="230">
        <v>1</v>
      </c>
      <c r="I137" s="231"/>
      <c r="J137" s="232">
        <f>ROUND(I137*H137,2)</f>
        <v>0</v>
      </c>
      <c r="K137" s="228" t="s">
        <v>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155</v>
      </c>
      <c r="AT137" s="237" t="s">
        <v>151</v>
      </c>
      <c r="AU137" s="237" t="s">
        <v>85</v>
      </c>
      <c r="AY137" s="17" t="s">
        <v>149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155</v>
      </c>
      <c r="BM137" s="237" t="s">
        <v>1151</v>
      </c>
    </row>
    <row r="138" s="2" customFormat="1">
      <c r="A138" s="38"/>
      <c r="B138" s="39"/>
      <c r="C138" s="40"/>
      <c r="D138" s="241" t="s">
        <v>899</v>
      </c>
      <c r="E138" s="40"/>
      <c r="F138" s="291" t="s">
        <v>921</v>
      </c>
      <c r="G138" s="40"/>
      <c r="H138" s="40"/>
      <c r="I138" s="292"/>
      <c r="J138" s="40"/>
      <c r="K138" s="40"/>
      <c r="L138" s="44"/>
      <c r="M138" s="293"/>
      <c r="N138" s="29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899</v>
      </c>
      <c r="AU138" s="17" t="s">
        <v>85</v>
      </c>
    </row>
    <row r="139" s="2" customFormat="1" ht="24.15" customHeight="1">
      <c r="A139" s="38"/>
      <c r="B139" s="39"/>
      <c r="C139" s="226" t="s">
        <v>197</v>
      </c>
      <c r="D139" s="226" t="s">
        <v>151</v>
      </c>
      <c r="E139" s="227" t="s">
        <v>922</v>
      </c>
      <c r="F139" s="228" t="s">
        <v>923</v>
      </c>
      <c r="G139" s="229" t="s">
        <v>903</v>
      </c>
      <c r="H139" s="230">
        <v>1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155</v>
      </c>
      <c r="AT139" s="237" t="s">
        <v>151</v>
      </c>
      <c r="AU139" s="237" t="s">
        <v>85</v>
      </c>
      <c r="AY139" s="17" t="s">
        <v>149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155</v>
      </c>
      <c r="BM139" s="237" t="s">
        <v>1152</v>
      </c>
    </row>
    <row r="140" s="2" customFormat="1" ht="24.15" customHeight="1">
      <c r="A140" s="38"/>
      <c r="B140" s="39"/>
      <c r="C140" s="226" t="s">
        <v>205</v>
      </c>
      <c r="D140" s="226" t="s">
        <v>151</v>
      </c>
      <c r="E140" s="227" t="s">
        <v>925</v>
      </c>
      <c r="F140" s="228" t="s">
        <v>926</v>
      </c>
      <c r="G140" s="229" t="s">
        <v>903</v>
      </c>
      <c r="H140" s="230">
        <v>1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155</v>
      </c>
      <c r="AT140" s="237" t="s">
        <v>151</v>
      </c>
      <c r="AU140" s="237" t="s">
        <v>85</v>
      </c>
      <c r="AY140" s="17" t="s">
        <v>149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155</v>
      </c>
      <c r="BM140" s="237" t="s">
        <v>1153</v>
      </c>
    </row>
    <row r="141" s="2" customFormat="1">
      <c r="A141" s="38"/>
      <c r="B141" s="39"/>
      <c r="C141" s="40"/>
      <c r="D141" s="241" t="s">
        <v>899</v>
      </c>
      <c r="E141" s="40"/>
      <c r="F141" s="291" t="s">
        <v>928</v>
      </c>
      <c r="G141" s="40"/>
      <c r="H141" s="40"/>
      <c r="I141" s="292"/>
      <c r="J141" s="40"/>
      <c r="K141" s="40"/>
      <c r="L141" s="44"/>
      <c r="M141" s="293"/>
      <c r="N141" s="29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899</v>
      </c>
      <c r="AU141" s="17" t="s">
        <v>85</v>
      </c>
    </row>
    <row r="142" s="2" customFormat="1" ht="24.15" customHeight="1">
      <c r="A142" s="38"/>
      <c r="B142" s="39"/>
      <c r="C142" s="226" t="s">
        <v>211</v>
      </c>
      <c r="D142" s="226" t="s">
        <v>151</v>
      </c>
      <c r="E142" s="227" t="s">
        <v>929</v>
      </c>
      <c r="F142" s="228" t="s">
        <v>930</v>
      </c>
      <c r="G142" s="229" t="s">
        <v>903</v>
      </c>
      <c r="H142" s="230">
        <v>1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155</v>
      </c>
      <c r="AT142" s="237" t="s">
        <v>151</v>
      </c>
      <c r="AU142" s="237" t="s">
        <v>85</v>
      </c>
      <c r="AY142" s="17" t="s">
        <v>149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155</v>
      </c>
      <c r="BM142" s="237" t="s">
        <v>1154</v>
      </c>
    </row>
    <row r="143" s="2" customFormat="1">
      <c r="A143" s="38"/>
      <c r="B143" s="39"/>
      <c r="C143" s="40"/>
      <c r="D143" s="241" t="s">
        <v>899</v>
      </c>
      <c r="E143" s="40"/>
      <c r="F143" s="291" t="s">
        <v>932</v>
      </c>
      <c r="G143" s="40"/>
      <c r="H143" s="40"/>
      <c r="I143" s="292"/>
      <c r="J143" s="40"/>
      <c r="K143" s="40"/>
      <c r="L143" s="44"/>
      <c r="M143" s="293"/>
      <c r="N143" s="29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899</v>
      </c>
      <c r="AU143" s="17" t="s">
        <v>85</v>
      </c>
    </row>
    <row r="144" s="2" customFormat="1" ht="24.15" customHeight="1">
      <c r="A144" s="38"/>
      <c r="B144" s="39"/>
      <c r="C144" s="226" t="s">
        <v>215</v>
      </c>
      <c r="D144" s="226" t="s">
        <v>151</v>
      </c>
      <c r="E144" s="227" t="s">
        <v>933</v>
      </c>
      <c r="F144" s="228" t="s">
        <v>934</v>
      </c>
      <c r="G144" s="229" t="s">
        <v>538</v>
      </c>
      <c r="H144" s="230">
        <v>1</v>
      </c>
      <c r="I144" s="231"/>
      <c r="J144" s="232">
        <f>ROUND(I144*H144,2)</f>
        <v>0</v>
      </c>
      <c r="K144" s="228" t="s">
        <v>1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155</v>
      </c>
      <c r="AT144" s="237" t="s">
        <v>151</v>
      </c>
      <c r="AU144" s="237" t="s">
        <v>85</v>
      </c>
      <c r="AY144" s="17" t="s">
        <v>149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155</v>
      </c>
      <c r="BM144" s="237" t="s">
        <v>1155</v>
      </c>
    </row>
    <row r="145" s="2" customFormat="1" ht="16.5" customHeight="1">
      <c r="A145" s="38"/>
      <c r="B145" s="39"/>
      <c r="C145" s="226" t="s">
        <v>225</v>
      </c>
      <c r="D145" s="226" t="s">
        <v>151</v>
      </c>
      <c r="E145" s="227" t="s">
        <v>936</v>
      </c>
      <c r="F145" s="228" t="s">
        <v>937</v>
      </c>
      <c r="G145" s="229" t="s">
        <v>538</v>
      </c>
      <c r="H145" s="230">
        <v>1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155</v>
      </c>
      <c r="AT145" s="237" t="s">
        <v>151</v>
      </c>
      <c r="AU145" s="237" t="s">
        <v>85</v>
      </c>
      <c r="AY145" s="17" t="s">
        <v>149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155</v>
      </c>
      <c r="BM145" s="237" t="s">
        <v>1156</v>
      </c>
    </row>
    <row r="146" s="12" customFormat="1" ht="22.8" customHeight="1">
      <c r="A146" s="12"/>
      <c r="B146" s="210"/>
      <c r="C146" s="211"/>
      <c r="D146" s="212" t="s">
        <v>75</v>
      </c>
      <c r="E146" s="224" t="s">
        <v>939</v>
      </c>
      <c r="F146" s="224" t="s">
        <v>940</v>
      </c>
      <c r="G146" s="211"/>
      <c r="H146" s="211"/>
      <c r="I146" s="214"/>
      <c r="J146" s="225">
        <f>BK146</f>
        <v>0</v>
      </c>
      <c r="K146" s="211"/>
      <c r="L146" s="216"/>
      <c r="M146" s="217"/>
      <c r="N146" s="218"/>
      <c r="O146" s="218"/>
      <c r="P146" s="219">
        <f>SUM(P147:P159)</f>
        <v>0</v>
      </c>
      <c r="Q146" s="218"/>
      <c r="R146" s="219">
        <f>SUM(R147:R159)</f>
        <v>0</v>
      </c>
      <c r="S146" s="218"/>
      <c r="T146" s="220">
        <f>SUM(T147:T159)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178</v>
      </c>
      <c r="AT146" s="222" t="s">
        <v>75</v>
      </c>
      <c r="AU146" s="222" t="s">
        <v>83</v>
      </c>
      <c r="AY146" s="221" t="s">
        <v>149</v>
      </c>
      <c r="BK146" s="223">
        <f>SUM(BK147:BK159)</f>
        <v>0</v>
      </c>
    </row>
    <row r="147" s="2" customFormat="1" ht="24.15" customHeight="1">
      <c r="A147" s="38"/>
      <c r="B147" s="39"/>
      <c r="C147" s="226" t="s">
        <v>8</v>
      </c>
      <c r="D147" s="226" t="s">
        <v>151</v>
      </c>
      <c r="E147" s="227" t="s">
        <v>941</v>
      </c>
      <c r="F147" s="228" t="s">
        <v>942</v>
      </c>
      <c r="G147" s="229" t="s">
        <v>903</v>
      </c>
      <c r="H147" s="230">
        <v>1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155</v>
      </c>
      <c r="AT147" s="237" t="s">
        <v>151</v>
      </c>
      <c r="AU147" s="237" t="s">
        <v>85</v>
      </c>
      <c r="AY147" s="17" t="s">
        <v>149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155</v>
      </c>
      <c r="BM147" s="237" t="s">
        <v>1157</v>
      </c>
    </row>
    <row r="148" s="2" customFormat="1">
      <c r="A148" s="38"/>
      <c r="B148" s="39"/>
      <c r="C148" s="40"/>
      <c r="D148" s="241" t="s">
        <v>899</v>
      </c>
      <c r="E148" s="40"/>
      <c r="F148" s="291" t="s">
        <v>944</v>
      </c>
      <c r="G148" s="40"/>
      <c r="H148" s="40"/>
      <c r="I148" s="292"/>
      <c r="J148" s="40"/>
      <c r="K148" s="40"/>
      <c r="L148" s="44"/>
      <c r="M148" s="293"/>
      <c r="N148" s="29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899</v>
      </c>
      <c r="AU148" s="17" t="s">
        <v>85</v>
      </c>
    </row>
    <row r="149" s="2" customFormat="1" ht="24.15" customHeight="1">
      <c r="A149" s="38"/>
      <c r="B149" s="39"/>
      <c r="C149" s="226" t="s">
        <v>243</v>
      </c>
      <c r="D149" s="226" t="s">
        <v>151</v>
      </c>
      <c r="E149" s="227" t="s">
        <v>945</v>
      </c>
      <c r="F149" s="228" t="s">
        <v>946</v>
      </c>
      <c r="G149" s="229" t="s">
        <v>903</v>
      </c>
      <c r="H149" s="230">
        <v>1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1158</v>
      </c>
    </row>
    <row r="150" s="2" customFormat="1">
      <c r="A150" s="38"/>
      <c r="B150" s="39"/>
      <c r="C150" s="40"/>
      <c r="D150" s="241" t="s">
        <v>899</v>
      </c>
      <c r="E150" s="40"/>
      <c r="F150" s="291" t="s">
        <v>948</v>
      </c>
      <c r="G150" s="40"/>
      <c r="H150" s="40"/>
      <c r="I150" s="292"/>
      <c r="J150" s="40"/>
      <c r="K150" s="40"/>
      <c r="L150" s="44"/>
      <c r="M150" s="293"/>
      <c r="N150" s="29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899</v>
      </c>
      <c r="AU150" s="17" t="s">
        <v>85</v>
      </c>
    </row>
    <row r="151" s="2" customFormat="1" ht="24.15" customHeight="1">
      <c r="A151" s="38"/>
      <c r="B151" s="39"/>
      <c r="C151" s="226" t="s">
        <v>248</v>
      </c>
      <c r="D151" s="226" t="s">
        <v>151</v>
      </c>
      <c r="E151" s="227" t="s">
        <v>949</v>
      </c>
      <c r="F151" s="228" t="s">
        <v>950</v>
      </c>
      <c r="G151" s="229" t="s">
        <v>903</v>
      </c>
      <c r="H151" s="230">
        <v>1</v>
      </c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155</v>
      </c>
      <c r="AT151" s="237" t="s">
        <v>151</v>
      </c>
      <c r="AU151" s="237" t="s">
        <v>85</v>
      </c>
      <c r="AY151" s="17" t="s">
        <v>149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155</v>
      </c>
      <c r="BM151" s="237" t="s">
        <v>1159</v>
      </c>
    </row>
    <row r="152" s="2" customFormat="1">
      <c r="A152" s="38"/>
      <c r="B152" s="39"/>
      <c r="C152" s="40"/>
      <c r="D152" s="241" t="s">
        <v>899</v>
      </c>
      <c r="E152" s="40"/>
      <c r="F152" s="291" t="s">
        <v>952</v>
      </c>
      <c r="G152" s="40"/>
      <c r="H152" s="40"/>
      <c r="I152" s="292"/>
      <c r="J152" s="40"/>
      <c r="K152" s="40"/>
      <c r="L152" s="44"/>
      <c r="M152" s="293"/>
      <c r="N152" s="29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899</v>
      </c>
      <c r="AU152" s="17" t="s">
        <v>85</v>
      </c>
    </row>
    <row r="153" s="2" customFormat="1" ht="24.15" customHeight="1">
      <c r="A153" s="38"/>
      <c r="B153" s="39"/>
      <c r="C153" s="226" t="s">
        <v>253</v>
      </c>
      <c r="D153" s="226" t="s">
        <v>151</v>
      </c>
      <c r="E153" s="227" t="s">
        <v>953</v>
      </c>
      <c r="F153" s="228" t="s">
        <v>954</v>
      </c>
      <c r="G153" s="229" t="s">
        <v>903</v>
      </c>
      <c r="H153" s="230">
        <v>1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155</v>
      </c>
      <c r="AT153" s="237" t="s">
        <v>151</v>
      </c>
      <c r="AU153" s="237" t="s">
        <v>85</v>
      </c>
      <c r="AY153" s="17" t="s">
        <v>149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155</v>
      </c>
      <c r="BM153" s="237" t="s">
        <v>1160</v>
      </c>
    </row>
    <row r="154" s="2" customFormat="1">
      <c r="A154" s="38"/>
      <c r="B154" s="39"/>
      <c r="C154" s="40"/>
      <c r="D154" s="241" t="s">
        <v>899</v>
      </c>
      <c r="E154" s="40"/>
      <c r="F154" s="291" t="s">
        <v>956</v>
      </c>
      <c r="G154" s="40"/>
      <c r="H154" s="40"/>
      <c r="I154" s="292"/>
      <c r="J154" s="40"/>
      <c r="K154" s="40"/>
      <c r="L154" s="44"/>
      <c r="M154" s="293"/>
      <c r="N154" s="294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899</v>
      </c>
      <c r="AU154" s="17" t="s">
        <v>85</v>
      </c>
    </row>
    <row r="155" s="2" customFormat="1" ht="24.15" customHeight="1">
      <c r="A155" s="38"/>
      <c r="B155" s="39"/>
      <c r="C155" s="226" t="s">
        <v>260</v>
      </c>
      <c r="D155" s="226" t="s">
        <v>151</v>
      </c>
      <c r="E155" s="227" t="s">
        <v>957</v>
      </c>
      <c r="F155" s="228" t="s">
        <v>958</v>
      </c>
      <c r="G155" s="229" t="s">
        <v>903</v>
      </c>
      <c r="H155" s="230">
        <v>1</v>
      </c>
      <c r="I155" s="231"/>
      <c r="J155" s="232">
        <f>ROUND(I155*H155,2)</f>
        <v>0</v>
      </c>
      <c r="K155" s="228" t="s">
        <v>1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155</v>
      </c>
      <c r="AT155" s="237" t="s">
        <v>151</v>
      </c>
      <c r="AU155" s="237" t="s">
        <v>85</v>
      </c>
      <c r="AY155" s="17" t="s">
        <v>149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155</v>
      </c>
      <c r="BM155" s="237" t="s">
        <v>1161</v>
      </c>
    </row>
    <row r="156" s="2" customFormat="1">
      <c r="A156" s="38"/>
      <c r="B156" s="39"/>
      <c r="C156" s="40"/>
      <c r="D156" s="241" t="s">
        <v>899</v>
      </c>
      <c r="E156" s="40"/>
      <c r="F156" s="291" t="s">
        <v>960</v>
      </c>
      <c r="G156" s="40"/>
      <c r="H156" s="40"/>
      <c r="I156" s="292"/>
      <c r="J156" s="40"/>
      <c r="K156" s="40"/>
      <c r="L156" s="44"/>
      <c r="M156" s="293"/>
      <c r="N156" s="29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899</v>
      </c>
      <c r="AU156" s="17" t="s">
        <v>85</v>
      </c>
    </row>
    <row r="157" s="2" customFormat="1" ht="24.15" customHeight="1">
      <c r="A157" s="38"/>
      <c r="B157" s="39"/>
      <c r="C157" s="226" t="s">
        <v>270</v>
      </c>
      <c r="D157" s="226" t="s">
        <v>151</v>
      </c>
      <c r="E157" s="227" t="s">
        <v>961</v>
      </c>
      <c r="F157" s="228" t="s">
        <v>962</v>
      </c>
      <c r="G157" s="229" t="s">
        <v>903</v>
      </c>
      <c r="H157" s="230">
        <v>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155</v>
      </c>
      <c r="AT157" s="237" t="s">
        <v>151</v>
      </c>
      <c r="AU157" s="237" t="s">
        <v>85</v>
      </c>
      <c r="AY157" s="17" t="s">
        <v>149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155</v>
      </c>
      <c r="BM157" s="237" t="s">
        <v>1162</v>
      </c>
    </row>
    <row r="158" s="2" customFormat="1">
      <c r="A158" s="38"/>
      <c r="B158" s="39"/>
      <c r="C158" s="40"/>
      <c r="D158" s="241" t="s">
        <v>899</v>
      </c>
      <c r="E158" s="40"/>
      <c r="F158" s="291" t="s">
        <v>964</v>
      </c>
      <c r="G158" s="40"/>
      <c r="H158" s="40"/>
      <c r="I158" s="292"/>
      <c r="J158" s="40"/>
      <c r="K158" s="40"/>
      <c r="L158" s="44"/>
      <c r="M158" s="293"/>
      <c r="N158" s="29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899</v>
      </c>
      <c r="AU158" s="17" t="s">
        <v>85</v>
      </c>
    </row>
    <row r="159" s="2" customFormat="1" ht="16.5" customHeight="1">
      <c r="A159" s="38"/>
      <c r="B159" s="39"/>
      <c r="C159" s="226" t="s">
        <v>276</v>
      </c>
      <c r="D159" s="226" t="s">
        <v>151</v>
      </c>
      <c r="E159" s="227" t="s">
        <v>965</v>
      </c>
      <c r="F159" s="228" t="s">
        <v>966</v>
      </c>
      <c r="G159" s="229" t="s">
        <v>486</v>
      </c>
      <c r="H159" s="230">
        <v>1</v>
      </c>
      <c r="I159" s="231"/>
      <c r="J159" s="232">
        <f>ROUND(I159*H159,2)</f>
        <v>0</v>
      </c>
      <c r="K159" s="228" t="s">
        <v>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155</v>
      </c>
      <c r="AT159" s="237" t="s">
        <v>151</v>
      </c>
      <c r="AU159" s="237" t="s">
        <v>85</v>
      </c>
      <c r="AY159" s="17" t="s">
        <v>149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155</v>
      </c>
      <c r="BM159" s="237" t="s">
        <v>1163</v>
      </c>
    </row>
    <row r="160" s="12" customFormat="1" ht="22.8" customHeight="1">
      <c r="A160" s="12"/>
      <c r="B160" s="210"/>
      <c r="C160" s="211"/>
      <c r="D160" s="212" t="s">
        <v>75</v>
      </c>
      <c r="E160" s="224" t="s">
        <v>972</v>
      </c>
      <c r="F160" s="224" t="s">
        <v>973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SUM(P161:P165)</f>
        <v>0</v>
      </c>
      <c r="Q160" s="218"/>
      <c r="R160" s="219">
        <f>SUM(R161:R165)</f>
        <v>0</v>
      </c>
      <c r="S160" s="218"/>
      <c r="T160" s="220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178</v>
      </c>
      <c r="AT160" s="222" t="s">
        <v>75</v>
      </c>
      <c r="AU160" s="222" t="s">
        <v>83</v>
      </c>
      <c r="AY160" s="221" t="s">
        <v>149</v>
      </c>
      <c r="BK160" s="223">
        <f>SUM(BK161:BK165)</f>
        <v>0</v>
      </c>
    </row>
    <row r="161" s="2" customFormat="1" ht="24.15" customHeight="1">
      <c r="A161" s="38"/>
      <c r="B161" s="39"/>
      <c r="C161" s="226" t="s">
        <v>283</v>
      </c>
      <c r="D161" s="226" t="s">
        <v>151</v>
      </c>
      <c r="E161" s="227" t="s">
        <v>974</v>
      </c>
      <c r="F161" s="228" t="s">
        <v>975</v>
      </c>
      <c r="G161" s="229" t="s">
        <v>903</v>
      </c>
      <c r="H161" s="230">
        <v>1</v>
      </c>
      <c r="I161" s="231"/>
      <c r="J161" s="232">
        <f>ROUND(I161*H161,2)</f>
        <v>0</v>
      </c>
      <c r="K161" s="228" t="s">
        <v>1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155</v>
      </c>
      <c r="AT161" s="237" t="s">
        <v>151</v>
      </c>
      <c r="AU161" s="237" t="s">
        <v>85</v>
      </c>
      <c r="AY161" s="17" t="s">
        <v>149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155</v>
      </c>
      <c r="BM161" s="237" t="s">
        <v>1164</v>
      </c>
    </row>
    <row r="162" s="2" customFormat="1">
      <c r="A162" s="38"/>
      <c r="B162" s="39"/>
      <c r="C162" s="40"/>
      <c r="D162" s="241" t="s">
        <v>899</v>
      </c>
      <c r="E162" s="40"/>
      <c r="F162" s="291" t="s">
        <v>977</v>
      </c>
      <c r="G162" s="40"/>
      <c r="H162" s="40"/>
      <c r="I162" s="292"/>
      <c r="J162" s="40"/>
      <c r="K162" s="40"/>
      <c r="L162" s="44"/>
      <c r="M162" s="293"/>
      <c r="N162" s="29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899</v>
      </c>
      <c r="AU162" s="17" t="s">
        <v>85</v>
      </c>
    </row>
    <row r="163" s="2" customFormat="1" ht="24.15" customHeight="1">
      <c r="A163" s="38"/>
      <c r="B163" s="39"/>
      <c r="C163" s="226" t="s">
        <v>289</v>
      </c>
      <c r="D163" s="226" t="s">
        <v>151</v>
      </c>
      <c r="E163" s="227" t="s">
        <v>978</v>
      </c>
      <c r="F163" s="228" t="s">
        <v>979</v>
      </c>
      <c r="G163" s="229" t="s">
        <v>903</v>
      </c>
      <c r="H163" s="230">
        <v>1</v>
      </c>
      <c r="I163" s="231"/>
      <c r="J163" s="232">
        <f>ROUND(I163*H163,2)</f>
        <v>0</v>
      </c>
      <c r="K163" s="228" t="s">
        <v>1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155</v>
      </c>
      <c r="AT163" s="237" t="s">
        <v>151</v>
      </c>
      <c r="AU163" s="237" t="s">
        <v>85</v>
      </c>
      <c r="AY163" s="17" t="s">
        <v>149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155</v>
      </c>
      <c r="BM163" s="237" t="s">
        <v>1165</v>
      </c>
    </row>
    <row r="164" s="2" customFormat="1">
      <c r="A164" s="38"/>
      <c r="B164" s="39"/>
      <c r="C164" s="40"/>
      <c r="D164" s="241" t="s">
        <v>899</v>
      </c>
      <c r="E164" s="40"/>
      <c r="F164" s="291" t="s">
        <v>981</v>
      </c>
      <c r="G164" s="40"/>
      <c r="H164" s="40"/>
      <c r="I164" s="292"/>
      <c r="J164" s="40"/>
      <c r="K164" s="40"/>
      <c r="L164" s="44"/>
      <c r="M164" s="293"/>
      <c r="N164" s="29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899</v>
      </c>
      <c r="AU164" s="17" t="s">
        <v>85</v>
      </c>
    </row>
    <row r="165" s="2" customFormat="1" ht="16.5" customHeight="1">
      <c r="A165" s="38"/>
      <c r="B165" s="39"/>
      <c r="C165" s="226" t="s">
        <v>7</v>
      </c>
      <c r="D165" s="226" t="s">
        <v>151</v>
      </c>
      <c r="E165" s="227" t="s">
        <v>982</v>
      </c>
      <c r="F165" s="228" t="s">
        <v>983</v>
      </c>
      <c r="G165" s="229" t="s">
        <v>538</v>
      </c>
      <c r="H165" s="230">
        <v>1</v>
      </c>
      <c r="I165" s="231"/>
      <c r="J165" s="232">
        <f>ROUND(I165*H165,2)</f>
        <v>0</v>
      </c>
      <c r="K165" s="228" t="s">
        <v>1</v>
      </c>
      <c r="L165" s="44"/>
      <c r="M165" s="283" t="s">
        <v>1</v>
      </c>
      <c r="N165" s="284" t="s">
        <v>41</v>
      </c>
      <c r="O165" s="285"/>
      <c r="P165" s="286">
        <f>O165*H165</f>
        <v>0</v>
      </c>
      <c r="Q165" s="286">
        <v>0</v>
      </c>
      <c r="R165" s="286">
        <f>Q165*H165</f>
        <v>0</v>
      </c>
      <c r="S165" s="286">
        <v>0</v>
      </c>
      <c r="T165" s="28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155</v>
      </c>
      <c r="AT165" s="237" t="s">
        <v>151</v>
      </c>
      <c r="AU165" s="237" t="s">
        <v>85</v>
      </c>
      <c r="AY165" s="17" t="s">
        <v>149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155</v>
      </c>
      <c r="BM165" s="237" t="s">
        <v>1166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h/dV08a9rfdZ5YgP2V5xGX8XwfZZtAEy0CypMl/tCPYFZJ3MVGVqEzAYyzDYQl256yxcNALEGXj8CDYyaHL6UA==" hashValue="Qur1U6X9y832zWTbJiOokwSECmsUqZhIpgPmKu7d0H3n5iPNAYQiVxjHtYshEcv778qHX3Qgr1BbNBLxEwwK2w==" algorithmName="SHA-512" password="C68C"/>
  <autoFilter ref="C123:K16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111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Veřejné prostranství Bordovice</v>
      </c>
      <c r="F7" s="150"/>
      <c r="G7" s="150"/>
      <c r="H7" s="150"/>
      <c r="L7" s="20"/>
    </row>
    <row r="8" s="1" customFormat="1" ht="12" customHeight="1">
      <c r="B8" s="20"/>
      <c r="D8" s="150" t="s">
        <v>112</v>
      </c>
      <c r="L8" s="20"/>
    </row>
    <row r="9" s="2" customFormat="1" ht="16.5" customHeight="1">
      <c r="A9" s="38"/>
      <c r="B9" s="44"/>
      <c r="C9" s="38"/>
      <c r="D9" s="38"/>
      <c r="E9" s="151" t="s">
        <v>1014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1167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8. 1. 2025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ROUND((SUM(BE125:BE190)),  2)</f>
        <v>0</v>
      </c>
      <c r="G35" s="38"/>
      <c r="H35" s="38"/>
      <c r="I35" s="164">
        <v>0.20999999999999999</v>
      </c>
      <c r="J35" s="163">
        <f>ROUND(((SUM(BE125:BE190))*I35),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ROUND((SUM(BF125:BF190)),  2)</f>
        <v>0</v>
      </c>
      <c r="G36" s="38"/>
      <c r="H36" s="38"/>
      <c r="I36" s="164">
        <v>0.12</v>
      </c>
      <c r="J36" s="163">
        <f>ROUND(((SUM(BF125:BF190))*I36),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ROUND((SUM(BG125:BG190)),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ROUND((SUM(BH125:BH190)),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ROUND((SUM(BI125:BI190)),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116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Veřejné prostranství Bordovice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112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1014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B04 - NEZPŮSOBILÉ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Bordovice</v>
      </c>
      <c r="G91" s="40"/>
      <c r="H91" s="40"/>
      <c r="I91" s="32" t="s">
        <v>22</v>
      </c>
      <c r="J91" s="79" t="str">
        <f>IF(J14="","",J14)</f>
        <v>8. 1. 2025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Obec Bordovice</v>
      </c>
      <c r="G93" s="40"/>
      <c r="H93" s="40"/>
      <c r="I93" s="32" t="s">
        <v>30</v>
      </c>
      <c r="J93" s="36" t="str">
        <f>E23</f>
        <v>ing. arch. Tomáš Kudělka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117</v>
      </c>
      <c r="D96" s="185"/>
      <c r="E96" s="185"/>
      <c r="F96" s="185"/>
      <c r="G96" s="185"/>
      <c r="H96" s="185"/>
      <c r="I96" s="185"/>
      <c r="J96" s="186" t="s">
        <v>118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119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120</v>
      </c>
    </row>
    <row r="99" hidden="1" s="9" customFormat="1" ht="24.96" customHeight="1">
      <c r="A99" s="9"/>
      <c r="B99" s="188"/>
      <c r="C99" s="189"/>
      <c r="D99" s="190" t="s">
        <v>121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122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126</v>
      </c>
      <c r="E101" s="196"/>
      <c r="F101" s="196"/>
      <c r="G101" s="196"/>
      <c r="H101" s="196"/>
      <c r="I101" s="196"/>
      <c r="J101" s="197">
        <f>J168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128</v>
      </c>
      <c r="E102" s="196"/>
      <c r="F102" s="196"/>
      <c r="G102" s="196"/>
      <c r="H102" s="196"/>
      <c r="I102" s="196"/>
      <c r="J102" s="197">
        <f>J179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129</v>
      </c>
      <c r="E103" s="196"/>
      <c r="F103" s="196"/>
      <c r="G103" s="196"/>
      <c r="H103" s="196"/>
      <c r="I103" s="196"/>
      <c r="J103" s="197">
        <f>J189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/>
    <row r="107" hidden="1"/>
    <row r="108" hidden="1"/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Veřejné prostranství Bordovice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112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1014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B04 - NEZPŮSOBILÉ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Bordovice</v>
      </c>
      <c r="G119" s="40"/>
      <c r="H119" s="40"/>
      <c r="I119" s="32" t="s">
        <v>22</v>
      </c>
      <c r="J119" s="79" t="str">
        <f>IF(J14="","",J14)</f>
        <v>8. 1. 2025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>Obec Bordovice</v>
      </c>
      <c r="G121" s="40"/>
      <c r="H121" s="40"/>
      <c r="I121" s="32" t="s">
        <v>30</v>
      </c>
      <c r="J121" s="36" t="str">
        <f>E23</f>
        <v>ing. arch. Tomáš Kudělka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135</v>
      </c>
      <c r="D124" s="202" t="s">
        <v>61</v>
      </c>
      <c r="E124" s="202" t="s">
        <v>57</v>
      </c>
      <c r="F124" s="202" t="s">
        <v>58</v>
      </c>
      <c r="G124" s="202" t="s">
        <v>136</v>
      </c>
      <c r="H124" s="202" t="s">
        <v>137</v>
      </c>
      <c r="I124" s="202" t="s">
        <v>138</v>
      </c>
      <c r="J124" s="202" t="s">
        <v>118</v>
      </c>
      <c r="K124" s="203" t="s">
        <v>139</v>
      </c>
      <c r="L124" s="204"/>
      <c r="M124" s="100" t="s">
        <v>1</v>
      </c>
      <c r="N124" s="101" t="s">
        <v>40</v>
      </c>
      <c r="O124" s="101" t="s">
        <v>140</v>
      </c>
      <c r="P124" s="101" t="s">
        <v>141</v>
      </c>
      <c r="Q124" s="101" t="s">
        <v>142</v>
      </c>
      <c r="R124" s="101" t="s">
        <v>143</v>
      </c>
      <c r="S124" s="101" t="s">
        <v>144</v>
      </c>
      <c r="T124" s="102" t="s">
        <v>145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146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75.803347599999995</v>
      </c>
      <c r="S125" s="104"/>
      <c r="T125" s="208">
        <f>T126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120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147</v>
      </c>
      <c r="F126" s="213" t="s">
        <v>148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P127+P168+P179+P189</f>
        <v>0</v>
      </c>
      <c r="Q126" s="218"/>
      <c r="R126" s="219">
        <f>R127+R168+R179+R189</f>
        <v>75.803347599999995</v>
      </c>
      <c r="S126" s="218"/>
      <c r="T126" s="220">
        <f>T127+T168+T179+T189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149</v>
      </c>
      <c r="BK126" s="223">
        <f>BK127+BK168+BK179+BK189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150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SUM(P128:P167)</f>
        <v>0</v>
      </c>
      <c r="Q127" s="218"/>
      <c r="R127" s="219">
        <f>SUM(R128:R167)</f>
        <v>0</v>
      </c>
      <c r="S127" s="218"/>
      <c r="T127" s="220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149</v>
      </c>
      <c r="BK127" s="223">
        <f>SUM(BK128:BK167)</f>
        <v>0</v>
      </c>
    </row>
    <row r="128" s="2" customFormat="1" ht="24.15" customHeight="1">
      <c r="A128" s="38"/>
      <c r="B128" s="39"/>
      <c r="C128" s="226" t="s">
        <v>83</v>
      </c>
      <c r="D128" s="226" t="s">
        <v>151</v>
      </c>
      <c r="E128" s="227" t="s">
        <v>168</v>
      </c>
      <c r="F128" s="228" t="s">
        <v>169</v>
      </c>
      <c r="G128" s="229" t="s">
        <v>154</v>
      </c>
      <c r="H128" s="230">
        <v>75.444000000000003</v>
      </c>
      <c r="I128" s="231"/>
      <c r="J128" s="232">
        <f>ROUND(I128*H128,2)</f>
        <v>0</v>
      </c>
      <c r="K128" s="228" t="s">
        <v>163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155</v>
      </c>
      <c r="AT128" s="237" t="s">
        <v>151</v>
      </c>
      <c r="AU128" s="237" t="s">
        <v>85</v>
      </c>
      <c r="AY128" s="17" t="s">
        <v>149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155</v>
      </c>
      <c r="BM128" s="237" t="s">
        <v>1168</v>
      </c>
    </row>
    <row r="129" s="13" customFormat="1">
      <c r="A129" s="13"/>
      <c r="B129" s="239"/>
      <c r="C129" s="240"/>
      <c r="D129" s="241" t="s">
        <v>157</v>
      </c>
      <c r="E129" s="242" t="s">
        <v>1</v>
      </c>
      <c r="F129" s="243" t="s">
        <v>190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157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149</v>
      </c>
    </row>
    <row r="130" s="14" customFormat="1">
      <c r="A130" s="14"/>
      <c r="B130" s="250"/>
      <c r="C130" s="251"/>
      <c r="D130" s="241" t="s">
        <v>157</v>
      </c>
      <c r="E130" s="252" t="s">
        <v>1</v>
      </c>
      <c r="F130" s="253" t="s">
        <v>1169</v>
      </c>
      <c r="G130" s="251"/>
      <c r="H130" s="254">
        <v>75.444000000000003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157</v>
      </c>
      <c r="AU130" s="260" t="s">
        <v>85</v>
      </c>
      <c r="AV130" s="14" t="s">
        <v>85</v>
      </c>
      <c r="AW130" s="14" t="s">
        <v>32</v>
      </c>
      <c r="AX130" s="14" t="s">
        <v>83</v>
      </c>
      <c r="AY130" s="260" t="s">
        <v>149</v>
      </c>
    </row>
    <row r="131" s="2" customFormat="1" ht="24.15" customHeight="1">
      <c r="A131" s="38"/>
      <c r="B131" s="39"/>
      <c r="C131" s="226" t="s">
        <v>85</v>
      </c>
      <c r="D131" s="226" t="s">
        <v>151</v>
      </c>
      <c r="E131" s="227" t="s">
        <v>173</v>
      </c>
      <c r="F131" s="228" t="s">
        <v>174</v>
      </c>
      <c r="G131" s="229" t="s">
        <v>154</v>
      </c>
      <c r="H131" s="230">
        <v>62.869999999999997</v>
      </c>
      <c r="I131" s="231"/>
      <c r="J131" s="232">
        <f>ROUND(I131*H131,2)</f>
        <v>0</v>
      </c>
      <c r="K131" s="228" t="s">
        <v>163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155</v>
      </c>
      <c r="AT131" s="237" t="s">
        <v>151</v>
      </c>
      <c r="AU131" s="237" t="s">
        <v>85</v>
      </c>
      <c r="AY131" s="17" t="s">
        <v>149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155</v>
      </c>
      <c r="BM131" s="237" t="s">
        <v>1170</v>
      </c>
    </row>
    <row r="132" s="13" customFormat="1">
      <c r="A132" s="13"/>
      <c r="B132" s="239"/>
      <c r="C132" s="240"/>
      <c r="D132" s="241" t="s">
        <v>157</v>
      </c>
      <c r="E132" s="242" t="s">
        <v>1</v>
      </c>
      <c r="F132" s="243" t="s">
        <v>176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157</v>
      </c>
      <c r="AU132" s="249" t="s">
        <v>85</v>
      </c>
      <c r="AV132" s="13" t="s">
        <v>83</v>
      </c>
      <c r="AW132" s="13" t="s">
        <v>32</v>
      </c>
      <c r="AX132" s="13" t="s">
        <v>76</v>
      </c>
      <c r="AY132" s="249" t="s">
        <v>149</v>
      </c>
    </row>
    <row r="133" s="14" customFormat="1">
      <c r="A133" s="14"/>
      <c r="B133" s="250"/>
      <c r="C133" s="251"/>
      <c r="D133" s="241" t="s">
        <v>157</v>
      </c>
      <c r="E133" s="252" t="s">
        <v>1</v>
      </c>
      <c r="F133" s="253" t="s">
        <v>1171</v>
      </c>
      <c r="G133" s="251"/>
      <c r="H133" s="254">
        <v>62.869999999999997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157</v>
      </c>
      <c r="AU133" s="260" t="s">
        <v>85</v>
      </c>
      <c r="AV133" s="14" t="s">
        <v>85</v>
      </c>
      <c r="AW133" s="14" t="s">
        <v>32</v>
      </c>
      <c r="AX133" s="14" t="s">
        <v>83</v>
      </c>
      <c r="AY133" s="260" t="s">
        <v>149</v>
      </c>
    </row>
    <row r="134" s="2" customFormat="1" ht="62.7" customHeight="1">
      <c r="A134" s="38"/>
      <c r="B134" s="39"/>
      <c r="C134" s="226" t="s">
        <v>167</v>
      </c>
      <c r="D134" s="226" t="s">
        <v>151</v>
      </c>
      <c r="E134" s="227" t="s">
        <v>179</v>
      </c>
      <c r="F134" s="228" t="s">
        <v>180</v>
      </c>
      <c r="G134" s="229" t="s">
        <v>181</v>
      </c>
      <c r="H134" s="230">
        <v>20.574000000000002</v>
      </c>
      <c r="I134" s="231"/>
      <c r="J134" s="232">
        <f>ROUND(I134*H134,2)</f>
        <v>0</v>
      </c>
      <c r="K134" s="228" t="s">
        <v>163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155</v>
      </c>
      <c r="AT134" s="237" t="s">
        <v>151</v>
      </c>
      <c r="AU134" s="237" t="s">
        <v>85</v>
      </c>
      <c r="AY134" s="17" t="s">
        <v>149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155</v>
      </c>
      <c r="BM134" s="237" t="s">
        <v>1172</v>
      </c>
    </row>
    <row r="135" s="13" customFormat="1">
      <c r="A135" s="13"/>
      <c r="B135" s="239"/>
      <c r="C135" s="240"/>
      <c r="D135" s="241" t="s">
        <v>157</v>
      </c>
      <c r="E135" s="242" t="s">
        <v>1</v>
      </c>
      <c r="F135" s="243" t="s">
        <v>1023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157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149</v>
      </c>
    </row>
    <row r="136" s="14" customFormat="1">
      <c r="A136" s="14"/>
      <c r="B136" s="250"/>
      <c r="C136" s="251"/>
      <c r="D136" s="241" t="s">
        <v>157</v>
      </c>
      <c r="E136" s="252" t="s">
        <v>1</v>
      </c>
      <c r="F136" s="253" t="s">
        <v>1173</v>
      </c>
      <c r="G136" s="251"/>
      <c r="H136" s="254">
        <v>12.574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157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149</v>
      </c>
    </row>
    <row r="137" s="13" customFormat="1">
      <c r="A137" s="13"/>
      <c r="B137" s="239"/>
      <c r="C137" s="240"/>
      <c r="D137" s="241" t="s">
        <v>157</v>
      </c>
      <c r="E137" s="242" t="s">
        <v>1</v>
      </c>
      <c r="F137" s="243" t="s">
        <v>1025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157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149</v>
      </c>
    </row>
    <row r="138" s="14" customFormat="1">
      <c r="A138" s="14"/>
      <c r="B138" s="250"/>
      <c r="C138" s="251"/>
      <c r="D138" s="241" t="s">
        <v>157</v>
      </c>
      <c r="E138" s="252" t="s">
        <v>1</v>
      </c>
      <c r="F138" s="253" t="s">
        <v>205</v>
      </c>
      <c r="G138" s="251"/>
      <c r="H138" s="254">
        <v>8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157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149</v>
      </c>
    </row>
    <row r="139" s="15" customFormat="1">
      <c r="A139" s="15"/>
      <c r="B139" s="261"/>
      <c r="C139" s="262"/>
      <c r="D139" s="241" t="s">
        <v>157</v>
      </c>
      <c r="E139" s="263" t="s">
        <v>1</v>
      </c>
      <c r="F139" s="264" t="s">
        <v>160</v>
      </c>
      <c r="G139" s="262"/>
      <c r="H139" s="265">
        <v>20.574000000000002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157</v>
      </c>
      <c r="AU139" s="271" t="s">
        <v>85</v>
      </c>
      <c r="AV139" s="15" t="s">
        <v>155</v>
      </c>
      <c r="AW139" s="15" t="s">
        <v>32</v>
      </c>
      <c r="AX139" s="15" t="s">
        <v>83</v>
      </c>
      <c r="AY139" s="271" t="s">
        <v>149</v>
      </c>
    </row>
    <row r="140" s="2" customFormat="1" ht="33" customHeight="1">
      <c r="A140" s="38"/>
      <c r="B140" s="39"/>
      <c r="C140" s="226" t="s">
        <v>155</v>
      </c>
      <c r="D140" s="226" t="s">
        <v>151</v>
      </c>
      <c r="E140" s="227" t="s">
        <v>1027</v>
      </c>
      <c r="F140" s="228" t="s">
        <v>1028</v>
      </c>
      <c r="G140" s="229" t="s">
        <v>181</v>
      </c>
      <c r="H140" s="230">
        <v>8.4079999999999995</v>
      </c>
      <c r="I140" s="231"/>
      <c r="J140" s="232">
        <f>ROUND(I140*H140,2)</f>
        <v>0</v>
      </c>
      <c r="K140" s="228" t="s">
        <v>163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155</v>
      </c>
      <c r="AT140" s="237" t="s">
        <v>151</v>
      </c>
      <c r="AU140" s="237" t="s">
        <v>85</v>
      </c>
      <c r="AY140" s="17" t="s">
        <v>149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155</v>
      </c>
      <c r="BM140" s="237" t="s">
        <v>1174</v>
      </c>
    </row>
    <row r="141" s="13" customFormat="1">
      <c r="A141" s="13"/>
      <c r="B141" s="239"/>
      <c r="C141" s="240"/>
      <c r="D141" s="241" t="s">
        <v>157</v>
      </c>
      <c r="E141" s="242" t="s">
        <v>1</v>
      </c>
      <c r="F141" s="243" t="s">
        <v>1030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157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149</v>
      </c>
    </row>
    <row r="142" s="14" customFormat="1">
      <c r="A142" s="14"/>
      <c r="B142" s="250"/>
      <c r="C142" s="251"/>
      <c r="D142" s="241" t="s">
        <v>157</v>
      </c>
      <c r="E142" s="252" t="s">
        <v>1</v>
      </c>
      <c r="F142" s="253" t="s">
        <v>1175</v>
      </c>
      <c r="G142" s="251"/>
      <c r="H142" s="254">
        <v>8.4079999999999995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157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149</v>
      </c>
    </row>
    <row r="143" s="15" customFormat="1">
      <c r="A143" s="15"/>
      <c r="B143" s="261"/>
      <c r="C143" s="262"/>
      <c r="D143" s="241" t="s">
        <v>157</v>
      </c>
      <c r="E143" s="263" t="s">
        <v>1</v>
      </c>
      <c r="F143" s="264" t="s">
        <v>160</v>
      </c>
      <c r="G143" s="262"/>
      <c r="H143" s="265">
        <v>8.4079999999999995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157</v>
      </c>
      <c r="AU143" s="271" t="s">
        <v>85</v>
      </c>
      <c r="AV143" s="15" t="s">
        <v>155</v>
      </c>
      <c r="AW143" s="15" t="s">
        <v>32</v>
      </c>
      <c r="AX143" s="15" t="s">
        <v>83</v>
      </c>
      <c r="AY143" s="271" t="s">
        <v>149</v>
      </c>
    </row>
    <row r="144" s="2" customFormat="1" ht="37.8" customHeight="1">
      <c r="A144" s="38"/>
      <c r="B144" s="39"/>
      <c r="C144" s="226" t="s">
        <v>178</v>
      </c>
      <c r="D144" s="226" t="s">
        <v>151</v>
      </c>
      <c r="E144" s="227" t="s">
        <v>212</v>
      </c>
      <c r="F144" s="228" t="s">
        <v>213</v>
      </c>
      <c r="G144" s="229" t="s">
        <v>181</v>
      </c>
      <c r="H144" s="230">
        <v>8.4079999999999995</v>
      </c>
      <c r="I144" s="231"/>
      <c r="J144" s="232">
        <f>ROUND(I144*H144,2)</f>
        <v>0</v>
      </c>
      <c r="K144" s="228" t="s">
        <v>163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155</v>
      </c>
      <c r="AT144" s="237" t="s">
        <v>151</v>
      </c>
      <c r="AU144" s="237" t="s">
        <v>85</v>
      </c>
      <c r="AY144" s="17" t="s">
        <v>149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155</v>
      </c>
      <c r="BM144" s="237" t="s">
        <v>1176</v>
      </c>
    </row>
    <row r="145" s="2" customFormat="1" ht="62.7" customHeight="1">
      <c r="A145" s="38"/>
      <c r="B145" s="39"/>
      <c r="C145" s="226" t="s">
        <v>186</v>
      </c>
      <c r="D145" s="226" t="s">
        <v>151</v>
      </c>
      <c r="E145" s="227" t="s">
        <v>1046</v>
      </c>
      <c r="F145" s="228" t="s">
        <v>1047</v>
      </c>
      <c r="G145" s="229" t="s">
        <v>181</v>
      </c>
      <c r="H145" s="230">
        <v>8.4079999999999995</v>
      </c>
      <c r="I145" s="231"/>
      <c r="J145" s="232">
        <f>ROUND(I145*H145,2)</f>
        <v>0</v>
      </c>
      <c r="K145" s="228" t="s">
        <v>163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155</v>
      </c>
      <c r="AT145" s="237" t="s">
        <v>151</v>
      </c>
      <c r="AU145" s="237" t="s">
        <v>85</v>
      </c>
      <c r="AY145" s="17" t="s">
        <v>149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155</v>
      </c>
      <c r="BM145" s="237" t="s">
        <v>1177</v>
      </c>
    </row>
    <row r="146" s="14" customFormat="1">
      <c r="A146" s="14"/>
      <c r="B146" s="250"/>
      <c r="C146" s="251"/>
      <c r="D146" s="241" t="s">
        <v>157</v>
      </c>
      <c r="E146" s="252" t="s">
        <v>1</v>
      </c>
      <c r="F146" s="253" t="s">
        <v>1178</v>
      </c>
      <c r="G146" s="251"/>
      <c r="H146" s="254">
        <v>8.4079999999999995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157</v>
      </c>
      <c r="AU146" s="260" t="s">
        <v>85</v>
      </c>
      <c r="AV146" s="14" t="s">
        <v>85</v>
      </c>
      <c r="AW146" s="14" t="s">
        <v>32</v>
      </c>
      <c r="AX146" s="14" t="s">
        <v>83</v>
      </c>
      <c r="AY146" s="260" t="s">
        <v>149</v>
      </c>
    </row>
    <row r="147" s="2" customFormat="1" ht="33" customHeight="1">
      <c r="A147" s="38"/>
      <c r="B147" s="39"/>
      <c r="C147" s="226" t="s">
        <v>197</v>
      </c>
      <c r="D147" s="226" t="s">
        <v>151</v>
      </c>
      <c r="E147" s="227" t="s">
        <v>261</v>
      </c>
      <c r="F147" s="228" t="s">
        <v>262</v>
      </c>
      <c r="G147" s="229" t="s">
        <v>154</v>
      </c>
      <c r="H147" s="230">
        <v>152.87000000000001</v>
      </c>
      <c r="I147" s="231"/>
      <c r="J147" s="232">
        <f>ROUND(I147*H147,2)</f>
        <v>0</v>
      </c>
      <c r="K147" s="228" t="s">
        <v>163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155</v>
      </c>
      <c r="AT147" s="237" t="s">
        <v>151</v>
      </c>
      <c r="AU147" s="237" t="s">
        <v>85</v>
      </c>
      <c r="AY147" s="17" t="s">
        <v>149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155</v>
      </c>
      <c r="BM147" s="237" t="s">
        <v>1179</v>
      </c>
    </row>
    <row r="148" s="14" customFormat="1">
      <c r="A148" s="14"/>
      <c r="B148" s="250"/>
      <c r="C148" s="251"/>
      <c r="D148" s="241" t="s">
        <v>157</v>
      </c>
      <c r="E148" s="252" t="s">
        <v>1</v>
      </c>
      <c r="F148" s="253" t="s">
        <v>1180</v>
      </c>
      <c r="G148" s="251"/>
      <c r="H148" s="254">
        <v>152.87000000000001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157</v>
      </c>
      <c r="AU148" s="260" t="s">
        <v>85</v>
      </c>
      <c r="AV148" s="14" t="s">
        <v>85</v>
      </c>
      <c r="AW148" s="14" t="s">
        <v>32</v>
      </c>
      <c r="AX148" s="14" t="s">
        <v>83</v>
      </c>
      <c r="AY148" s="260" t="s">
        <v>149</v>
      </c>
    </row>
    <row r="149" s="2" customFormat="1" ht="44.25" customHeight="1">
      <c r="A149" s="38"/>
      <c r="B149" s="39"/>
      <c r="C149" s="226" t="s">
        <v>205</v>
      </c>
      <c r="D149" s="226" t="s">
        <v>151</v>
      </c>
      <c r="E149" s="227" t="s">
        <v>226</v>
      </c>
      <c r="F149" s="228" t="s">
        <v>227</v>
      </c>
      <c r="G149" s="229" t="s">
        <v>181</v>
      </c>
      <c r="H149" s="230">
        <v>8</v>
      </c>
      <c r="I149" s="231"/>
      <c r="J149" s="232">
        <f>ROUND(I149*H149,2)</f>
        <v>0</v>
      </c>
      <c r="K149" s="228" t="s">
        <v>163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155</v>
      </c>
      <c r="AT149" s="237" t="s">
        <v>151</v>
      </c>
      <c r="AU149" s="237" t="s">
        <v>85</v>
      </c>
      <c r="AY149" s="17" t="s">
        <v>149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155</v>
      </c>
      <c r="BM149" s="237" t="s">
        <v>1181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1055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149</v>
      </c>
    </row>
    <row r="151" s="14" customFormat="1">
      <c r="A151" s="14"/>
      <c r="B151" s="250"/>
      <c r="C151" s="251"/>
      <c r="D151" s="241" t="s">
        <v>157</v>
      </c>
      <c r="E151" s="252" t="s">
        <v>1</v>
      </c>
      <c r="F151" s="253" t="s">
        <v>1182</v>
      </c>
      <c r="G151" s="251"/>
      <c r="H151" s="254">
        <v>8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157</v>
      </c>
      <c r="AU151" s="260" t="s">
        <v>85</v>
      </c>
      <c r="AV151" s="14" t="s">
        <v>85</v>
      </c>
      <c r="AW151" s="14" t="s">
        <v>32</v>
      </c>
      <c r="AX151" s="14" t="s">
        <v>76</v>
      </c>
      <c r="AY151" s="260" t="s">
        <v>149</v>
      </c>
    </row>
    <row r="152" s="15" customFormat="1">
      <c r="A152" s="15"/>
      <c r="B152" s="261"/>
      <c r="C152" s="262"/>
      <c r="D152" s="241" t="s">
        <v>157</v>
      </c>
      <c r="E152" s="263" t="s">
        <v>1</v>
      </c>
      <c r="F152" s="264" t="s">
        <v>160</v>
      </c>
      <c r="G152" s="262"/>
      <c r="H152" s="265">
        <v>8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157</v>
      </c>
      <c r="AU152" s="271" t="s">
        <v>85</v>
      </c>
      <c r="AV152" s="15" t="s">
        <v>155</v>
      </c>
      <c r="AW152" s="15" t="s">
        <v>32</v>
      </c>
      <c r="AX152" s="15" t="s">
        <v>83</v>
      </c>
      <c r="AY152" s="271" t="s">
        <v>149</v>
      </c>
    </row>
    <row r="153" s="2" customFormat="1" ht="44.25" customHeight="1">
      <c r="A153" s="38"/>
      <c r="B153" s="39"/>
      <c r="C153" s="226" t="s">
        <v>211</v>
      </c>
      <c r="D153" s="226" t="s">
        <v>151</v>
      </c>
      <c r="E153" s="227" t="s">
        <v>236</v>
      </c>
      <c r="F153" s="228" t="s">
        <v>237</v>
      </c>
      <c r="G153" s="229" t="s">
        <v>181</v>
      </c>
      <c r="H153" s="230">
        <v>2</v>
      </c>
      <c r="I153" s="231"/>
      <c r="J153" s="232">
        <f>ROUND(I153*H153,2)</f>
        <v>0</v>
      </c>
      <c r="K153" s="228" t="s">
        <v>163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155</v>
      </c>
      <c r="AT153" s="237" t="s">
        <v>151</v>
      </c>
      <c r="AU153" s="237" t="s">
        <v>85</v>
      </c>
      <c r="AY153" s="17" t="s">
        <v>149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155</v>
      </c>
      <c r="BM153" s="237" t="s">
        <v>1183</v>
      </c>
    </row>
    <row r="154" s="13" customFormat="1">
      <c r="A154" s="13"/>
      <c r="B154" s="239"/>
      <c r="C154" s="240"/>
      <c r="D154" s="241" t="s">
        <v>157</v>
      </c>
      <c r="E154" s="242" t="s">
        <v>1</v>
      </c>
      <c r="F154" s="243" t="s">
        <v>239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157</v>
      </c>
      <c r="AU154" s="249" t="s">
        <v>85</v>
      </c>
      <c r="AV154" s="13" t="s">
        <v>83</v>
      </c>
      <c r="AW154" s="13" t="s">
        <v>32</v>
      </c>
      <c r="AX154" s="13" t="s">
        <v>76</v>
      </c>
      <c r="AY154" s="249" t="s">
        <v>149</v>
      </c>
    </row>
    <row r="155" s="14" customFormat="1">
      <c r="A155" s="14"/>
      <c r="B155" s="250"/>
      <c r="C155" s="251"/>
      <c r="D155" s="241" t="s">
        <v>157</v>
      </c>
      <c r="E155" s="252" t="s">
        <v>1</v>
      </c>
      <c r="F155" s="253" t="s">
        <v>1060</v>
      </c>
      <c r="G155" s="251"/>
      <c r="H155" s="254">
        <v>2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157</v>
      </c>
      <c r="AU155" s="260" t="s">
        <v>85</v>
      </c>
      <c r="AV155" s="14" t="s">
        <v>85</v>
      </c>
      <c r="AW155" s="14" t="s">
        <v>32</v>
      </c>
      <c r="AX155" s="14" t="s">
        <v>76</v>
      </c>
      <c r="AY155" s="260" t="s">
        <v>149</v>
      </c>
    </row>
    <row r="156" s="15" customFormat="1">
      <c r="A156" s="15"/>
      <c r="B156" s="261"/>
      <c r="C156" s="262"/>
      <c r="D156" s="241" t="s">
        <v>157</v>
      </c>
      <c r="E156" s="263" t="s">
        <v>1</v>
      </c>
      <c r="F156" s="264" t="s">
        <v>160</v>
      </c>
      <c r="G156" s="262"/>
      <c r="H156" s="265">
        <v>2</v>
      </c>
      <c r="I156" s="266"/>
      <c r="J156" s="262"/>
      <c r="K156" s="262"/>
      <c r="L156" s="267"/>
      <c r="M156" s="268"/>
      <c r="N156" s="269"/>
      <c r="O156" s="269"/>
      <c r="P156" s="269"/>
      <c r="Q156" s="269"/>
      <c r="R156" s="269"/>
      <c r="S156" s="269"/>
      <c r="T156" s="27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1" t="s">
        <v>157</v>
      </c>
      <c r="AU156" s="271" t="s">
        <v>85</v>
      </c>
      <c r="AV156" s="15" t="s">
        <v>155</v>
      </c>
      <c r="AW156" s="15" t="s">
        <v>32</v>
      </c>
      <c r="AX156" s="15" t="s">
        <v>83</v>
      </c>
      <c r="AY156" s="271" t="s">
        <v>149</v>
      </c>
    </row>
    <row r="157" s="2" customFormat="1" ht="37.8" customHeight="1">
      <c r="A157" s="38"/>
      <c r="B157" s="39"/>
      <c r="C157" s="226" t="s">
        <v>215</v>
      </c>
      <c r="D157" s="226" t="s">
        <v>151</v>
      </c>
      <c r="E157" s="227" t="s">
        <v>1065</v>
      </c>
      <c r="F157" s="228" t="s">
        <v>1066</v>
      </c>
      <c r="G157" s="229" t="s">
        <v>154</v>
      </c>
      <c r="H157" s="230">
        <v>80</v>
      </c>
      <c r="I157" s="231"/>
      <c r="J157" s="232">
        <f>ROUND(I157*H157,2)</f>
        <v>0</v>
      </c>
      <c r="K157" s="228" t="s">
        <v>163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155</v>
      </c>
      <c r="AT157" s="237" t="s">
        <v>151</v>
      </c>
      <c r="AU157" s="237" t="s">
        <v>85</v>
      </c>
      <c r="AY157" s="17" t="s">
        <v>149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155</v>
      </c>
      <c r="BM157" s="237" t="s">
        <v>1184</v>
      </c>
    </row>
    <row r="158" s="14" customFormat="1">
      <c r="A158" s="14"/>
      <c r="B158" s="250"/>
      <c r="C158" s="251"/>
      <c r="D158" s="241" t="s">
        <v>157</v>
      </c>
      <c r="E158" s="252" t="s">
        <v>1</v>
      </c>
      <c r="F158" s="253" t="s">
        <v>1068</v>
      </c>
      <c r="G158" s="251"/>
      <c r="H158" s="254">
        <v>80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157</v>
      </c>
      <c r="AU158" s="260" t="s">
        <v>85</v>
      </c>
      <c r="AV158" s="14" t="s">
        <v>85</v>
      </c>
      <c r="AW158" s="14" t="s">
        <v>32</v>
      </c>
      <c r="AX158" s="14" t="s">
        <v>83</v>
      </c>
      <c r="AY158" s="260" t="s">
        <v>149</v>
      </c>
    </row>
    <row r="159" s="2" customFormat="1" ht="55.5" customHeight="1">
      <c r="A159" s="38"/>
      <c r="B159" s="39"/>
      <c r="C159" s="226" t="s">
        <v>225</v>
      </c>
      <c r="D159" s="226" t="s">
        <v>151</v>
      </c>
      <c r="E159" s="227" t="s">
        <v>1069</v>
      </c>
      <c r="F159" s="228" t="s">
        <v>1070</v>
      </c>
      <c r="G159" s="229" t="s">
        <v>154</v>
      </c>
      <c r="H159" s="230">
        <v>80</v>
      </c>
      <c r="I159" s="231"/>
      <c r="J159" s="232">
        <f>ROUND(I159*H159,2)</f>
        <v>0</v>
      </c>
      <c r="K159" s="228" t="s">
        <v>163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155</v>
      </c>
      <c r="AT159" s="237" t="s">
        <v>151</v>
      </c>
      <c r="AU159" s="237" t="s">
        <v>85</v>
      </c>
      <c r="AY159" s="17" t="s">
        <v>149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155</v>
      </c>
      <c r="BM159" s="237" t="s">
        <v>1185</v>
      </c>
    </row>
    <row r="160" s="13" customFormat="1">
      <c r="A160" s="13"/>
      <c r="B160" s="239"/>
      <c r="C160" s="240"/>
      <c r="D160" s="241" t="s">
        <v>157</v>
      </c>
      <c r="E160" s="242" t="s">
        <v>1</v>
      </c>
      <c r="F160" s="243" t="s">
        <v>1072</v>
      </c>
      <c r="G160" s="240"/>
      <c r="H160" s="242" t="s">
        <v>1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157</v>
      </c>
      <c r="AU160" s="249" t="s">
        <v>85</v>
      </c>
      <c r="AV160" s="13" t="s">
        <v>83</v>
      </c>
      <c r="AW160" s="13" t="s">
        <v>32</v>
      </c>
      <c r="AX160" s="13" t="s">
        <v>76</v>
      </c>
      <c r="AY160" s="249" t="s">
        <v>149</v>
      </c>
    </row>
    <row r="161" s="14" customFormat="1">
      <c r="A161" s="14"/>
      <c r="B161" s="250"/>
      <c r="C161" s="251"/>
      <c r="D161" s="241" t="s">
        <v>157</v>
      </c>
      <c r="E161" s="252" t="s">
        <v>1</v>
      </c>
      <c r="F161" s="253" t="s">
        <v>1068</v>
      </c>
      <c r="G161" s="251"/>
      <c r="H161" s="254">
        <v>80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157</v>
      </c>
      <c r="AU161" s="260" t="s">
        <v>85</v>
      </c>
      <c r="AV161" s="14" t="s">
        <v>85</v>
      </c>
      <c r="AW161" s="14" t="s">
        <v>32</v>
      </c>
      <c r="AX161" s="14" t="s">
        <v>76</v>
      </c>
      <c r="AY161" s="260" t="s">
        <v>149</v>
      </c>
    </row>
    <row r="162" s="15" customFormat="1">
      <c r="A162" s="15"/>
      <c r="B162" s="261"/>
      <c r="C162" s="262"/>
      <c r="D162" s="241" t="s">
        <v>157</v>
      </c>
      <c r="E162" s="263" t="s">
        <v>1</v>
      </c>
      <c r="F162" s="264" t="s">
        <v>160</v>
      </c>
      <c r="G162" s="262"/>
      <c r="H162" s="265">
        <v>80</v>
      </c>
      <c r="I162" s="266"/>
      <c r="J162" s="262"/>
      <c r="K162" s="262"/>
      <c r="L162" s="267"/>
      <c r="M162" s="268"/>
      <c r="N162" s="269"/>
      <c r="O162" s="269"/>
      <c r="P162" s="269"/>
      <c r="Q162" s="269"/>
      <c r="R162" s="269"/>
      <c r="S162" s="269"/>
      <c r="T162" s="27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1" t="s">
        <v>157</v>
      </c>
      <c r="AU162" s="271" t="s">
        <v>85</v>
      </c>
      <c r="AV162" s="15" t="s">
        <v>155</v>
      </c>
      <c r="AW162" s="15" t="s">
        <v>32</v>
      </c>
      <c r="AX162" s="15" t="s">
        <v>83</v>
      </c>
      <c r="AY162" s="271" t="s">
        <v>149</v>
      </c>
    </row>
    <row r="163" s="2" customFormat="1" ht="37.8" customHeight="1">
      <c r="A163" s="38"/>
      <c r="B163" s="39"/>
      <c r="C163" s="226" t="s">
        <v>8</v>
      </c>
      <c r="D163" s="226" t="s">
        <v>151</v>
      </c>
      <c r="E163" s="227" t="s">
        <v>348</v>
      </c>
      <c r="F163" s="228" t="s">
        <v>349</v>
      </c>
      <c r="G163" s="229" t="s">
        <v>154</v>
      </c>
      <c r="H163" s="230">
        <v>80</v>
      </c>
      <c r="I163" s="231"/>
      <c r="J163" s="232">
        <f>ROUND(I163*H163,2)</f>
        <v>0</v>
      </c>
      <c r="K163" s="228" t="s">
        <v>1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155</v>
      </c>
      <c r="AT163" s="237" t="s">
        <v>151</v>
      </c>
      <c r="AU163" s="237" t="s">
        <v>85</v>
      </c>
      <c r="AY163" s="17" t="s">
        <v>149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155</v>
      </c>
      <c r="BM163" s="237" t="s">
        <v>1186</v>
      </c>
    </row>
    <row r="164" s="13" customFormat="1">
      <c r="A164" s="13"/>
      <c r="B164" s="239"/>
      <c r="C164" s="240"/>
      <c r="D164" s="241" t="s">
        <v>157</v>
      </c>
      <c r="E164" s="242" t="s">
        <v>1</v>
      </c>
      <c r="F164" s="243" t="s">
        <v>1074</v>
      </c>
      <c r="G164" s="240"/>
      <c r="H164" s="242" t="s">
        <v>1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157</v>
      </c>
      <c r="AU164" s="249" t="s">
        <v>85</v>
      </c>
      <c r="AV164" s="13" t="s">
        <v>83</v>
      </c>
      <c r="AW164" s="13" t="s">
        <v>32</v>
      </c>
      <c r="AX164" s="13" t="s">
        <v>76</v>
      </c>
      <c r="AY164" s="249" t="s">
        <v>149</v>
      </c>
    </row>
    <row r="165" s="14" customFormat="1">
      <c r="A165" s="14"/>
      <c r="B165" s="250"/>
      <c r="C165" s="251"/>
      <c r="D165" s="241" t="s">
        <v>157</v>
      </c>
      <c r="E165" s="252" t="s">
        <v>1</v>
      </c>
      <c r="F165" s="253" t="s">
        <v>462</v>
      </c>
      <c r="G165" s="251"/>
      <c r="H165" s="254">
        <v>80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157</v>
      </c>
      <c r="AU165" s="260" t="s">
        <v>85</v>
      </c>
      <c r="AV165" s="14" t="s">
        <v>85</v>
      </c>
      <c r="AW165" s="14" t="s">
        <v>32</v>
      </c>
      <c r="AX165" s="14" t="s">
        <v>83</v>
      </c>
      <c r="AY165" s="260" t="s">
        <v>149</v>
      </c>
    </row>
    <row r="166" s="2" customFormat="1" ht="16.5" customHeight="1">
      <c r="A166" s="38"/>
      <c r="B166" s="39"/>
      <c r="C166" s="272" t="s">
        <v>243</v>
      </c>
      <c r="D166" s="272" t="s">
        <v>254</v>
      </c>
      <c r="E166" s="273" t="s">
        <v>155</v>
      </c>
      <c r="F166" s="274" t="s">
        <v>356</v>
      </c>
      <c r="G166" s="275" t="s">
        <v>295</v>
      </c>
      <c r="H166" s="276">
        <v>2.3999999999999999</v>
      </c>
      <c r="I166" s="277"/>
      <c r="J166" s="278">
        <f>ROUND(I166*H166,2)</f>
        <v>0</v>
      </c>
      <c r="K166" s="274" t="s">
        <v>1</v>
      </c>
      <c r="L166" s="279"/>
      <c r="M166" s="280" t="s">
        <v>1</v>
      </c>
      <c r="N166" s="281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205</v>
      </c>
      <c r="AT166" s="237" t="s">
        <v>254</v>
      </c>
      <c r="AU166" s="237" t="s">
        <v>85</v>
      </c>
      <c r="AY166" s="17" t="s">
        <v>149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155</v>
      </c>
      <c r="BM166" s="237" t="s">
        <v>1187</v>
      </c>
    </row>
    <row r="167" s="14" customFormat="1">
      <c r="A167" s="14"/>
      <c r="B167" s="250"/>
      <c r="C167" s="251"/>
      <c r="D167" s="241" t="s">
        <v>157</v>
      </c>
      <c r="E167" s="252" t="s">
        <v>1</v>
      </c>
      <c r="F167" s="253" t="s">
        <v>1188</v>
      </c>
      <c r="G167" s="251"/>
      <c r="H167" s="254">
        <v>2.3999999999999999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157</v>
      </c>
      <c r="AU167" s="260" t="s">
        <v>85</v>
      </c>
      <c r="AV167" s="14" t="s">
        <v>85</v>
      </c>
      <c r="AW167" s="14" t="s">
        <v>32</v>
      </c>
      <c r="AX167" s="14" t="s">
        <v>83</v>
      </c>
      <c r="AY167" s="260" t="s">
        <v>149</v>
      </c>
    </row>
    <row r="168" s="12" customFormat="1" ht="22.8" customHeight="1">
      <c r="A168" s="12"/>
      <c r="B168" s="210"/>
      <c r="C168" s="211"/>
      <c r="D168" s="212" t="s">
        <v>75</v>
      </c>
      <c r="E168" s="224" t="s">
        <v>178</v>
      </c>
      <c r="F168" s="224" t="s">
        <v>440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SUM(P169:P178)</f>
        <v>0</v>
      </c>
      <c r="Q168" s="218"/>
      <c r="R168" s="219">
        <f>SUM(R169:R178)</f>
        <v>62.829569999999997</v>
      </c>
      <c r="S168" s="218"/>
      <c r="T168" s="220">
        <f>SUM(T169:T178)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83</v>
      </c>
      <c r="AT168" s="222" t="s">
        <v>75</v>
      </c>
      <c r="AU168" s="222" t="s">
        <v>83</v>
      </c>
      <c r="AY168" s="221" t="s">
        <v>149</v>
      </c>
      <c r="BK168" s="223">
        <f>SUM(BK169:BK178)</f>
        <v>0</v>
      </c>
    </row>
    <row r="169" s="2" customFormat="1" ht="44.25" customHeight="1">
      <c r="A169" s="38"/>
      <c r="B169" s="39"/>
      <c r="C169" s="226" t="s">
        <v>248</v>
      </c>
      <c r="D169" s="226" t="s">
        <v>151</v>
      </c>
      <c r="E169" s="227" t="s">
        <v>1098</v>
      </c>
      <c r="F169" s="228" t="s">
        <v>1099</v>
      </c>
      <c r="G169" s="229" t="s">
        <v>154</v>
      </c>
      <c r="H169" s="230">
        <v>152.87000000000001</v>
      </c>
      <c r="I169" s="231"/>
      <c r="J169" s="232">
        <f>ROUND(I169*H169,2)</f>
        <v>0</v>
      </c>
      <c r="K169" s="228" t="s">
        <v>163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0.121</v>
      </c>
      <c r="R169" s="235">
        <f>Q169*H169</f>
        <v>18.49727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155</v>
      </c>
      <c r="AT169" s="237" t="s">
        <v>151</v>
      </c>
      <c r="AU169" s="237" t="s">
        <v>85</v>
      </c>
      <c r="AY169" s="17" t="s">
        <v>149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155</v>
      </c>
      <c r="BM169" s="237" t="s">
        <v>1189</v>
      </c>
    </row>
    <row r="170" s="13" customFormat="1">
      <c r="A170" s="13"/>
      <c r="B170" s="239"/>
      <c r="C170" s="240"/>
      <c r="D170" s="241" t="s">
        <v>157</v>
      </c>
      <c r="E170" s="242" t="s">
        <v>1</v>
      </c>
      <c r="F170" s="243" t="s">
        <v>190</v>
      </c>
      <c r="G170" s="240"/>
      <c r="H170" s="242" t="s">
        <v>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157</v>
      </c>
      <c r="AU170" s="249" t="s">
        <v>85</v>
      </c>
      <c r="AV170" s="13" t="s">
        <v>83</v>
      </c>
      <c r="AW170" s="13" t="s">
        <v>32</v>
      </c>
      <c r="AX170" s="13" t="s">
        <v>76</v>
      </c>
      <c r="AY170" s="249" t="s">
        <v>149</v>
      </c>
    </row>
    <row r="171" s="14" customFormat="1">
      <c r="A171" s="14"/>
      <c r="B171" s="250"/>
      <c r="C171" s="251"/>
      <c r="D171" s="241" t="s">
        <v>157</v>
      </c>
      <c r="E171" s="252" t="s">
        <v>1</v>
      </c>
      <c r="F171" s="253" t="s">
        <v>1180</v>
      </c>
      <c r="G171" s="251"/>
      <c r="H171" s="254">
        <v>152.87000000000001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157</v>
      </c>
      <c r="AU171" s="260" t="s">
        <v>85</v>
      </c>
      <c r="AV171" s="14" t="s">
        <v>85</v>
      </c>
      <c r="AW171" s="14" t="s">
        <v>32</v>
      </c>
      <c r="AX171" s="14" t="s">
        <v>83</v>
      </c>
      <c r="AY171" s="260" t="s">
        <v>149</v>
      </c>
    </row>
    <row r="172" s="2" customFormat="1" ht="44.25" customHeight="1">
      <c r="A172" s="38"/>
      <c r="B172" s="39"/>
      <c r="C172" s="226" t="s">
        <v>253</v>
      </c>
      <c r="D172" s="226" t="s">
        <v>151</v>
      </c>
      <c r="E172" s="227" t="s">
        <v>1093</v>
      </c>
      <c r="F172" s="228" t="s">
        <v>1094</v>
      </c>
      <c r="G172" s="229" t="s">
        <v>154</v>
      </c>
      <c r="H172" s="230">
        <v>152.87000000000001</v>
      </c>
      <c r="I172" s="231"/>
      <c r="J172" s="232">
        <f>ROUND(I172*H172,2)</f>
        <v>0</v>
      </c>
      <c r="K172" s="228" t="s">
        <v>163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0.19800000000000001</v>
      </c>
      <c r="R172" s="235">
        <f>Q172*H172</f>
        <v>30.268260000000001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155</v>
      </c>
      <c r="AT172" s="237" t="s">
        <v>151</v>
      </c>
      <c r="AU172" s="237" t="s">
        <v>85</v>
      </c>
      <c r="AY172" s="17" t="s">
        <v>149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155</v>
      </c>
      <c r="BM172" s="237" t="s">
        <v>1190</v>
      </c>
    </row>
    <row r="173" s="13" customFormat="1">
      <c r="A173" s="13"/>
      <c r="B173" s="239"/>
      <c r="C173" s="240"/>
      <c r="D173" s="241" t="s">
        <v>157</v>
      </c>
      <c r="E173" s="242" t="s">
        <v>1</v>
      </c>
      <c r="F173" s="243" t="s">
        <v>190</v>
      </c>
      <c r="G173" s="240"/>
      <c r="H173" s="242" t="s">
        <v>1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157</v>
      </c>
      <c r="AU173" s="249" t="s">
        <v>85</v>
      </c>
      <c r="AV173" s="13" t="s">
        <v>83</v>
      </c>
      <c r="AW173" s="13" t="s">
        <v>32</v>
      </c>
      <c r="AX173" s="13" t="s">
        <v>76</v>
      </c>
      <c r="AY173" s="249" t="s">
        <v>149</v>
      </c>
    </row>
    <row r="174" s="14" customFormat="1">
      <c r="A174" s="14"/>
      <c r="B174" s="250"/>
      <c r="C174" s="251"/>
      <c r="D174" s="241" t="s">
        <v>157</v>
      </c>
      <c r="E174" s="252" t="s">
        <v>1</v>
      </c>
      <c r="F174" s="253" t="s">
        <v>1180</v>
      </c>
      <c r="G174" s="251"/>
      <c r="H174" s="254">
        <v>152.87000000000001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157</v>
      </c>
      <c r="AU174" s="260" t="s">
        <v>85</v>
      </c>
      <c r="AV174" s="14" t="s">
        <v>85</v>
      </c>
      <c r="AW174" s="14" t="s">
        <v>32</v>
      </c>
      <c r="AX174" s="14" t="s">
        <v>83</v>
      </c>
      <c r="AY174" s="260" t="s">
        <v>149</v>
      </c>
    </row>
    <row r="175" s="2" customFormat="1" ht="33" customHeight="1">
      <c r="A175" s="38"/>
      <c r="B175" s="39"/>
      <c r="C175" s="226" t="s">
        <v>260</v>
      </c>
      <c r="D175" s="226" t="s">
        <v>151</v>
      </c>
      <c r="E175" s="227" t="s">
        <v>1102</v>
      </c>
      <c r="F175" s="228" t="s">
        <v>1103</v>
      </c>
      <c r="G175" s="229" t="s">
        <v>154</v>
      </c>
      <c r="H175" s="230">
        <v>152.87000000000001</v>
      </c>
      <c r="I175" s="231"/>
      <c r="J175" s="232">
        <f>ROUND(I175*H175,2)</f>
        <v>0</v>
      </c>
      <c r="K175" s="228" t="s">
        <v>163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0.091999999999999998</v>
      </c>
      <c r="R175" s="235">
        <f>Q175*H175</f>
        <v>14.06404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155</v>
      </c>
      <c r="AT175" s="237" t="s">
        <v>151</v>
      </c>
      <c r="AU175" s="237" t="s">
        <v>85</v>
      </c>
      <c r="AY175" s="17" t="s">
        <v>149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155</v>
      </c>
      <c r="BM175" s="237" t="s">
        <v>1191</v>
      </c>
    </row>
    <row r="176" s="13" customFormat="1">
      <c r="A176" s="13"/>
      <c r="B176" s="239"/>
      <c r="C176" s="240"/>
      <c r="D176" s="241" t="s">
        <v>157</v>
      </c>
      <c r="E176" s="242" t="s">
        <v>1</v>
      </c>
      <c r="F176" s="243" t="s">
        <v>190</v>
      </c>
      <c r="G176" s="240"/>
      <c r="H176" s="242" t="s">
        <v>1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157</v>
      </c>
      <c r="AU176" s="249" t="s">
        <v>85</v>
      </c>
      <c r="AV176" s="13" t="s">
        <v>83</v>
      </c>
      <c r="AW176" s="13" t="s">
        <v>32</v>
      </c>
      <c r="AX176" s="13" t="s">
        <v>76</v>
      </c>
      <c r="AY176" s="249" t="s">
        <v>149</v>
      </c>
    </row>
    <row r="177" s="13" customFormat="1">
      <c r="A177" s="13"/>
      <c r="B177" s="239"/>
      <c r="C177" s="240"/>
      <c r="D177" s="241" t="s">
        <v>157</v>
      </c>
      <c r="E177" s="242" t="s">
        <v>1</v>
      </c>
      <c r="F177" s="243" t="s">
        <v>457</v>
      </c>
      <c r="G177" s="240"/>
      <c r="H177" s="242" t="s">
        <v>1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157</v>
      </c>
      <c r="AU177" s="249" t="s">
        <v>85</v>
      </c>
      <c r="AV177" s="13" t="s">
        <v>83</v>
      </c>
      <c r="AW177" s="13" t="s">
        <v>32</v>
      </c>
      <c r="AX177" s="13" t="s">
        <v>76</v>
      </c>
      <c r="AY177" s="249" t="s">
        <v>149</v>
      </c>
    </row>
    <row r="178" s="14" customFormat="1">
      <c r="A178" s="14"/>
      <c r="B178" s="250"/>
      <c r="C178" s="251"/>
      <c r="D178" s="241" t="s">
        <v>157</v>
      </c>
      <c r="E178" s="252" t="s">
        <v>1</v>
      </c>
      <c r="F178" s="253" t="s">
        <v>1180</v>
      </c>
      <c r="G178" s="251"/>
      <c r="H178" s="254">
        <v>152.87000000000001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157</v>
      </c>
      <c r="AU178" s="260" t="s">
        <v>85</v>
      </c>
      <c r="AV178" s="14" t="s">
        <v>85</v>
      </c>
      <c r="AW178" s="14" t="s">
        <v>32</v>
      </c>
      <c r="AX178" s="14" t="s">
        <v>83</v>
      </c>
      <c r="AY178" s="260" t="s">
        <v>149</v>
      </c>
    </row>
    <row r="179" s="12" customFormat="1" ht="22.8" customHeight="1">
      <c r="A179" s="12"/>
      <c r="B179" s="210"/>
      <c r="C179" s="211"/>
      <c r="D179" s="212" t="s">
        <v>75</v>
      </c>
      <c r="E179" s="224" t="s">
        <v>211</v>
      </c>
      <c r="F179" s="224" t="s">
        <v>592</v>
      </c>
      <c r="G179" s="211"/>
      <c r="H179" s="211"/>
      <c r="I179" s="214"/>
      <c r="J179" s="225">
        <f>BK179</f>
        <v>0</v>
      </c>
      <c r="K179" s="211"/>
      <c r="L179" s="216"/>
      <c r="M179" s="217"/>
      <c r="N179" s="218"/>
      <c r="O179" s="218"/>
      <c r="P179" s="219">
        <f>SUM(P180:P188)</f>
        <v>0</v>
      </c>
      <c r="Q179" s="218"/>
      <c r="R179" s="219">
        <f>SUM(R180:R188)</f>
        <v>12.973777599999998</v>
      </c>
      <c r="S179" s="218"/>
      <c r="T179" s="220">
        <f>SUM(T180:T188)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83</v>
      </c>
      <c r="AT179" s="222" t="s">
        <v>75</v>
      </c>
      <c r="AU179" s="222" t="s">
        <v>83</v>
      </c>
      <c r="AY179" s="221" t="s">
        <v>149</v>
      </c>
      <c r="BK179" s="223">
        <f>SUM(BK180:BK188)</f>
        <v>0</v>
      </c>
    </row>
    <row r="180" s="2" customFormat="1" ht="62.7" customHeight="1">
      <c r="A180" s="38"/>
      <c r="B180" s="39"/>
      <c r="C180" s="226" t="s">
        <v>270</v>
      </c>
      <c r="D180" s="226" t="s">
        <v>151</v>
      </c>
      <c r="E180" s="227" t="s">
        <v>594</v>
      </c>
      <c r="F180" s="228" t="s">
        <v>595</v>
      </c>
      <c r="G180" s="229" t="s">
        <v>491</v>
      </c>
      <c r="H180" s="230">
        <v>82</v>
      </c>
      <c r="I180" s="231"/>
      <c r="J180" s="232">
        <f>ROUND(I180*H180,2)</f>
        <v>0</v>
      </c>
      <c r="K180" s="228" t="s">
        <v>163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0.089779999999999999</v>
      </c>
      <c r="R180" s="235">
        <f>Q180*H180</f>
        <v>7.3619599999999998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155</v>
      </c>
      <c r="AT180" s="237" t="s">
        <v>151</v>
      </c>
      <c r="AU180" s="237" t="s">
        <v>85</v>
      </c>
      <c r="AY180" s="17" t="s">
        <v>149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155</v>
      </c>
      <c r="BM180" s="237" t="s">
        <v>1192</v>
      </c>
    </row>
    <row r="181" s="13" customFormat="1">
      <c r="A181" s="13"/>
      <c r="B181" s="239"/>
      <c r="C181" s="240"/>
      <c r="D181" s="241" t="s">
        <v>157</v>
      </c>
      <c r="E181" s="242" t="s">
        <v>1</v>
      </c>
      <c r="F181" s="243" t="s">
        <v>190</v>
      </c>
      <c r="G181" s="240"/>
      <c r="H181" s="242" t="s">
        <v>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157</v>
      </c>
      <c r="AU181" s="249" t="s">
        <v>85</v>
      </c>
      <c r="AV181" s="13" t="s">
        <v>83</v>
      </c>
      <c r="AW181" s="13" t="s">
        <v>32</v>
      </c>
      <c r="AX181" s="13" t="s">
        <v>76</v>
      </c>
      <c r="AY181" s="249" t="s">
        <v>149</v>
      </c>
    </row>
    <row r="182" s="14" customFormat="1">
      <c r="A182" s="14"/>
      <c r="B182" s="250"/>
      <c r="C182" s="251"/>
      <c r="D182" s="241" t="s">
        <v>157</v>
      </c>
      <c r="E182" s="252" t="s">
        <v>1</v>
      </c>
      <c r="F182" s="253" t="s">
        <v>1193</v>
      </c>
      <c r="G182" s="251"/>
      <c r="H182" s="254">
        <v>82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0" t="s">
        <v>157</v>
      </c>
      <c r="AU182" s="260" t="s">
        <v>85</v>
      </c>
      <c r="AV182" s="14" t="s">
        <v>85</v>
      </c>
      <c r="AW182" s="14" t="s">
        <v>32</v>
      </c>
      <c r="AX182" s="14" t="s">
        <v>83</v>
      </c>
      <c r="AY182" s="260" t="s">
        <v>149</v>
      </c>
    </row>
    <row r="183" s="2" customFormat="1" ht="16.5" customHeight="1">
      <c r="A183" s="38"/>
      <c r="B183" s="39"/>
      <c r="C183" s="272" t="s">
        <v>276</v>
      </c>
      <c r="D183" s="272" t="s">
        <v>254</v>
      </c>
      <c r="E183" s="273" t="s">
        <v>1107</v>
      </c>
      <c r="F183" s="274" t="s">
        <v>1108</v>
      </c>
      <c r="G183" s="275" t="s">
        <v>154</v>
      </c>
      <c r="H183" s="276">
        <v>8.6099999999999994</v>
      </c>
      <c r="I183" s="277"/>
      <c r="J183" s="278">
        <f>ROUND(I183*H183,2)</f>
        <v>0</v>
      </c>
      <c r="K183" s="274" t="s">
        <v>163</v>
      </c>
      <c r="L183" s="279"/>
      <c r="M183" s="280" t="s">
        <v>1</v>
      </c>
      <c r="N183" s="281" t="s">
        <v>41</v>
      </c>
      <c r="O183" s="91"/>
      <c r="P183" s="235">
        <f>O183*H183</f>
        <v>0</v>
      </c>
      <c r="Q183" s="235">
        <v>0.222</v>
      </c>
      <c r="R183" s="235">
        <f>Q183*H183</f>
        <v>1.9114199999999999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205</v>
      </c>
      <c r="AT183" s="237" t="s">
        <v>254</v>
      </c>
      <c r="AU183" s="237" t="s">
        <v>85</v>
      </c>
      <c r="AY183" s="17" t="s">
        <v>149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155</v>
      </c>
      <c r="BM183" s="237" t="s">
        <v>1194</v>
      </c>
    </row>
    <row r="184" s="14" customFormat="1">
      <c r="A184" s="14"/>
      <c r="B184" s="250"/>
      <c r="C184" s="251"/>
      <c r="D184" s="241" t="s">
        <v>157</v>
      </c>
      <c r="E184" s="252" t="s">
        <v>1</v>
      </c>
      <c r="F184" s="253" t="s">
        <v>1195</v>
      </c>
      <c r="G184" s="251"/>
      <c r="H184" s="254">
        <v>86.099999999999994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157</v>
      </c>
      <c r="AU184" s="260" t="s">
        <v>85</v>
      </c>
      <c r="AV184" s="14" t="s">
        <v>85</v>
      </c>
      <c r="AW184" s="14" t="s">
        <v>32</v>
      </c>
      <c r="AX184" s="14" t="s">
        <v>83</v>
      </c>
      <c r="AY184" s="260" t="s">
        <v>149</v>
      </c>
    </row>
    <row r="185" s="14" customFormat="1">
      <c r="A185" s="14"/>
      <c r="B185" s="250"/>
      <c r="C185" s="251"/>
      <c r="D185" s="241" t="s">
        <v>157</v>
      </c>
      <c r="E185" s="251"/>
      <c r="F185" s="253" t="s">
        <v>1196</v>
      </c>
      <c r="G185" s="251"/>
      <c r="H185" s="254">
        <v>8.6099999999999994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157</v>
      </c>
      <c r="AU185" s="260" t="s">
        <v>85</v>
      </c>
      <c r="AV185" s="14" t="s">
        <v>85</v>
      </c>
      <c r="AW185" s="14" t="s">
        <v>4</v>
      </c>
      <c r="AX185" s="14" t="s">
        <v>83</v>
      </c>
      <c r="AY185" s="260" t="s">
        <v>149</v>
      </c>
    </row>
    <row r="186" s="2" customFormat="1" ht="24.15" customHeight="1">
      <c r="A186" s="38"/>
      <c r="B186" s="39"/>
      <c r="C186" s="226" t="s">
        <v>283</v>
      </c>
      <c r="D186" s="226" t="s">
        <v>151</v>
      </c>
      <c r="E186" s="227" t="s">
        <v>616</v>
      </c>
      <c r="F186" s="228" t="s">
        <v>617</v>
      </c>
      <c r="G186" s="229" t="s">
        <v>181</v>
      </c>
      <c r="H186" s="230">
        <v>1.6399999999999999</v>
      </c>
      <c r="I186" s="231"/>
      <c r="J186" s="232">
        <f>ROUND(I186*H186,2)</f>
        <v>0</v>
      </c>
      <c r="K186" s="228" t="s">
        <v>163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2.2563399999999998</v>
      </c>
      <c r="R186" s="235">
        <f>Q186*H186</f>
        <v>3.7003975999999996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155</v>
      </c>
      <c r="AT186" s="237" t="s">
        <v>151</v>
      </c>
      <c r="AU186" s="237" t="s">
        <v>85</v>
      </c>
      <c r="AY186" s="17" t="s">
        <v>149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155</v>
      </c>
      <c r="BM186" s="237" t="s">
        <v>1197</v>
      </c>
    </row>
    <row r="187" s="13" customFormat="1">
      <c r="A187" s="13"/>
      <c r="B187" s="239"/>
      <c r="C187" s="240"/>
      <c r="D187" s="241" t="s">
        <v>157</v>
      </c>
      <c r="E187" s="242" t="s">
        <v>1</v>
      </c>
      <c r="F187" s="243" t="s">
        <v>619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157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149</v>
      </c>
    </row>
    <row r="188" s="14" customFormat="1">
      <c r="A188" s="14"/>
      <c r="B188" s="250"/>
      <c r="C188" s="251"/>
      <c r="D188" s="241" t="s">
        <v>157</v>
      </c>
      <c r="E188" s="252" t="s">
        <v>1</v>
      </c>
      <c r="F188" s="253" t="s">
        <v>1198</v>
      </c>
      <c r="G188" s="251"/>
      <c r="H188" s="254">
        <v>1.6399999999999999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157</v>
      </c>
      <c r="AU188" s="260" t="s">
        <v>85</v>
      </c>
      <c r="AV188" s="14" t="s">
        <v>85</v>
      </c>
      <c r="AW188" s="14" t="s">
        <v>32</v>
      </c>
      <c r="AX188" s="14" t="s">
        <v>83</v>
      </c>
      <c r="AY188" s="260" t="s">
        <v>149</v>
      </c>
    </row>
    <row r="189" s="12" customFormat="1" ht="22.8" customHeight="1">
      <c r="A189" s="12"/>
      <c r="B189" s="210"/>
      <c r="C189" s="211"/>
      <c r="D189" s="212" t="s">
        <v>75</v>
      </c>
      <c r="E189" s="224" t="s">
        <v>639</v>
      </c>
      <c r="F189" s="224" t="s">
        <v>640</v>
      </c>
      <c r="G189" s="211"/>
      <c r="H189" s="211"/>
      <c r="I189" s="214"/>
      <c r="J189" s="225">
        <f>BK189</f>
        <v>0</v>
      </c>
      <c r="K189" s="211"/>
      <c r="L189" s="216"/>
      <c r="M189" s="217"/>
      <c r="N189" s="218"/>
      <c r="O189" s="218"/>
      <c r="P189" s="219">
        <f>P190</f>
        <v>0</v>
      </c>
      <c r="Q189" s="218"/>
      <c r="R189" s="219">
        <f>R190</f>
        <v>0</v>
      </c>
      <c r="S189" s="218"/>
      <c r="T189" s="22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1" t="s">
        <v>83</v>
      </c>
      <c r="AT189" s="222" t="s">
        <v>75</v>
      </c>
      <c r="AU189" s="222" t="s">
        <v>83</v>
      </c>
      <c r="AY189" s="221" t="s">
        <v>149</v>
      </c>
      <c r="BK189" s="223">
        <f>BK190</f>
        <v>0</v>
      </c>
    </row>
    <row r="190" s="2" customFormat="1" ht="44.25" customHeight="1">
      <c r="A190" s="38"/>
      <c r="B190" s="39"/>
      <c r="C190" s="226" t="s">
        <v>289</v>
      </c>
      <c r="D190" s="226" t="s">
        <v>151</v>
      </c>
      <c r="E190" s="227" t="s">
        <v>642</v>
      </c>
      <c r="F190" s="228" t="s">
        <v>643</v>
      </c>
      <c r="G190" s="229" t="s">
        <v>257</v>
      </c>
      <c r="H190" s="230">
        <v>75.802999999999997</v>
      </c>
      <c r="I190" s="231"/>
      <c r="J190" s="232">
        <f>ROUND(I190*H190,2)</f>
        <v>0</v>
      </c>
      <c r="K190" s="228" t="s">
        <v>163</v>
      </c>
      <c r="L190" s="44"/>
      <c r="M190" s="283" t="s">
        <v>1</v>
      </c>
      <c r="N190" s="284" t="s">
        <v>41</v>
      </c>
      <c r="O190" s="285"/>
      <c r="P190" s="286">
        <f>O190*H190</f>
        <v>0</v>
      </c>
      <c r="Q190" s="286">
        <v>0</v>
      </c>
      <c r="R190" s="286">
        <f>Q190*H190</f>
        <v>0</v>
      </c>
      <c r="S190" s="286">
        <v>0</v>
      </c>
      <c r="T190" s="28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155</v>
      </c>
      <c r="AT190" s="237" t="s">
        <v>151</v>
      </c>
      <c r="AU190" s="237" t="s">
        <v>85</v>
      </c>
      <c r="AY190" s="17" t="s">
        <v>149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155</v>
      </c>
      <c r="BM190" s="237" t="s">
        <v>1199</v>
      </c>
    </row>
    <row r="191" s="2" customFormat="1" ht="6.96" customHeight="1">
      <c r="A191" s="38"/>
      <c r="B191" s="66"/>
      <c r="C191" s="67"/>
      <c r="D191" s="67"/>
      <c r="E191" s="67"/>
      <c r="F191" s="67"/>
      <c r="G191" s="67"/>
      <c r="H191" s="67"/>
      <c r="I191" s="67"/>
      <c r="J191" s="67"/>
      <c r="K191" s="67"/>
      <c r="L191" s="44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sheetProtection sheet="1" autoFilter="0" formatColumns="0" formatRows="0" objects="1" scenarios="1" spinCount="100000" saltValue="J3m/+DF0zes2zv+f+npEcOXFwiOOUcSu2zrB0aBX9+dc0iby6LZjWn2c98kZAV+6sivo4/SBlkS/6HKMcMmz7g==" hashValue="PoNJrCCuluXMFvuZWbrWQSGJxuQ2N8BT4N87pS/LbXcvhapXRbM0xCHUrr0LNJyZAkccbcrbm67k0D1lrT7MLw==" algorithmName="SHA-512" password="C68C"/>
  <autoFilter ref="C124:K19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DESKTOP-GN17150\Ivana</dc:creator>
  <cp:lastModifiedBy>DESKTOP-GN17150\Ivana</cp:lastModifiedBy>
  <dcterms:created xsi:type="dcterms:W3CDTF">2025-01-08T16:35:39Z</dcterms:created>
  <dcterms:modified xsi:type="dcterms:W3CDTF">2025-01-08T16:35:49Z</dcterms:modified>
</cp:coreProperties>
</file>