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isova\Documents\"/>
    </mc:Choice>
  </mc:AlternateContent>
  <bookViews>
    <workbookView xWindow="0" yWindow="0" windowWidth="18870" windowHeight="7815"/>
  </bookViews>
  <sheets>
    <sheet name="Stavba" sheetId="1" r:id="rId1"/>
    <sheet name="SO 01.1 001 KL" sheetId="2" r:id="rId2"/>
    <sheet name="SO 01.1 001 Rek" sheetId="3" r:id="rId3"/>
    <sheet name="SO 01.1 001 Pol" sheetId="4" r:id="rId4"/>
    <sheet name="SO 01.2 001 KL" sheetId="5" r:id="rId5"/>
    <sheet name="SO 01.2 001 Rek" sheetId="6" r:id="rId6"/>
    <sheet name="SO 01.2 001 Pol" sheetId="7" r:id="rId7"/>
    <sheet name="SO 02 001 KL" sheetId="8" r:id="rId8"/>
    <sheet name="SO 02 001 Rek" sheetId="9" r:id="rId9"/>
    <sheet name="SO 02 001 Pol" sheetId="10" r:id="rId10"/>
    <sheet name="SO 03 001 KL" sheetId="11" r:id="rId11"/>
    <sheet name="SO 03 001 Rek" sheetId="12" r:id="rId12"/>
    <sheet name="SO 03 001 Pol" sheetId="13" r:id="rId13"/>
  </sheets>
  <definedNames>
    <definedName name="CelkemObjekty" localSheetId="0">Stavba!$F$34</definedName>
    <definedName name="CisloStavby" localSheetId="0">Stavba!$D$5</definedName>
    <definedName name="dadresa" localSheetId="0">Stavba!$D$8</definedName>
    <definedName name="DIČ" localSheetId="0">Stavba!$K$8</definedName>
    <definedName name="dmisto" localSheetId="0">Stavba!$D$9</definedName>
    <definedName name="dpsc" localSheetId="0">Stavba!$C$9</definedName>
    <definedName name="IČO" localSheetId="0">Stavba!$K$7</definedName>
    <definedName name="NazevObjektu" localSheetId="0">Stavba!$C$29</definedName>
    <definedName name="NazevStavby" localSheetId="0">Stavba!$E$5</definedName>
    <definedName name="_xlnm.Print_Titles" localSheetId="3">'SO 01.1 001 Pol'!$1:$6</definedName>
    <definedName name="_xlnm.Print_Titles" localSheetId="2">'SO 01.1 001 Rek'!$1:$6</definedName>
    <definedName name="_xlnm.Print_Titles" localSheetId="6">'SO 01.2 001 Pol'!$1:$6</definedName>
    <definedName name="_xlnm.Print_Titles" localSheetId="5">'SO 01.2 001 Rek'!$1:$6</definedName>
    <definedName name="_xlnm.Print_Titles" localSheetId="9">'SO 02 001 Pol'!$1:$6</definedName>
    <definedName name="_xlnm.Print_Titles" localSheetId="8">'SO 02 001 Rek'!$1:$6</definedName>
    <definedName name="_xlnm.Print_Titles" localSheetId="12">'SO 03 001 Pol'!$1:$6</definedName>
    <definedName name="_xlnm.Print_Titles" localSheetId="11">'SO 03 001 Rek'!$1:$6</definedName>
    <definedName name="Objednatel" localSheetId="0">Stavba!$D$11</definedName>
    <definedName name="Objekt" localSheetId="0">Stavba!$B$29</definedName>
    <definedName name="_xlnm.Print_Area" localSheetId="1">'SO 01.1 001 KL'!$A$1:$G$45</definedName>
    <definedName name="_xlnm.Print_Area" localSheetId="3">'SO 01.1 001 Pol'!$A$1:$K$264</definedName>
    <definedName name="_xlnm.Print_Area" localSheetId="2">'SO 01.1 001 Rek'!$A$1:$I$34</definedName>
    <definedName name="_xlnm.Print_Area" localSheetId="4">'SO 01.2 001 KL'!$A$1:$G$45</definedName>
    <definedName name="_xlnm.Print_Area" localSheetId="6">'SO 01.2 001 Pol'!$A$1:$K$112</definedName>
    <definedName name="_xlnm.Print_Area" localSheetId="5">'SO 01.2 001 Rek'!$A$1:$I$27</definedName>
    <definedName name="_xlnm.Print_Area" localSheetId="7">'SO 02 001 KL'!$A$1:$G$45</definedName>
    <definedName name="_xlnm.Print_Area" localSheetId="9">'SO 02 001 Pol'!$A$1:$K$13</definedName>
    <definedName name="_xlnm.Print_Area" localSheetId="8">'SO 02 001 Rek'!$A$1:$I$22</definedName>
    <definedName name="_xlnm.Print_Area" localSheetId="10">'SO 03 001 KL'!$A$1:$G$45</definedName>
    <definedName name="_xlnm.Print_Area" localSheetId="12">'SO 03 001 Pol'!$A$1:$K$70</definedName>
    <definedName name="_xlnm.Print_Area" localSheetId="11">'SO 03 001 Rek'!$A$1:$I$26</definedName>
    <definedName name="_xlnm.Print_Area" localSheetId="0">Stavba!$B$1:$J$86</definedName>
    <definedName name="odic" localSheetId="0">Stavba!$K$12</definedName>
    <definedName name="oico" localSheetId="0">Stavba!$K$11</definedName>
    <definedName name="omisto" localSheetId="0">Stavba!$D$13</definedName>
    <definedName name="onazev" localSheetId="0">Stavba!$D$12</definedName>
    <definedName name="opsc" localSheetId="0">Stavba!$C$13</definedName>
    <definedName name="SazbaDPH1" localSheetId="0">Stavba!$D$19</definedName>
    <definedName name="SazbaDPH2" localSheetId="0">Stavba!$D$21</definedName>
    <definedName name="solver_lin" localSheetId="3" hidden="1">0</definedName>
    <definedName name="solver_lin" localSheetId="6" hidden="1">0</definedName>
    <definedName name="solver_lin" localSheetId="9" hidden="1">0</definedName>
    <definedName name="solver_lin" localSheetId="12" hidden="1">0</definedName>
    <definedName name="solver_num" localSheetId="3" hidden="1">0</definedName>
    <definedName name="solver_num" localSheetId="6" hidden="1">0</definedName>
    <definedName name="solver_num" localSheetId="9" hidden="1">0</definedName>
    <definedName name="solver_num" localSheetId="12" hidden="1">0</definedName>
    <definedName name="solver_opt" localSheetId="3" hidden="1">'SO 01.1 001 Pol'!#REF!</definedName>
    <definedName name="solver_opt" localSheetId="6" hidden="1">'SO 01.2 001 Pol'!#REF!</definedName>
    <definedName name="solver_opt" localSheetId="9" hidden="1">'SO 02 001 Pol'!#REF!</definedName>
    <definedName name="solver_opt" localSheetId="12" hidden="1">'SO 03 001 Pol'!#REF!</definedName>
    <definedName name="solver_typ" localSheetId="3" hidden="1">1</definedName>
    <definedName name="solver_typ" localSheetId="6" hidden="1">1</definedName>
    <definedName name="solver_typ" localSheetId="9" hidden="1">1</definedName>
    <definedName name="solver_typ" localSheetId="12" hidden="1">1</definedName>
    <definedName name="solver_val" localSheetId="3" hidden="1">0</definedName>
    <definedName name="solver_val" localSheetId="6" hidden="1">0</definedName>
    <definedName name="solver_val" localSheetId="9" hidden="1">0</definedName>
    <definedName name="solver_val" localSheetId="12" hidden="1">0</definedName>
    <definedName name="SoucetDilu" localSheetId="0">Stavba!$F$67:$J$67</definedName>
    <definedName name="StavbaCelkem" localSheetId="0">Stavba!$H$34</definedName>
    <definedName name="Zhotovitel" localSheetId="0">Stavba!$D$7</definedName>
  </definedNames>
  <calcPr calcId="152511"/>
</workbook>
</file>

<file path=xl/calcChain.xml><?xml version="1.0" encoding="utf-8"?>
<calcChain xmlns="http://schemas.openxmlformats.org/spreadsheetml/2006/main">
  <c r="I24" i="12" l="1"/>
  <c r="D21" i="11"/>
  <c r="I23" i="12"/>
  <c r="G21" i="11" s="1"/>
  <c r="D20" i="11"/>
  <c r="I22" i="12"/>
  <c r="G20" i="11" s="1"/>
  <c r="D19" i="11"/>
  <c r="I21" i="12"/>
  <c r="G19" i="11" s="1"/>
  <c r="G18" i="11"/>
  <c r="D18" i="11"/>
  <c r="I20" i="12"/>
  <c r="D17" i="11"/>
  <c r="I19" i="12"/>
  <c r="G17" i="11" s="1"/>
  <c r="D16" i="11"/>
  <c r="I18" i="12"/>
  <c r="G16" i="11" s="1"/>
  <c r="D15" i="11"/>
  <c r="I17" i="12"/>
  <c r="G15" i="11" s="1"/>
  <c r="BE69" i="13"/>
  <c r="BD69" i="13"/>
  <c r="BC69" i="13"/>
  <c r="BB69" i="13"/>
  <c r="K69" i="13"/>
  <c r="I69" i="13"/>
  <c r="G69" i="13"/>
  <c r="BA69" i="13" s="1"/>
  <c r="BE68" i="13"/>
  <c r="BD68" i="13"/>
  <c r="BC68" i="13"/>
  <c r="BB68" i="13"/>
  <c r="K68" i="13"/>
  <c r="I68" i="13"/>
  <c r="G68" i="13"/>
  <c r="BA68" i="13" s="1"/>
  <c r="BE67" i="13"/>
  <c r="BD67" i="13"/>
  <c r="BC67" i="13"/>
  <c r="BC70" i="13" s="1"/>
  <c r="G11" i="12" s="1"/>
  <c r="BB67" i="13"/>
  <c r="K67" i="13"/>
  <c r="I67" i="13"/>
  <c r="G67" i="13"/>
  <c r="B11" i="12"/>
  <c r="A11" i="12"/>
  <c r="BE70" i="13"/>
  <c r="I11" i="12" s="1"/>
  <c r="BD70" i="13"/>
  <c r="H11" i="12" s="1"/>
  <c r="K70" i="13"/>
  <c r="BE64" i="13"/>
  <c r="BE65" i="13" s="1"/>
  <c r="I10" i="12" s="1"/>
  <c r="BD64" i="13"/>
  <c r="BD65" i="13" s="1"/>
  <c r="H10" i="12" s="1"/>
  <c r="BC64" i="13"/>
  <c r="BB64" i="13"/>
  <c r="K64" i="13"/>
  <c r="K65" i="13" s="1"/>
  <c r="I64" i="13"/>
  <c r="I65" i="13" s="1"/>
  <c r="G64" i="13"/>
  <c r="BA64" i="13" s="1"/>
  <c r="BA65" i="13" s="1"/>
  <c r="E10" i="12" s="1"/>
  <c r="B10" i="12"/>
  <c r="A10" i="12"/>
  <c r="BC65" i="13"/>
  <c r="G10" i="12" s="1"/>
  <c r="BB65" i="13"/>
  <c r="F10" i="12" s="1"/>
  <c r="G65" i="13"/>
  <c r="BE60" i="13"/>
  <c r="BD60" i="13"/>
  <c r="BC60" i="13"/>
  <c r="BB60" i="13"/>
  <c r="K60" i="13"/>
  <c r="I60" i="13"/>
  <c r="G60" i="13"/>
  <c r="BA60" i="13" s="1"/>
  <c r="BE58" i="13"/>
  <c r="BD58" i="13"/>
  <c r="BC58" i="13"/>
  <c r="BB58" i="13"/>
  <c r="K58" i="13"/>
  <c r="I58" i="13"/>
  <c r="G58" i="13"/>
  <c r="BA58" i="13" s="1"/>
  <c r="BE54" i="13"/>
  <c r="BD54" i="13"/>
  <c r="BD62" i="13" s="1"/>
  <c r="H9" i="12" s="1"/>
  <c r="BC54" i="13"/>
  <c r="BC62" i="13" s="1"/>
  <c r="G9" i="12" s="1"/>
  <c r="BB54" i="13"/>
  <c r="K54" i="13"/>
  <c r="I54" i="13"/>
  <c r="G54" i="13"/>
  <c r="BA54" i="13" s="1"/>
  <c r="BE52" i="13"/>
  <c r="BD52" i="13"/>
  <c r="BC52" i="13"/>
  <c r="BB52" i="13"/>
  <c r="K52" i="13"/>
  <c r="I52" i="13"/>
  <c r="G52" i="13"/>
  <c r="BA52" i="13" s="1"/>
  <c r="BE50" i="13"/>
  <c r="BE62" i="13" s="1"/>
  <c r="I9" i="12" s="1"/>
  <c r="BD50" i="13"/>
  <c r="BC50" i="13"/>
  <c r="BB50" i="13"/>
  <c r="BA50" i="13"/>
  <c r="K50" i="13"/>
  <c r="I50" i="13"/>
  <c r="G50" i="13"/>
  <c r="B9" i="12"/>
  <c r="A9" i="12"/>
  <c r="I62" i="13"/>
  <c r="G62" i="13"/>
  <c r="BE46" i="13"/>
  <c r="BD46" i="13"/>
  <c r="BC46" i="13"/>
  <c r="BB46" i="13"/>
  <c r="K46" i="13"/>
  <c r="I46" i="13"/>
  <c r="G46" i="13"/>
  <c r="BA46" i="13" s="1"/>
  <c r="BE45" i="13"/>
  <c r="BD45" i="13"/>
  <c r="BC45" i="13"/>
  <c r="BB45" i="13"/>
  <c r="K45" i="13"/>
  <c r="I45" i="13"/>
  <c r="G45" i="13"/>
  <c r="BA45" i="13" s="1"/>
  <c r="BE43" i="13"/>
  <c r="BD43" i="13"/>
  <c r="BC43" i="13"/>
  <c r="BB43" i="13"/>
  <c r="K43" i="13"/>
  <c r="I43" i="13"/>
  <c r="G43" i="13"/>
  <c r="BA43" i="13" s="1"/>
  <c r="BE41" i="13"/>
  <c r="BD41" i="13"/>
  <c r="BD48" i="13" s="1"/>
  <c r="H8" i="12" s="1"/>
  <c r="BC41" i="13"/>
  <c r="BC48" i="13" s="1"/>
  <c r="G8" i="12" s="1"/>
  <c r="BB41" i="13"/>
  <c r="K41" i="13"/>
  <c r="I41" i="13"/>
  <c r="G41" i="13"/>
  <c r="BA41" i="13" s="1"/>
  <c r="BE39" i="13"/>
  <c r="BD39" i="13"/>
  <c r="BC39" i="13"/>
  <c r="BB39" i="13"/>
  <c r="BB48" i="13" s="1"/>
  <c r="F8" i="12" s="1"/>
  <c r="K39" i="13"/>
  <c r="I39" i="13"/>
  <c r="G39" i="13"/>
  <c r="BA39" i="13" s="1"/>
  <c r="B8" i="12"/>
  <c r="A8" i="12"/>
  <c r="I48" i="13"/>
  <c r="BE35" i="13"/>
  <c r="BD35" i="13"/>
  <c r="BC35" i="13"/>
  <c r="BB35" i="13"/>
  <c r="K35" i="13"/>
  <c r="I35" i="13"/>
  <c r="G35" i="13"/>
  <c r="BA35" i="13" s="1"/>
  <c r="BE32" i="13"/>
  <c r="BD32" i="13"/>
  <c r="BC32" i="13"/>
  <c r="BB32" i="13"/>
  <c r="K32" i="13"/>
  <c r="I32" i="13"/>
  <c r="G32" i="13"/>
  <c r="BA32" i="13" s="1"/>
  <c r="BE30" i="13"/>
  <c r="BD30" i="13"/>
  <c r="BC30" i="13"/>
  <c r="BB30" i="13"/>
  <c r="K30" i="13"/>
  <c r="I30" i="13"/>
  <c r="G30" i="13"/>
  <c r="BA30" i="13" s="1"/>
  <c r="BE28" i="13"/>
  <c r="BD28" i="13"/>
  <c r="BC28" i="13"/>
  <c r="BB28" i="13"/>
  <c r="K28" i="13"/>
  <c r="I28" i="13"/>
  <c r="G28" i="13"/>
  <c r="BA28" i="13" s="1"/>
  <c r="BE26" i="13"/>
  <c r="BD26" i="13"/>
  <c r="BC26" i="13"/>
  <c r="BB26" i="13"/>
  <c r="K26" i="13"/>
  <c r="I26" i="13"/>
  <c r="G26" i="13"/>
  <c r="BA26" i="13" s="1"/>
  <c r="BE24" i="13"/>
  <c r="BD24" i="13"/>
  <c r="BC24" i="13"/>
  <c r="BB24" i="13"/>
  <c r="K24" i="13"/>
  <c r="I24" i="13"/>
  <c r="G24" i="13"/>
  <c r="BA24" i="13" s="1"/>
  <c r="BE21" i="13"/>
  <c r="BE37" i="13" s="1"/>
  <c r="I7" i="12" s="1"/>
  <c r="BD21" i="13"/>
  <c r="BC21" i="13"/>
  <c r="BB21" i="13"/>
  <c r="K21" i="13"/>
  <c r="I21" i="13"/>
  <c r="G21" i="13"/>
  <c r="BA21" i="13" s="1"/>
  <c r="BE19" i="13"/>
  <c r="BD19" i="13"/>
  <c r="BC19" i="13"/>
  <c r="BB19" i="13"/>
  <c r="BA19" i="13"/>
  <c r="K19" i="13"/>
  <c r="K37" i="13" s="1"/>
  <c r="I19" i="13"/>
  <c r="G19" i="13"/>
  <c r="BE17" i="13"/>
  <c r="BD17" i="13"/>
  <c r="BD37" i="13" s="1"/>
  <c r="H7" i="12" s="1"/>
  <c r="BC17" i="13"/>
  <c r="BB17" i="13"/>
  <c r="K17" i="13"/>
  <c r="I17" i="13"/>
  <c r="G17" i="13"/>
  <c r="BA17" i="13" s="1"/>
  <c r="BE15" i="13"/>
  <c r="BD15" i="13"/>
  <c r="BC15" i="13"/>
  <c r="BB15" i="13"/>
  <c r="K15" i="13"/>
  <c r="I15" i="13"/>
  <c r="G15" i="13"/>
  <c r="BA15" i="13" s="1"/>
  <c r="BE14" i="13"/>
  <c r="BD14" i="13"/>
  <c r="BC14" i="13"/>
  <c r="BB14" i="13"/>
  <c r="K14" i="13"/>
  <c r="I14" i="13"/>
  <c r="G14" i="13"/>
  <c r="BA14" i="13" s="1"/>
  <c r="BE12" i="13"/>
  <c r="BD12" i="13"/>
  <c r="BC12" i="13"/>
  <c r="BB12" i="13"/>
  <c r="K12" i="13"/>
  <c r="I12" i="13"/>
  <c r="G12" i="13"/>
  <c r="BA12" i="13" s="1"/>
  <c r="BE10" i="13"/>
  <c r="BD10" i="13"/>
  <c r="BC10" i="13"/>
  <c r="BB10" i="13"/>
  <c r="K10" i="13"/>
  <c r="I10" i="13"/>
  <c r="I37" i="13" s="1"/>
  <c r="G10" i="13"/>
  <c r="BA10" i="13" s="1"/>
  <c r="BE8" i="13"/>
  <c r="BD8" i="13"/>
  <c r="BC8" i="13"/>
  <c r="BB8" i="13"/>
  <c r="K8" i="13"/>
  <c r="I8" i="13"/>
  <c r="G8" i="13"/>
  <c r="BA8" i="13" s="1"/>
  <c r="BA37" i="13" s="1"/>
  <c r="E7" i="12" s="1"/>
  <c r="B7" i="12"/>
  <c r="A7" i="12"/>
  <c r="BC37" i="13"/>
  <c r="G7" i="12" s="1"/>
  <c r="E4" i="13"/>
  <c r="F3" i="13"/>
  <c r="C33" i="11"/>
  <c r="F33" i="11" s="1"/>
  <c r="C31" i="11"/>
  <c r="G7" i="11"/>
  <c r="I20" i="9"/>
  <c r="D21" i="8"/>
  <c r="I19" i="9"/>
  <c r="G21" i="8" s="1"/>
  <c r="G20" i="8"/>
  <c r="D20" i="8"/>
  <c r="I18" i="9"/>
  <c r="D19" i="8"/>
  <c r="I17" i="9"/>
  <c r="G19" i="8" s="1"/>
  <c r="D18" i="8"/>
  <c r="I16" i="9"/>
  <c r="G18" i="8" s="1"/>
  <c r="G17" i="8"/>
  <c r="D17" i="8"/>
  <c r="I15" i="9"/>
  <c r="D16" i="8"/>
  <c r="I14" i="9"/>
  <c r="G16" i="8" s="1"/>
  <c r="D15" i="8"/>
  <c r="I13" i="9"/>
  <c r="G15" i="8" s="1"/>
  <c r="BE12" i="10"/>
  <c r="BD12" i="10"/>
  <c r="BC12" i="10"/>
  <c r="BB12" i="10"/>
  <c r="BA12" i="10"/>
  <c r="K12" i="10"/>
  <c r="I12" i="10"/>
  <c r="G12" i="10"/>
  <c r="BE11" i="10"/>
  <c r="BD11" i="10"/>
  <c r="BC11" i="10"/>
  <c r="BB11" i="10"/>
  <c r="BA11" i="10"/>
  <c r="K11" i="10"/>
  <c r="I11" i="10"/>
  <c r="G11" i="10"/>
  <c r="BE10" i="10"/>
  <c r="BD10" i="10"/>
  <c r="BC10" i="10"/>
  <c r="BB10" i="10"/>
  <c r="BA10" i="10"/>
  <c r="K10" i="10"/>
  <c r="I10" i="10"/>
  <c r="G10" i="10"/>
  <c r="BE9" i="10"/>
  <c r="BD9" i="10"/>
  <c r="BC9" i="10"/>
  <c r="BB9" i="10"/>
  <c r="BA9" i="10"/>
  <c r="K9" i="10"/>
  <c r="I9" i="10"/>
  <c r="G9" i="10"/>
  <c r="BE8" i="10"/>
  <c r="BE13" i="10" s="1"/>
  <c r="I7" i="9" s="1"/>
  <c r="I8" i="9" s="1"/>
  <c r="C21" i="8" s="1"/>
  <c r="BD8" i="10"/>
  <c r="BD13" i="10" s="1"/>
  <c r="H7" i="9" s="1"/>
  <c r="H8" i="9" s="1"/>
  <c r="C17" i="8" s="1"/>
  <c r="BC8" i="10"/>
  <c r="BB8" i="10"/>
  <c r="BA8" i="10"/>
  <c r="BA13" i="10" s="1"/>
  <c r="E7" i="9" s="1"/>
  <c r="E8" i="9" s="1"/>
  <c r="C15" i="8" s="1"/>
  <c r="K8" i="10"/>
  <c r="K13" i="10" s="1"/>
  <c r="I8" i="10"/>
  <c r="G8" i="10"/>
  <c r="B7" i="9"/>
  <c r="A7" i="9"/>
  <c r="BC13" i="10"/>
  <c r="G7" i="9" s="1"/>
  <c r="G8" i="9" s="1"/>
  <c r="C18" i="8" s="1"/>
  <c r="BB13" i="10"/>
  <c r="F7" i="9" s="1"/>
  <c r="F8" i="9" s="1"/>
  <c r="C16" i="8" s="1"/>
  <c r="I13" i="10"/>
  <c r="G13" i="10"/>
  <c r="E4" i="10"/>
  <c r="F3" i="10"/>
  <c r="C33" i="8"/>
  <c r="F33" i="8" s="1"/>
  <c r="C31" i="8"/>
  <c r="G7" i="8"/>
  <c r="I25" i="6"/>
  <c r="G21" i="5"/>
  <c r="D21" i="5"/>
  <c r="I24" i="6"/>
  <c r="D20" i="5"/>
  <c r="I23" i="6"/>
  <c r="G20" i="5" s="1"/>
  <c r="D19" i="5"/>
  <c r="I22" i="6"/>
  <c r="G19" i="5" s="1"/>
  <c r="D18" i="5"/>
  <c r="I21" i="6"/>
  <c r="G18" i="5" s="1"/>
  <c r="D17" i="5"/>
  <c r="I20" i="6"/>
  <c r="G17" i="5" s="1"/>
  <c r="D16" i="5"/>
  <c r="I19" i="6"/>
  <c r="G16" i="5" s="1"/>
  <c r="D15" i="5"/>
  <c r="I18" i="6"/>
  <c r="BE111" i="7"/>
  <c r="BD111" i="7"/>
  <c r="BC111" i="7"/>
  <c r="BB111" i="7"/>
  <c r="BA111" i="7"/>
  <c r="K111" i="7"/>
  <c r="I111" i="7"/>
  <c r="G111" i="7"/>
  <c r="BE110" i="7"/>
  <c r="BD110" i="7"/>
  <c r="BC110" i="7"/>
  <c r="BB110" i="7"/>
  <c r="BA110" i="7"/>
  <c r="K110" i="7"/>
  <c r="I110" i="7"/>
  <c r="G110" i="7"/>
  <c r="BE109" i="7"/>
  <c r="BE112" i="7" s="1"/>
  <c r="I12" i="6" s="1"/>
  <c r="BD109" i="7"/>
  <c r="BC109" i="7"/>
  <c r="BB109" i="7"/>
  <c r="BB112" i="7" s="1"/>
  <c r="F12" i="6" s="1"/>
  <c r="BA109" i="7"/>
  <c r="BA112" i="7" s="1"/>
  <c r="E12" i="6" s="1"/>
  <c r="K109" i="7"/>
  <c r="I109" i="7"/>
  <c r="G109" i="7"/>
  <c r="G112" i="7" s="1"/>
  <c r="B12" i="6"/>
  <c r="A12" i="6"/>
  <c r="BD112" i="7"/>
  <c r="H12" i="6" s="1"/>
  <c r="BC112" i="7"/>
  <c r="G12" i="6" s="1"/>
  <c r="K112" i="7"/>
  <c r="I112" i="7"/>
  <c r="BE106" i="7"/>
  <c r="BD106" i="7"/>
  <c r="BC106" i="7"/>
  <c r="BC107" i="7" s="1"/>
  <c r="G11" i="6" s="1"/>
  <c r="BB106" i="7"/>
  <c r="K106" i="7"/>
  <c r="I106" i="7"/>
  <c r="I107" i="7" s="1"/>
  <c r="G106" i="7"/>
  <c r="BA106" i="7" s="1"/>
  <c r="BA107" i="7" s="1"/>
  <c r="E11" i="6" s="1"/>
  <c r="B11" i="6"/>
  <c r="A11" i="6"/>
  <c r="BE107" i="7"/>
  <c r="I11" i="6" s="1"/>
  <c r="BD107" i="7"/>
  <c r="H11" i="6" s="1"/>
  <c r="BB107" i="7"/>
  <c r="F11" i="6" s="1"/>
  <c r="K107" i="7"/>
  <c r="BE102" i="7"/>
  <c r="BD102" i="7"/>
  <c r="BC102" i="7"/>
  <c r="BB102" i="7"/>
  <c r="K102" i="7"/>
  <c r="I102" i="7"/>
  <c r="G102" i="7"/>
  <c r="BA102" i="7" s="1"/>
  <c r="BE100" i="7"/>
  <c r="BD100" i="7"/>
  <c r="BC100" i="7"/>
  <c r="BB100" i="7"/>
  <c r="K100" i="7"/>
  <c r="I100" i="7"/>
  <c r="G100" i="7"/>
  <c r="BA100" i="7" s="1"/>
  <c r="BE98" i="7"/>
  <c r="BD98" i="7"/>
  <c r="BC98" i="7"/>
  <c r="BB98" i="7"/>
  <c r="K98" i="7"/>
  <c r="I98" i="7"/>
  <c r="G98" i="7"/>
  <c r="BA98" i="7" s="1"/>
  <c r="BE96" i="7"/>
  <c r="BD96" i="7"/>
  <c r="BC96" i="7"/>
  <c r="BB96" i="7"/>
  <c r="K96" i="7"/>
  <c r="I96" i="7"/>
  <c r="G96" i="7"/>
  <c r="BA96" i="7" s="1"/>
  <c r="BE94" i="7"/>
  <c r="BD94" i="7"/>
  <c r="BC94" i="7"/>
  <c r="BB94" i="7"/>
  <c r="K94" i="7"/>
  <c r="I94" i="7"/>
  <c r="G94" i="7"/>
  <c r="BA94" i="7" s="1"/>
  <c r="BE92" i="7"/>
  <c r="BD92" i="7"/>
  <c r="BC92" i="7"/>
  <c r="BB92" i="7"/>
  <c r="K92" i="7"/>
  <c r="I92" i="7"/>
  <c r="G92" i="7"/>
  <c r="BA92" i="7" s="1"/>
  <c r="BE90" i="7"/>
  <c r="BD90" i="7"/>
  <c r="BD104" i="7" s="1"/>
  <c r="H10" i="6" s="1"/>
  <c r="BC90" i="7"/>
  <c r="BC104" i="7" s="1"/>
  <c r="G10" i="6" s="1"/>
  <c r="BB90" i="7"/>
  <c r="K90" i="7"/>
  <c r="I90" i="7"/>
  <c r="G90" i="7"/>
  <c r="BA90" i="7" s="1"/>
  <c r="BE88" i="7"/>
  <c r="BD88" i="7"/>
  <c r="BC88" i="7"/>
  <c r="BB88" i="7"/>
  <c r="BB104" i="7" s="1"/>
  <c r="F10" i="6" s="1"/>
  <c r="K88" i="7"/>
  <c r="I88" i="7"/>
  <c r="G88" i="7"/>
  <c r="BA88" i="7" s="1"/>
  <c r="B10" i="6"/>
  <c r="A10" i="6"/>
  <c r="I104" i="7"/>
  <c r="G104" i="7"/>
  <c r="BE85" i="7"/>
  <c r="BD85" i="7"/>
  <c r="BC85" i="7"/>
  <c r="BC86" i="7" s="1"/>
  <c r="G9" i="6" s="1"/>
  <c r="BB85" i="7"/>
  <c r="K85" i="7"/>
  <c r="I85" i="7"/>
  <c r="G85" i="7"/>
  <c r="BA85" i="7" s="1"/>
  <c r="BE84" i="7"/>
  <c r="BD84" i="7"/>
  <c r="BC84" i="7"/>
  <c r="BB84" i="7"/>
  <c r="BB86" i="7" s="1"/>
  <c r="F9" i="6" s="1"/>
  <c r="K84" i="7"/>
  <c r="I84" i="7"/>
  <c r="G84" i="7"/>
  <c r="BA84" i="7" s="1"/>
  <c r="BE83" i="7"/>
  <c r="BD83" i="7"/>
  <c r="BD86" i="7" s="1"/>
  <c r="H9" i="6" s="1"/>
  <c r="BC83" i="7"/>
  <c r="BB83" i="7"/>
  <c r="BA83" i="7"/>
  <c r="K83" i="7"/>
  <c r="K86" i="7" s="1"/>
  <c r="I83" i="7"/>
  <c r="G83" i="7"/>
  <c r="B9" i="6"/>
  <c r="A9" i="6"/>
  <c r="I86" i="7"/>
  <c r="G86" i="7"/>
  <c r="BE79" i="7"/>
  <c r="BD79" i="7"/>
  <c r="BC79" i="7"/>
  <c r="BB79" i="7"/>
  <c r="K79" i="7"/>
  <c r="I79" i="7"/>
  <c r="G79" i="7"/>
  <c r="BA79" i="7" s="1"/>
  <c r="BE77" i="7"/>
  <c r="BD77" i="7"/>
  <c r="BC77" i="7"/>
  <c r="BB77" i="7"/>
  <c r="K77" i="7"/>
  <c r="I77" i="7"/>
  <c r="G77" i="7"/>
  <c r="BA77" i="7" s="1"/>
  <c r="BE75" i="7"/>
  <c r="BD75" i="7"/>
  <c r="BC75" i="7"/>
  <c r="BB75" i="7"/>
  <c r="BA75" i="7"/>
  <c r="K75" i="7"/>
  <c r="I75" i="7"/>
  <c r="G75" i="7"/>
  <c r="BE72" i="7"/>
  <c r="BD72" i="7"/>
  <c r="BC72" i="7"/>
  <c r="BB72" i="7"/>
  <c r="K72" i="7"/>
  <c r="I72" i="7"/>
  <c r="G72" i="7"/>
  <c r="BA72" i="7" s="1"/>
  <c r="BE70" i="7"/>
  <c r="BD70" i="7"/>
  <c r="BC70" i="7"/>
  <c r="BB70" i="7"/>
  <c r="K70" i="7"/>
  <c r="I70" i="7"/>
  <c r="G70" i="7"/>
  <c r="BA70" i="7" s="1"/>
  <c r="BE68" i="7"/>
  <c r="BD68" i="7"/>
  <c r="BC68" i="7"/>
  <c r="BB68" i="7"/>
  <c r="K68" i="7"/>
  <c r="I68" i="7"/>
  <c r="G68" i="7"/>
  <c r="BA68" i="7" s="1"/>
  <c r="BE66" i="7"/>
  <c r="BD66" i="7"/>
  <c r="BC66" i="7"/>
  <c r="BB66" i="7"/>
  <c r="K66" i="7"/>
  <c r="I66" i="7"/>
  <c r="G66" i="7"/>
  <c r="BA66" i="7" s="1"/>
  <c r="BE64" i="7"/>
  <c r="BD64" i="7"/>
  <c r="BC64" i="7"/>
  <c r="BB64" i="7"/>
  <c r="K64" i="7"/>
  <c r="I64" i="7"/>
  <c r="G64" i="7"/>
  <c r="BA64" i="7" s="1"/>
  <c r="BE61" i="7"/>
  <c r="BD61" i="7"/>
  <c r="BC61" i="7"/>
  <c r="BC81" i="7" s="1"/>
  <c r="G8" i="6" s="1"/>
  <c r="BB61" i="7"/>
  <c r="K61" i="7"/>
  <c r="I61" i="7"/>
  <c r="G61" i="7"/>
  <c r="BE59" i="7"/>
  <c r="BD59" i="7"/>
  <c r="BC59" i="7"/>
  <c r="BB59" i="7"/>
  <c r="BB81" i="7" s="1"/>
  <c r="F8" i="6" s="1"/>
  <c r="K59" i="7"/>
  <c r="I59" i="7"/>
  <c r="G59" i="7"/>
  <c r="BA59" i="7" s="1"/>
  <c r="BE56" i="7"/>
  <c r="BE81" i="7" s="1"/>
  <c r="I8" i="6" s="1"/>
  <c r="BD56" i="7"/>
  <c r="BC56" i="7"/>
  <c r="BB56" i="7"/>
  <c r="K56" i="7"/>
  <c r="K81" i="7" s="1"/>
  <c r="I56" i="7"/>
  <c r="G56" i="7"/>
  <c r="BA56" i="7" s="1"/>
  <c r="B8" i="6"/>
  <c r="A8" i="6"/>
  <c r="BE52" i="7"/>
  <c r="BD52" i="7"/>
  <c r="BC52" i="7"/>
  <c r="BB52" i="7"/>
  <c r="K52" i="7"/>
  <c r="I52" i="7"/>
  <c r="G52" i="7"/>
  <c r="BA52" i="7" s="1"/>
  <c r="BE50" i="7"/>
  <c r="BD50" i="7"/>
  <c r="BC50" i="7"/>
  <c r="BB50" i="7"/>
  <c r="K50" i="7"/>
  <c r="I50" i="7"/>
  <c r="G50" i="7"/>
  <c r="BA50" i="7" s="1"/>
  <c r="BE49" i="7"/>
  <c r="BD49" i="7"/>
  <c r="BC49" i="7"/>
  <c r="BB49" i="7"/>
  <c r="K49" i="7"/>
  <c r="I49" i="7"/>
  <c r="G49" i="7"/>
  <c r="BA49" i="7" s="1"/>
  <c r="BE46" i="7"/>
  <c r="BD46" i="7"/>
  <c r="BC46" i="7"/>
  <c r="BB46" i="7"/>
  <c r="K46" i="7"/>
  <c r="I46" i="7"/>
  <c r="G46" i="7"/>
  <c r="BA46" i="7" s="1"/>
  <c r="BE43" i="7"/>
  <c r="BD43" i="7"/>
  <c r="BC43" i="7"/>
  <c r="BB43" i="7"/>
  <c r="K43" i="7"/>
  <c r="I43" i="7"/>
  <c r="G43" i="7"/>
  <c r="BA43" i="7" s="1"/>
  <c r="BE41" i="7"/>
  <c r="BD41" i="7"/>
  <c r="BC41" i="7"/>
  <c r="BB41" i="7"/>
  <c r="K41" i="7"/>
  <c r="I41" i="7"/>
  <c r="G41" i="7"/>
  <c r="BA41" i="7" s="1"/>
  <c r="BE39" i="7"/>
  <c r="BD39" i="7"/>
  <c r="BC39" i="7"/>
  <c r="BB39" i="7"/>
  <c r="K39" i="7"/>
  <c r="I39" i="7"/>
  <c r="G39" i="7"/>
  <c r="BA39" i="7" s="1"/>
  <c r="BE37" i="7"/>
  <c r="BD37" i="7"/>
  <c r="BC37" i="7"/>
  <c r="BB37" i="7"/>
  <c r="K37" i="7"/>
  <c r="I37" i="7"/>
  <c r="G37" i="7"/>
  <c r="BA37" i="7" s="1"/>
  <c r="BE35" i="7"/>
  <c r="BD35" i="7"/>
  <c r="BC35" i="7"/>
  <c r="BB35" i="7"/>
  <c r="K35" i="7"/>
  <c r="I35" i="7"/>
  <c r="G35" i="7"/>
  <c r="BA35" i="7" s="1"/>
  <c r="BE33" i="7"/>
  <c r="BD33" i="7"/>
  <c r="BC33" i="7"/>
  <c r="BB33" i="7"/>
  <c r="K33" i="7"/>
  <c r="I33" i="7"/>
  <c r="G33" i="7"/>
  <c r="BA33" i="7" s="1"/>
  <c r="BE31" i="7"/>
  <c r="BD31" i="7"/>
  <c r="BC31" i="7"/>
  <c r="BB31" i="7"/>
  <c r="K31" i="7"/>
  <c r="I31" i="7"/>
  <c r="G31" i="7"/>
  <c r="BA31" i="7" s="1"/>
  <c r="BE30" i="7"/>
  <c r="BD30" i="7"/>
  <c r="BC30" i="7"/>
  <c r="BB30" i="7"/>
  <c r="K30" i="7"/>
  <c r="I30" i="7"/>
  <c r="G30" i="7"/>
  <c r="BA30" i="7" s="1"/>
  <c r="BE28" i="7"/>
  <c r="BD28" i="7"/>
  <c r="BC28" i="7"/>
  <c r="BB28" i="7"/>
  <c r="K28" i="7"/>
  <c r="I28" i="7"/>
  <c r="G28" i="7"/>
  <c r="BA28" i="7" s="1"/>
  <c r="BE27" i="7"/>
  <c r="BD27" i="7"/>
  <c r="BC27" i="7"/>
  <c r="BB27" i="7"/>
  <c r="BA27" i="7"/>
  <c r="K27" i="7"/>
  <c r="I27" i="7"/>
  <c r="G27" i="7"/>
  <c r="BE25" i="7"/>
  <c r="BD25" i="7"/>
  <c r="BC25" i="7"/>
  <c r="BB25" i="7"/>
  <c r="K25" i="7"/>
  <c r="I25" i="7"/>
  <c r="G25" i="7"/>
  <c r="BA25" i="7" s="1"/>
  <c r="BE23" i="7"/>
  <c r="BD23" i="7"/>
  <c r="BC23" i="7"/>
  <c r="BB23" i="7"/>
  <c r="K23" i="7"/>
  <c r="I23" i="7"/>
  <c r="G23" i="7"/>
  <c r="BA23" i="7" s="1"/>
  <c r="BE21" i="7"/>
  <c r="BD21" i="7"/>
  <c r="BC21" i="7"/>
  <c r="BB21" i="7"/>
  <c r="K21" i="7"/>
  <c r="I21" i="7"/>
  <c r="G21" i="7"/>
  <c r="BA21" i="7" s="1"/>
  <c r="BE19" i="7"/>
  <c r="BD19" i="7"/>
  <c r="BC19" i="7"/>
  <c r="BB19" i="7"/>
  <c r="K19" i="7"/>
  <c r="I19" i="7"/>
  <c r="G19" i="7"/>
  <c r="BA19" i="7" s="1"/>
  <c r="BE17" i="7"/>
  <c r="BD17" i="7"/>
  <c r="BC17" i="7"/>
  <c r="BB17" i="7"/>
  <c r="K17" i="7"/>
  <c r="I17" i="7"/>
  <c r="G17" i="7"/>
  <c r="BA17" i="7" s="1"/>
  <c r="BE15" i="7"/>
  <c r="BD15" i="7"/>
  <c r="BC15" i="7"/>
  <c r="BB15" i="7"/>
  <c r="K15" i="7"/>
  <c r="I15" i="7"/>
  <c r="G15" i="7"/>
  <c r="BA15" i="7" s="1"/>
  <c r="BE13" i="7"/>
  <c r="BD13" i="7"/>
  <c r="BC13" i="7"/>
  <c r="BB13" i="7"/>
  <c r="K13" i="7"/>
  <c r="I13" i="7"/>
  <c r="G13" i="7"/>
  <c r="BA13" i="7" s="1"/>
  <c r="BE11" i="7"/>
  <c r="BD11" i="7"/>
  <c r="BC11" i="7"/>
  <c r="BB11" i="7"/>
  <c r="K11" i="7"/>
  <c r="I11" i="7"/>
  <c r="G11" i="7"/>
  <c r="BA11" i="7" s="1"/>
  <c r="BE10" i="7"/>
  <c r="BD10" i="7"/>
  <c r="BD54" i="7" s="1"/>
  <c r="H7" i="6" s="1"/>
  <c r="BC10" i="7"/>
  <c r="BB10" i="7"/>
  <c r="K10" i="7"/>
  <c r="I10" i="7"/>
  <c r="I54" i="7" s="1"/>
  <c r="G10" i="7"/>
  <c r="BA10" i="7" s="1"/>
  <c r="BE9" i="7"/>
  <c r="BD9" i="7"/>
  <c r="BC9" i="7"/>
  <c r="BC54" i="7" s="1"/>
  <c r="G7" i="6" s="1"/>
  <c r="G13" i="6" s="1"/>
  <c r="C18" i="5" s="1"/>
  <c r="BB9" i="7"/>
  <c r="K9" i="7"/>
  <c r="I9" i="7"/>
  <c r="G9" i="7"/>
  <c r="BA9" i="7" s="1"/>
  <c r="BE8" i="7"/>
  <c r="BD8" i="7"/>
  <c r="BC8" i="7"/>
  <c r="BB8" i="7"/>
  <c r="K8" i="7"/>
  <c r="I8" i="7"/>
  <c r="G8" i="7"/>
  <c r="BA8" i="7" s="1"/>
  <c r="B7" i="6"/>
  <c r="A7" i="6"/>
  <c r="BB54" i="7"/>
  <c r="F7" i="6" s="1"/>
  <c r="E4" i="7"/>
  <c r="F3" i="7"/>
  <c r="C33" i="5"/>
  <c r="F33" i="5" s="1"/>
  <c r="C31" i="5"/>
  <c r="G7" i="5"/>
  <c r="I32" i="3"/>
  <c r="G21" i="2"/>
  <c r="D21" i="2"/>
  <c r="I31" i="3"/>
  <c r="D20" i="2"/>
  <c r="I30" i="3"/>
  <c r="G20" i="2" s="1"/>
  <c r="D19" i="2"/>
  <c r="I29" i="3"/>
  <c r="G19" i="2" s="1"/>
  <c r="G18" i="2"/>
  <c r="D18" i="2"/>
  <c r="I28" i="3"/>
  <c r="D17" i="2"/>
  <c r="I27" i="3"/>
  <c r="G17" i="2" s="1"/>
  <c r="D16" i="2"/>
  <c r="I26" i="3"/>
  <c r="G16" i="2" s="1"/>
  <c r="D15" i="2"/>
  <c r="I25" i="3"/>
  <c r="G15" i="2" s="1"/>
  <c r="BE263" i="4"/>
  <c r="BD263" i="4"/>
  <c r="BC263" i="4"/>
  <c r="BB263" i="4"/>
  <c r="K263" i="4"/>
  <c r="I263" i="4"/>
  <c r="G263" i="4"/>
  <c r="BA263" i="4" s="1"/>
  <c r="BE262" i="4"/>
  <c r="BD262" i="4"/>
  <c r="BC262" i="4"/>
  <c r="BB262" i="4"/>
  <c r="K262" i="4"/>
  <c r="I262" i="4"/>
  <c r="G262" i="4"/>
  <c r="BA262" i="4" s="1"/>
  <c r="BE261" i="4"/>
  <c r="BE264" i="4" s="1"/>
  <c r="I19" i="3" s="1"/>
  <c r="BD261" i="4"/>
  <c r="BC261" i="4"/>
  <c r="BC264" i="4" s="1"/>
  <c r="G19" i="3" s="1"/>
  <c r="BB261" i="4"/>
  <c r="K261" i="4"/>
  <c r="I261" i="4"/>
  <c r="G261" i="4"/>
  <c r="BA261" i="4" s="1"/>
  <c r="BA264" i="4" s="1"/>
  <c r="E19" i="3" s="1"/>
  <c r="B19" i="3"/>
  <c r="A19" i="3"/>
  <c r="BB264" i="4"/>
  <c r="F19" i="3" s="1"/>
  <c r="BE258" i="4"/>
  <c r="BD258" i="4"/>
  <c r="BD259" i="4" s="1"/>
  <c r="H18" i="3" s="1"/>
  <c r="BC258" i="4"/>
  <c r="BC259" i="4" s="1"/>
  <c r="G18" i="3" s="1"/>
  <c r="BA258" i="4"/>
  <c r="BA259" i="4" s="1"/>
  <c r="E18" i="3" s="1"/>
  <c r="K258" i="4"/>
  <c r="K259" i="4" s="1"/>
  <c r="I258" i="4"/>
  <c r="I259" i="4" s="1"/>
  <c r="G258" i="4"/>
  <c r="BB258" i="4" s="1"/>
  <c r="BB259" i="4" s="1"/>
  <c r="F18" i="3" s="1"/>
  <c r="B18" i="3"/>
  <c r="A18" i="3"/>
  <c r="BE259" i="4"/>
  <c r="I18" i="3" s="1"/>
  <c r="G259" i="4"/>
  <c r="BE255" i="4"/>
  <c r="BD255" i="4"/>
  <c r="BC255" i="4"/>
  <c r="BA255" i="4"/>
  <c r="BA256" i="4" s="1"/>
  <c r="E17" i="3" s="1"/>
  <c r="K255" i="4"/>
  <c r="I255" i="4"/>
  <c r="G255" i="4"/>
  <c r="BB255" i="4" s="1"/>
  <c r="BE249" i="4"/>
  <c r="BD249" i="4"/>
  <c r="BC249" i="4"/>
  <c r="BA249" i="4"/>
  <c r="K249" i="4"/>
  <c r="K256" i="4" s="1"/>
  <c r="I249" i="4"/>
  <c r="G249" i="4"/>
  <c r="BB249" i="4" s="1"/>
  <c r="BE248" i="4"/>
  <c r="BD248" i="4"/>
  <c r="BD256" i="4" s="1"/>
  <c r="H17" i="3" s="1"/>
  <c r="BC248" i="4"/>
  <c r="BA248" i="4"/>
  <c r="K248" i="4"/>
  <c r="I248" i="4"/>
  <c r="I256" i="4" s="1"/>
  <c r="G248" i="4"/>
  <c r="BB248" i="4" s="1"/>
  <c r="B17" i="3"/>
  <c r="A17" i="3"/>
  <c r="BE256" i="4"/>
  <c r="I17" i="3" s="1"/>
  <c r="BE245" i="4"/>
  <c r="BD245" i="4"/>
  <c r="BC245" i="4"/>
  <c r="BA245" i="4"/>
  <c r="K245" i="4"/>
  <c r="I245" i="4"/>
  <c r="G245" i="4"/>
  <c r="BB245" i="4" s="1"/>
  <c r="BE243" i="4"/>
  <c r="BD243" i="4"/>
  <c r="BC243" i="4"/>
  <c r="BA243" i="4"/>
  <c r="K243" i="4"/>
  <c r="I243" i="4"/>
  <c r="G243" i="4"/>
  <c r="BB243" i="4" s="1"/>
  <c r="BE241" i="4"/>
  <c r="BD241" i="4"/>
  <c r="BC241" i="4"/>
  <c r="BC246" i="4" s="1"/>
  <c r="G16" i="3" s="1"/>
  <c r="BA241" i="4"/>
  <c r="BA246" i="4" s="1"/>
  <c r="E16" i="3" s="1"/>
  <c r="K241" i="4"/>
  <c r="I241" i="4"/>
  <c r="G241" i="4"/>
  <c r="B16" i="3"/>
  <c r="A16" i="3"/>
  <c r="K246" i="4"/>
  <c r="I246" i="4"/>
  <c r="BE238" i="4"/>
  <c r="BD238" i="4"/>
  <c r="BD239" i="4" s="1"/>
  <c r="H15" i="3" s="1"/>
  <c r="BC238" i="4"/>
  <c r="BC239" i="4" s="1"/>
  <c r="G15" i="3" s="1"/>
  <c r="BB238" i="4"/>
  <c r="BA238" i="4"/>
  <c r="K238" i="4"/>
  <c r="K239" i="4" s="1"/>
  <c r="I238" i="4"/>
  <c r="I239" i="4" s="1"/>
  <c r="G238" i="4"/>
  <c r="B15" i="3"/>
  <c r="A15" i="3"/>
  <c r="BE239" i="4"/>
  <c r="I15" i="3" s="1"/>
  <c r="BB239" i="4"/>
  <c r="F15" i="3" s="1"/>
  <c r="BA239" i="4"/>
  <c r="E15" i="3" s="1"/>
  <c r="G239" i="4"/>
  <c r="BE233" i="4"/>
  <c r="BD233" i="4"/>
  <c r="BC233" i="4"/>
  <c r="BB233" i="4"/>
  <c r="K233" i="4"/>
  <c r="K236" i="4" s="1"/>
  <c r="I233" i="4"/>
  <c r="G233" i="4"/>
  <c r="BA233" i="4" s="1"/>
  <c r="BE230" i="4"/>
  <c r="BD230" i="4"/>
  <c r="BD236" i="4" s="1"/>
  <c r="H14" i="3" s="1"/>
  <c r="BC230" i="4"/>
  <c r="BB230" i="4"/>
  <c r="K230" i="4"/>
  <c r="I230" i="4"/>
  <c r="I236" i="4" s="1"/>
  <c r="G230" i="4"/>
  <c r="BA230" i="4" s="1"/>
  <c r="B14" i="3"/>
  <c r="A14" i="3"/>
  <c r="BE236" i="4"/>
  <c r="I14" i="3" s="1"/>
  <c r="BB236" i="4"/>
  <c r="F14" i="3" s="1"/>
  <c r="G236" i="4"/>
  <c r="BE225" i="4"/>
  <c r="BD225" i="4"/>
  <c r="BC225" i="4"/>
  <c r="BB225" i="4"/>
  <c r="K225" i="4"/>
  <c r="I225" i="4"/>
  <c r="G225" i="4"/>
  <c r="BA225" i="4" s="1"/>
  <c r="BE222" i="4"/>
  <c r="BD222" i="4"/>
  <c r="BC222" i="4"/>
  <c r="BB222" i="4"/>
  <c r="K222" i="4"/>
  <c r="I222" i="4"/>
  <c r="G222" i="4"/>
  <c r="BA222" i="4" s="1"/>
  <c r="BE219" i="4"/>
  <c r="BD219" i="4"/>
  <c r="BC219" i="4"/>
  <c r="BB219" i="4"/>
  <c r="K219" i="4"/>
  <c r="I219" i="4"/>
  <c r="G219" i="4"/>
  <c r="BA219" i="4" s="1"/>
  <c r="BE216" i="4"/>
  <c r="BD216" i="4"/>
  <c r="BC216" i="4"/>
  <c r="BB216" i="4"/>
  <c r="K216" i="4"/>
  <c r="I216" i="4"/>
  <c r="G216" i="4"/>
  <c r="BA216" i="4" s="1"/>
  <c r="BE215" i="4"/>
  <c r="BD215" i="4"/>
  <c r="BC215" i="4"/>
  <c r="BB215" i="4"/>
  <c r="K215" i="4"/>
  <c r="I215" i="4"/>
  <c r="G215" i="4"/>
  <c r="BA215" i="4" s="1"/>
  <c r="BE214" i="4"/>
  <c r="BD214" i="4"/>
  <c r="BC214" i="4"/>
  <c r="BB214" i="4"/>
  <c r="K214" i="4"/>
  <c r="I214" i="4"/>
  <c r="G214" i="4"/>
  <c r="BA214" i="4" s="1"/>
  <c r="BE212" i="4"/>
  <c r="BD212" i="4"/>
  <c r="BC212" i="4"/>
  <c r="BB212" i="4"/>
  <c r="K212" i="4"/>
  <c r="I212" i="4"/>
  <c r="G212" i="4"/>
  <c r="BA212" i="4" s="1"/>
  <c r="BE209" i="4"/>
  <c r="BD209" i="4"/>
  <c r="BC209" i="4"/>
  <c r="BB209" i="4"/>
  <c r="K209" i="4"/>
  <c r="I209" i="4"/>
  <c r="G209" i="4"/>
  <c r="BA209" i="4" s="1"/>
  <c r="BE207" i="4"/>
  <c r="BD207" i="4"/>
  <c r="BC207" i="4"/>
  <c r="BB207" i="4"/>
  <c r="K207" i="4"/>
  <c r="I207" i="4"/>
  <c r="G207" i="4"/>
  <c r="BA207" i="4" s="1"/>
  <c r="BE205" i="4"/>
  <c r="BD205" i="4"/>
  <c r="BC205" i="4"/>
  <c r="BB205" i="4"/>
  <c r="K205" i="4"/>
  <c r="I205" i="4"/>
  <c r="G205" i="4"/>
  <c r="BA205" i="4" s="1"/>
  <c r="BE204" i="4"/>
  <c r="BD204" i="4"/>
  <c r="BC204" i="4"/>
  <c r="BB204" i="4"/>
  <c r="K204" i="4"/>
  <c r="I204" i="4"/>
  <c r="G204" i="4"/>
  <c r="BA204" i="4" s="1"/>
  <c r="BE202" i="4"/>
  <c r="BD202" i="4"/>
  <c r="BC202" i="4"/>
  <c r="BB202" i="4"/>
  <c r="K202" i="4"/>
  <c r="I202" i="4"/>
  <c r="G202" i="4"/>
  <c r="BA202" i="4" s="1"/>
  <c r="BE200" i="4"/>
  <c r="BD200" i="4"/>
  <c r="BC200" i="4"/>
  <c r="BB200" i="4"/>
  <c r="K200" i="4"/>
  <c r="I200" i="4"/>
  <c r="G200" i="4"/>
  <c r="BA200" i="4" s="1"/>
  <c r="BE198" i="4"/>
  <c r="BD198" i="4"/>
  <c r="BC198" i="4"/>
  <c r="BB198" i="4"/>
  <c r="K198" i="4"/>
  <c r="I198" i="4"/>
  <c r="I228" i="4" s="1"/>
  <c r="G198" i="4"/>
  <c r="BA198" i="4" s="1"/>
  <c r="BE196" i="4"/>
  <c r="BD196" i="4"/>
  <c r="BC196" i="4"/>
  <c r="BB196" i="4"/>
  <c r="K196" i="4"/>
  <c r="I196" i="4"/>
  <c r="G196" i="4"/>
  <c r="BA196" i="4" s="1"/>
  <c r="BE193" i="4"/>
  <c r="BD193" i="4"/>
  <c r="BC193" i="4"/>
  <c r="BB193" i="4"/>
  <c r="K193" i="4"/>
  <c r="I193" i="4"/>
  <c r="G193" i="4"/>
  <c r="BA193" i="4" s="1"/>
  <c r="BE190" i="4"/>
  <c r="BD190" i="4"/>
  <c r="BC190" i="4"/>
  <c r="BB190" i="4"/>
  <c r="K190" i="4"/>
  <c r="I190" i="4"/>
  <c r="G190" i="4"/>
  <c r="BA190" i="4" s="1"/>
  <c r="BE189" i="4"/>
  <c r="BD189" i="4"/>
  <c r="BC189" i="4"/>
  <c r="BB189" i="4"/>
  <c r="K189" i="4"/>
  <c r="I189" i="4"/>
  <c r="G189" i="4"/>
  <c r="BA189" i="4" s="1"/>
  <c r="BE188" i="4"/>
  <c r="BD188" i="4"/>
  <c r="BC188" i="4"/>
  <c r="BB188" i="4"/>
  <c r="BA188" i="4"/>
  <c r="K188" i="4"/>
  <c r="I188" i="4"/>
  <c r="G188" i="4"/>
  <c r="BE185" i="4"/>
  <c r="BD185" i="4"/>
  <c r="BC185" i="4"/>
  <c r="BB185" i="4"/>
  <c r="K185" i="4"/>
  <c r="I185" i="4"/>
  <c r="G185" i="4"/>
  <c r="BA185" i="4" s="1"/>
  <c r="BE183" i="4"/>
  <c r="BD183" i="4"/>
  <c r="BC183" i="4"/>
  <c r="BB183" i="4"/>
  <c r="K183" i="4"/>
  <c r="I183" i="4"/>
  <c r="G183" i="4"/>
  <c r="BA183" i="4" s="1"/>
  <c r="BE181" i="4"/>
  <c r="BD181" i="4"/>
  <c r="BC181" i="4"/>
  <c r="BC228" i="4" s="1"/>
  <c r="G13" i="3" s="1"/>
  <c r="BB181" i="4"/>
  <c r="BB228" i="4" s="1"/>
  <c r="F13" i="3" s="1"/>
  <c r="K181" i="4"/>
  <c r="I181" i="4"/>
  <c r="G181" i="4"/>
  <c r="BA181" i="4" s="1"/>
  <c r="BE180" i="4"/>
  <c r="BD180" i="4"/>
  <c r="BC180" i="4"/>
  <c r="BB180" i="4"/>
  <c r="K180" i="4"/>
  <c r="I180" i="4"/>
  <c r="G180" i="4"/>
  <c r="BA180" i="4" s="1"/>
  <c r="B13" i="3"/>
  <c r="A13" i="3"/>
  <c r="BD228" i="4"/>
  <c r="H13" i="3" s="1"/>
  <c r="G228" i="4"/>
  <c r="BE176" i="4"/>
  <c r="BD176" i="4"/>
  <c r="BC176" i="4"/>
  <c r="BC178" i="4" s="1"/>
  <c r="G12" i="3" s="1"/>
  <c r="BB176" i="4"/>
  <c r="K176" i="4"/>
  <c r="I176" i="4"/>
  <c r="G176" i="4"/>
  <c r="BA176" i="4" s="1"/>
  <c r="BE174" i="4"/>
  <c r="BD174" i="4"/>
  <c r="BC174" i="4"/>
  <c r="BB174" i="4"/>
  <c r="K174" i="4"/>
  <c r="I174" i="4"/>
  <c r="G174" i="4"/>
  <c r="BA174" i="4" s="1"/>
  <c r="BE172" i="4"/>
  <c r="BD172" i="4"/>
  <c r="BD178" i="4" s="1"/>
  <c r="H12" i="3" s="1"/>
  <c r="BC172" i="4"/>
  <c r="BB172" i="4"/>
  <c r="K172" i="4"/>
  <c r="I172" i="4"/>
  <c r="I178" i="4" s="1"/>
  <c r="G172" i="4"/>
  <c r="BA172" i="4" s="1"/>
  <c r="B12" i="3"/>
  <c r="A12" i="3"/>
  <c r="BE178" i="4"/>
  <c r="I12" i="3" s="1"/>
  <c r="G178" i="4"/>
  <c r="BE168" i="4"/>
  <c r="BE170" i="4" s="1"/>
  <c r="I11" i="3" s="1"/>
  <c r="BD168" i="4"/>
  <c r="BC168" i="4"/>
  <c r="BC170" i="4" s="1"/>
  <c r="G11" i="3" s="1"/>
  <c r="BB168" i="4"/>
  <c r="BB170" i="4" s="1"/>
  <c r="F11" i="3" s="1"/>
  <c r="K168" i="4"/>
  <c r="K170" i="4" s="1"/>
  <c r="I168" i="4"/>
  <c r="I170" i="4" s="1"/>
  <c r="G168" i="4"/>
  <c r="B11" i="3"/>
  <c r="A11" i="3"/>
  <c r="BD170" i="4"/>
  <c r="H11" i="3" s="1"/>
  <c r="BE163" i="4"/>
  <c r="BD163" i="4"/>
  <c r="BC163" i="4"/>
  <c r="BB163" i="4"/>
  <c r="K163" i="4"/>
  <c r="I163" i="4"/>
  <c r="G163" i="4"/>
  <c r="BA163" i="4" s="1"/>
  <c r="BE159" i="4"/>
  <c r="BD159" i="4"/>
  <c r="BC159" i="4"/>
  <c r="BB159" i="4"/>
  <c r="K159" i="4"/>
  <c r="I159" i="4"/>
  <c r="G159" i="4"/>
  <c r="BA159" i="4" s="1"/>
  <c r="BE157" i="4"/>
  <c r="BD157" i="4"/>
  <c r="BC157" i="4"/>
  <c r="BB157" i="4"/>
  <c r="BA157" i="4"/>
  <c r="K157" i="4"/>
  <c r="I157" i="4"/>
  <c r="G157" i="4"/>
  <c r="BE154" i="4"/>
  <c r="BD154" i="4"/>
  <c r="BC154" i="4"/>
  <c r="BB154" i="4"/>
  <c r="BA154" i="4"/>
  <c r="K154" i="4"/>
  <c r="I154" i="4"/>
  <c r="G154" i="4"/>
  <c r="BE151" i="4"/>
  <c r="BD151" i="4"/>
  <c r="BC151" i="4"/>
  <c r="BB151" i="4"/>
  <c r="BA151" i="4"/>
  <c r="K151" i="4"/>
  <c r="I151" i="4"/>
  <c r="G151" i="4"/>
  <c r="BE147" i="4"/>
  <c r="BD147" i="4"/>
  <c r="BC147" i="4"/>
  <c r="BB147" i="4"/>
  <c r="BA147" i="4"/>
  <c r="K147" i="4"/>
  <c r="I147" i="4"/>
  <c r="G147" i="4"/>
  <c r="BE146" i="4"/>
  <c r="BD146" i="4"/>
  <c r="BC146" i="4"/>
  <c r="BB146" i="4"/>
  <c r="BA146" i="4"/>
  <c r="K146" i="4"/>
  <c r="I146" i="4"/>
  <c r="G146" i="4"/>
  <c r="BE145" i="4"/>
  <c r="BD145" i="4"/>
  <c r="BC145" i="4"/>
  <c r="BB145" i="4"/>
  <c r="BA145" i="4"/>
  <c r="K145" i="4"/>
  <c r="I145" i="4"/>
  <c r="G145" i="4"/>
  <c r="BE142" i="4"/>
  <c r="BD142" i="4"/>
  <c r="BC142" i="4"/>
  <c r="BB142" i="4"/>
  <c r="BA142" i="4"/>
  <c r="K142" i="4"/>
  <c r="I142" i="4"/>
  <c r="G142" i="4"/>
  <c r="BE138" i="4"/>
  <c r="BD138" i="4"/>
  <c r="BC138" i="4"/>
  <c r="BB138" i="4"/>
  <c r="K138" i="4"/>
  <c r="I138" i="4"/>
  <c r="G138" i="4"/>
  <c r="BA138" i="4" s="1"/>
  <c r="BE130" i="4"/>
  <c r="BD130" i="4"/>
  <c r="BC130" i="4"/>
  <c r="BB130" i="4"/>
  <c r="K130" i="4"/>
  <c r="I130" i="4"/>
  <c r="G130" i="4"/>
  <c r="BA130" i="4" s="1"/>
  <c r="BE126" i="4"/>
  <c r="BD126" i="4"/>
  <c r="BC126" i="4"/>
  <c r="BB126" i="4"/>
  <c r="K126" i="4"/>
  <c r="I126" i="4"/>
  <c r="G126" i="4"/>
  <c r="BA126" i="4" s="1"/>
  <c r="BE122" i="4"/>
  <c r="BE166" i="4" s="1"/>
  <c r="I10" i="3" s="1"/>
  <c r="BD122" i="4"/>
  <c r="BC122" i="4"/>
  <c r="BB122" i="4"/>
  <c r="K122" i="4"/>
  <c r="I122" i="4"/>
  <c r="G122" i="4"/>
  <c r="BA122" i="4" s="1"/>
  <c r="BE121" i="4"/>
  <c r="BD121" i="4"/>
  <c r="BC121" i="4"/>
  <c r="BB121" i="4"/>
  <c r="K121" i="4"/>
  <c r="I121" i="4"/>
  <c r="G121" i="4"/>
  <c r="BA121" i="4" s="1"/>
  <c r="BE119" i="4"/>
  <c r="BD119" i="4"/>
  <c r="BC119" i="4"/>
  <c r="BB119" i="4"/>
  <c r="BA119" i="4"/>
  <c r="K119" i="4"/>
  <c r="I119" i="4"/>
  <c r="G119" i="4"/>
  <c r="BE117" i="4"/>
  <c r="BD117" i="4"/>
  <c r="BC117" i="4"/>
  <c r="BB117" i="4"/>
  <c r="BA117" i="4"/>
  <c r="K117" i="4"/>
  <c r="I117" i="4"/>
  <c r="G117" i="4"/>
  <c r="BE115" i="4"/>
  <c r="BD115" i="4"/>
  <c r="BC115" i="4"/>
  <c r="BB115" i="4"/>
  <c r="BA115" i="4"/>
  <c r="K115" i="4"/>
  <c r="I115" i="4"/>
  <c r="G115" i="4"/>
  <c r="BE113" i="4"/>
  <c r="BD113" i="4"/>
  <c r="BC113" i="4"/>
  <c r="BB113" i="4"/>
  <c r="BA113" i="4"/>
  <c r="K113" i="4"/>
  <c r="I113" i="4"/>
  <c r="G113" i="4"/>
  <c r="BE110" i="4"/>
  <c r="BD110" i="4"/>
  <c r="BC110" i="4"/>
  <c r="BC166" i="4" s="1"/>
  <c r="G10" i="3" s="1"/>
  <c r="BB110" i="4"/>
  <c r="K110" i="4"/>
  <c r="I110" i="4"/>
  <c r="G110" i="4"/>
  <c r="BA110" i="4" s="1"/>
  <c r="BE106" i="4"/>
  <c r="BD106" i="4"/>
  <c r="BC106" i="4"/>
  <c r="BB106" i="4"/>
  <c r="K106" i="4"/>
  <c r="I106" i="4"/>
  <c r="G106" i="4"/>
  <c r="BA106" i="4" s="1"/>
  <c r="BE103" i="4"/>
  <c r="BD103" i="4"/>
  <c r="BC103" i="4"/>
  <c r="BB103" i="4"/>
  <c r="K103" i="4"/>
  <c r="K166" i="4" s="1"/>
  <c r="I103" i="4"/>
  <c r="G103" i="4"/>
  <c r="BA103" i="4" s="1"/>
  <c r="BE101" i="4"/>
  <c r="BD101" i="4"/>
  <c r="BC101" i="4"/>
  <c r="BB101" i="4"/>
  <c r="K101" i="4"/>
  <c r="I101" i="4"/>
  <c r="G101" i="4"/>
  <c r="BA101" i="4" s="1"/>
  <c r="B10" i="3"/>
  <c r="A10" i="3"/>
  <c r="BB166" i="4"/>
  <c r="F10" i="3" s="1"/>
  <c r="BE97" i="4"/>
  <c r="BD97" i="4"/>
  <c r="BC97" i="4"/>
  <c r="BB97" i="4"/>
  <c r="BB99" i="4" s="1"/>
  <c r="F9" i="3" s="1"/>
  <c r="K97" i="4"/>
  <c r="I97" i="4"/>
  <c r="G97" i="4"/>
  <c r="BA97" i="4" s="1"/>
  <c r="BE96" i="4"/>
  <c r="BD96" i="4"/>
  <c r="BC96" i="4"/>
  <c r="BB96" i="4"/>
  <c r="K96" i="4"/>
  <c r="I96" i="4"/>
  <c r="I99" i="4" s="1"/>
  <c r="G96" i="4"/>
  <c r="BA96" i="4" s="1"/>
  <c r="BA99" i="4" s="1"/>
  <c r="E9" i="3" s="1"/>
  <c r="B9" i="3"/>
  <c r="A9" i="3"/>
  <c r="BE99" i="4"/>
  <c r="I9" i="3" s="1"/>
  <c r="BC99" i="4"/>
  <c r="G9" i="3" s="1"/>
  <c r="BE92" i="4"/>
  <c r="BD92" i="4"/>
  <c r="BC92" i="4"/>
  <c r="BB92" i="4"/>
  <c r="BB94" i="4" s="1"/>
  <c r="F8" i="3" s="1"/>
  <c r="K92" i="4"/>
  <c r="I92" i="4"/>
  <c r="G92" i="4"/>
  <c r="BA92" i="4" s="1"/>
  <c r="BE90" i="4"/>
  <c r="BD90" i="4"/>
  <c r="BC90" i="4"/>
  <c r="BB90" i="4"/>
  <c r="BA90" i="4"/>
  <c r="K90" i="4"/>
  <c r="I90" i="4"/>
  <c r="G90" i="4"/>
  <c r="BE86" i="4"/>
  <c r="BD86" i="4"/>
  <c r="BC86" i="4"/>
  <c r="BB86" i="4"/>
  <c r="BA86" i="4"/>
  <c r="K86" i="4"/>
  <c r="K94" i="4" s="1"/>
  <c r="I86" i="4"/>
  <c r="I94" i="4" s="1"/>
  <c r="G86" i="4"/>
  <c r="G94" i="4" s="1"/>
  <c r="B8" i="3"/>
  <c r="A8" i="3"/>
  <c r="BD94" i="4"/>
  <c r="H8" i="3" s="1"/>
  <c r="BE82" i="4"/>
  <c r="BD82" i="4"/>
  <c r="BC82" i="4"/>
  <c r="BB82" i="4"/>
  <c r="K82" i="4"/>
  <c r="I82" i="4"/>
  <c r="G82" i="4"/>
  <c r="BA82" i="4" s="1"/>
  <c r="BE80" i="4"/>
  <c r="BD80" i="4"/>
  <c r="BC80" i="4"/>
  <c r="BB80" i="4"/>
  <c r="K80" i="4"/>
  <c r="I80" i="4"/>
  <c r="G80" i="4"/>
  <c r="BA80" i="4" s="1"/>
  <c r="BE76" i="4"/>
  <c r="BD76" i="4"/>
  <c r="BC76" i="4"/>
  <c r="BB76" i="4"/>
  <c r="K76" i="4"/>
  <c r="I76" i="4"/>
  <c r="G76" i="4"/>
  <c r="BA76" i="4" s="1"/>
  <c r="BE74" i="4"/>
  <c r="BD74" i="4"/>
  <c r="BC74" i="4"/>
  <c r="BB74" i="4"/>
  <c r="K74" i="4"/>
  <c r="I74" i="4"/>
  <c r="G74" i="4"/>
  <c r="BA74" i="4" s="1"/>
  <c r="BE70" i="4"/>
  <c r="BD70" i="4"/>
  <c r="BC70" i="4"/>
  <c r="BB70" i="4"/>
  <c r="K70" i="4"/>
  <c r="I70" i="4"/>
  <c r="G70" i="4"/>
  <c r="BA70" i="4" s="1"/>
  <c r="BE68" i="4"/>
  <c r="BD68" i="4"/>
  <c r="BC68" i="4"/>
  <c r="BB68" i="4"/>
  <c r="K68" i="4"/>
  <c r="I68" i="4"/>
  <c r="G68" i="4"/>
  <c r="BA68" i="4" s="1"/>
  <c r="BE65" i="4"/>
  <c r="BD65" i="4"/>
  <c r="BC65" i="4"/>
  <c r="BB65" i="4"/>
  <c r="K65" i="4"/>
  <c r="I65" i="4"/>
  <c r="G65" i="4"/>
  <c r="BA65" i="4" s="1"/>
  <c r="BE60" i="4"/>
  <c r="BD60" i="4"/>
  <c r="BC60" i="4"/>
  <c r="BB60" i="4"/>
  <c r="K60" i="4"/>
  <c r="I60" i="4"/>
  <c r="G60" i="4"/>
  <c r="BA60" i="4" s="1"/>
  <c r="BE59" i="4"/>
  <c r="BD59" i="4"/>
  <c r="BC59" i="4"/>
  <c r="BB59" i="4"/>
  <c r="K59" i="4"/>
  <c r="I59" i="4"/>
  <c r="G59" i="4"/>
  <c r="BA59" i="4" s="1"/>
  <c r="BE55" i="4"/>
  <c r="BD55" i="4"/>
  <c r="BC55" i="4"/>
  <c r="BB55" i="4"/>
  <c r="K55" i="4"/>
  <c r="I55" i="4"/>
  <c r="G55" i="4"/>
  <c r="BA55" i="4" s="1"/>
  <c r="BE51" i="4"/>
  <c r="BD51" i="4"/>
  <c r="BC51" i="4"/>
  <c r="BB51" i="4"/>
  <c r="K51" i="4"/>
  <c r="I51" i="4"/>
  <c r="G51" i="4"/>
  <c r="BA51" i="4" s="1"/>
  <c r="BE49" i="4"/>
  <c r="BD49" i="4"/>
  <c r="BC49" i="4"/>
  <c r="BB49" i="4"/>
  <c r="K49" i="4"/>
  <c r="I49" i="4"/>
  <c r="G49" i="4"/>
  <c r="BA49" i="4" s="1"/>
  <c r="BE45" i="4"/>
  <c r="BD45" i="4"/>
  <c r="BC45" i="4"/>
  <c r="BB45" i="4"/>
  <c r="K45" i="4"/>
  <c r="I45" i="4"/>
  <c r="G45" i="4"/>
  <c r="BA45" i="4" s="1"/>
  <c r="BE43" i="4"/>
  <c r="BD43" i="4"/>
  <c r="BC43" i="4"/>
  <c r="BB43" i="4"/>
  <c r="K43" i="4"/>
  <c r="I43" i="4"/>
  <c r="G43" i="4"/>
  <c r="BA43" i="4" s="1"/>
  <c r="BE41" i="4"/>
  <c r="BD41" i="4"/>
  <c r="BC41" i="4"/>
  <c r="BB41" i="4"/>
  <c r="K41" i="4"/>
  <c r="I41" i="4"/>
  <c r="G41" i="4"/>
  <c r="BA41" i="4" s="1"/>
  <c r="BE39" i="4"/>
  <c r="BD39" i="4"/>
  <c r="BC39" i="4"/>
  <c r="BB39" i="4"/>
  <c r="K39" i="4"/>
  <c r="I39" i="4"/>
  <c r="G39" i="4"/>
  <c r="BA39" i="4" s="1"/>
  <c r="BE37" i="4"/>
  <c r="BD37" i="4"/>
  <c r="BC37" i="4"/>
  <c r="BB37" i="4"/>
  <c r="K37" i="4"/>
  <c r="I37" i="4"/>
  <c r="G37" i="4"/>
  <c r="BA37" i="4" s="1"/>
  <c r="BE33" i="4"/>
  <c r="BD33" i="4"/>
  <c r="BC33" i="4"/>
  <c r="BB33" i="4"/>
  <c r="K33" i="4"/>
  <c r="I33" i="4"/>
  <c r="G33" i="4"/>
  <c r="BA33" i="4" s="1"/>
  <c r="BE29" i="4"/>
  <c r="BD29" i="4"/>
  <c r="BC29" i="4"/>
  <c r="BB29" i="4"/>
  <c r="K29" i="4"/>
  <c r="I29" i="4"/>
  <c r="G29" i="4"/>
  <c r="BA29" i="4" s="1"/>
  <c r="BE25" i="4"/>
  <c r="BD25" i="4"/>
  <c r="BC25" i="4"/>
  <c r="BB25" i="4"/>
  <c r="K25" i="4"/>
  <c r="I25" i="4"/>
  <c r="G25" i="4"/>
  <c r="BA25" i="4" s="1"/>
  <c r="BE23" i="4"/>
  <c r="BD23" i="4"/>
  <c r="BC23" i="4"/>
  <c r="BB23" i="4"/>
  <c r="K23" i="4"/>
  <c r="I23" i="4"/>
  <c r="G23" i="4"/>
  <c r="BA23" i="4" s="1"/>
  <c r="BE20" i="4"/>
  <c r="BD20" i="4"/>
  <c r="BC20" i="4"/>
  <c r="BB20" i="4"/>
  <c r="BA20" i="4"/>
  <c r="K20" i="4"/>
  <c r="I20" i="4"/>
  <c r="G20" i="4"/>
  <c r="BE18" i="4"/>
  <c r="BD18" i="4"/>
  <c r="BC18" i="4"/>
  <c r="BB18" i="4"/>
  <c r="BA18" i="4"/>
  <c r="K18" i="4"/>
  <c r="I18" i="4"/>
  <c r="G18" i="4"/>
  <c r="BE15" i="4"/>
  <c r="BD15" i="4"/>
  <c r="BC15" i="4"/>
  <c r="BC84" i="4" s="1"/>
  <c r="G7" i="3" s="1"/>
  <c r="BB15" i="4"/>
  <c r="K15" i="4"/>
  <c r="I15" i="4"/>
  <c r="G15" i="4"/>
  <c r="BA15" i="4" s="1"/>
  <c r="BE14" i="4"/>
  <c r="BD14" i="4"/>
  <c r="BC14" i="4"/>
  <c r="BB14" i="4"/>
  <c r="K14" i="4"/>
  <c r="I14" i="4"/>
  <c r="G14" i="4"/>
  <c r="BA14" i="4" s="1"/>
  <c r="BE11" i="4"/>
  <c r="BD11" i="4"/>
  <c r="BC11" i="4"/>
  <c r="BB11" i="4"/>
  <c r="K11" i="4"/>
  <c r="K84" i="4" s="1"/>
  <c r="I11" i="4"/>
  <c r="G11" i="4"/>
  <c r="BA11" i="4" s="1"/>
  <c r="BE8" i="4"/>
  <c r="BD8" i="4"/>
  <c r="BD84" i="4" s="1"/>
  <c r="H7" i="3" s="1"/>
  <c r="BC8" i="4"/>
  <c r="BB8" i="4"/>
  <c r="K8" i="4"/>
  <c r="I8" i="4"/>
  <c r="G8" i="4"/>
  <c r="BA8" i="4" s="1"/>
  <c r="B7" i="3"/>
  <c r="A7" i="3"/>
  <c r="BE84" i="4"/>
  <c r="I7" i="3" s="1"/>
  <c r="I84" i="4"/>
  <c r="E4" i="4"/>
  <c r="F3" i="4"/>
  <c r="C33" i="2"/>
  <c r="F33" i="2" s="1"/>
  <c r="C31" i="2"/>
  <c r="G7" i="2"/>
  <c r="H85" i="1"/>
  <c r="J67" i="1"/>
  <c r="I67" i="1"/>
  <c r="H67" i="1"/>
  <c r="G67" i="1"/>
  <c r="F67" i="1"/>
  <c r="H45" i="1"/>
  <c r="G45" i="1"/>
  <c r="I44" i="1"/>
  <c r="F44" i="1" s="1"/>
  <c r="I43" i="1"/>
  <c r="F43" i="1" s="1"/>
  <c r="I42" i="1"/>
  <c r="F42" i="1" s="1"/>
  <c r="I41" i="1"/>
  <c r="F41" i="1" s="1"/>
  <c r="H40" i="1"/>
  <c r="G40" i="1"/>
  <c r="H34" i="1"/>
  <c r="I21" i="1" s="1"/>
  <c r="I22" i="1" s="1"/>
  <c r="G34" i="1"/>
  <c r="I33" i="1"/>
  <c r="F33" i="1" s="1"/>
  <c r="I32" i="1"/>
  <c r="F32" i="1" s="1"/>
  <c r="I31" i="1"/>
  <c r="F31" i="1" s="1"/>
  <c r="I30" i="1"/>
  <c r="F30" i="1" s="1"/>
  <c r="H29" i="1"/>
  <c r="G29" i="1"/>
  <c r="D22" i="1"/>
  <c r="D20" i="1"/>
  <c r="I19" i="1"/>
  <c r="I2" i="1"/>
  <c r="H12" i="12" l="1"/>
  <c r="C17" i="11" s="1"/>
  <c r="BA61" i="7"/>
  <c r="G81" i="7"/>
  <c r="G12" i="12"/>
  <c r="C18" i="11" s="1"/>
  <c r="E12" i="12"/>
  <c r="C15" i="11" s="1"/>
  <c r="BA67" i="13"/>
  <c r="BA70" i="13" s="1"/>
  <c r="E11" i="12" s="1"/>
  <c r="G70" i="13"/>
  <c r="BD99" i="4"/>
  <c r="H9" i="3" s="1"/>
  <c r="H20" i="3" s="1"/>
  <c r="C17" i="2" s="1"/>
  <c r="K178" i="4"/>
  <c r="BB178" i="4"/>
  <c r="F12" i="3" s="1"/>
  <c r="K228" i="4"/>
  <c r="BE228" i="4"/>
  <c r="I13" i="3" s="1"/>
  <c r="BB241" i="4"/>
  <c r="BB246" i="4" s="1"/>
  <c r="F16" i="3" s="1"/>
  <c r="G246" i="4"/>
  <c r="BD246" i="4"/>
  <c r="H16" i="3" s="1"/>
  <c r="I264" i="4"/>
  <c r="BD264" i="4"/>
  <c r="H19" i="3" s="1"/>
  <c r="BE86" i="7"/>
  <c r="I9" i="6" s="1"/>
  <c r="BA48" i="13"/>
  <c r="E8" i="12" s="1"/>
  <c r="K48" i="13"/>
  <c r="BE48" i="13"/>
  <c r="I8" i="12" s="1"/>
  <c r="I12" i="12" s="1"/>
  <c r="C21" i="11" s="1"/>
  <c r="I70" i="13"/>
  <c r="H25" i="12"/>
  <c r="G23" i="11" s="1"/>
  <c r="BB84" i="4"/>
  <c r="F7" i="3" s="1"/>
  <c r="BE94" i="4"/>
  <c r="I8" i="3" s="1"/>
  <c r="I20" i="3" s="1"/>
  <c r="C21" i="2" s="1"/>
  <c r="G99" i="4"/>
  <c r="K99" i="4"/>
  <c r="G166" i="4"/>
  <c r="I166" i="4"/>
  <c r="BD166" i="4"/>
  <c r="H10" i="3" s="1"/>
  <c r="BA168" i="4"/>
  <c r="BA170" i="4" s="1"/>
  <c r="E11" i="3" s="1"/>
  <c r="G170" i="4"/>
  <c r="K264" i="4"/>
  <c r="G54" i="7"/>
  <c r="BA104" i="7"/>
  <c r="E10" i="6" s="1"/>
  <c r="K104" i="7"/>
  <c r="BE104" i="7"/>
  <c r="I10" i="6" s="1"/>
  <c r="G107" i="7"/>
  <c r="G15" i="5"/>
  <c r="H26" i="6"/>
  <c r="G23" i="5" s="1"/>
  <c r="G22" i="5" s="1"/>
  <c r="G37" i="13"/>
  <c r="BB62" i="13"/>
  <c r="F9" i="12" s="1"/>
  <c r="BA62" i="13"/>
  <c r="E9" i="12" s="1"/>
  <c r="K62" i="13"/>
  <c r="G84" i="4"/>
  <c r="BA94" i="4"/>
  <c r="E8" i="3" s="1"/>
  <c r="BA228" i="4"/>
  <c r="E13" i="3" s="1"/>
  <c r="BA236" i="4"/>
  <c r="E14" i="3" s="1"/>
  <c r="BC236" i="4"/>
  <c r="G14" i="3" s="1"/>
  <c r="BE246" i="4"/>
  <c r="I16" i="3" s="1"/>
  <c r="BC256" i="4"/>
  <c r="G17" i="3" s="1"/>
  <c r="G264" i="4"/>
  <c r="H33" i="3"/>
  <c r="G23" i="2" s="1"/>
  <c r="G22" i="2" s="1"/>
  <c r="K54" i="7"/>
  <c r="BE54" i="7"/>
  <c r="I7" i="6" s="1"/>
  <c r="I81" i="7"/>
  <c r="BD81" i="7"/>
  <c r="H8" i="6" s="1"/>
  <c r="H13" i="6" s="1"/>
  <c r="C17" i="5" s="1"/>
  <c r="H21" i="9"/>
  <c r="G23" i="8" s="1"/>
  <c r="BB37" i="13"/>
  <c r="F7" i="12" s="1"/>
  <c r="G48" i="13"/>
  <c r="BB70" i="13"/>
  <c r="F11" i="12" s="1"/>
  <c r="BA54" i="7"/>
  <c r="E7" i="6" s="1"/>
  <c r="BC94" i="4"/>
  <c r="G8" i="3" s="1"/>
  <c r="G20" i="3" s="1"/>
  <c r="C18" i="2" s="1"/>
  <c r="F13" i="6"/>
  <c r="C16" i="5" s="1"/>
  <c r="I13" i="6"/>
  <c r="C21" i="5" s="1"/>
  <c r="G22" i="11"/>
  <c r="G22" i="8"/>
  <c r="C19" i="8"/>
  <c r="C22" i="8" s="1"/>
  <c r="C23" i="8" s="1"/>
  <c r="F30" i="8" s="1"/>
  <c r="F31" i="8" s="1"/>
  <c r="BA81" i="7"/>
  <c r="E8" i="6" s="1"/>
  <c r="BA86" i="7"/>
  <c r="E9" i="6" s="1"/>
  <c r="F34" i="1"/>
  <c r="J42" i="1" s="1"/>
  <c r="E65" i="1"/>
  <c r="E54" i="1"/>
  <c r="E58" i="1"/>
  <c r="E53" i="1"/>
  <c r="E56" i="1"/>
  <c r="E63" i="1"/>
  <c r="E60" i="1"/>
  <c r="E55" i="1"/>
  <c r="E62" i="1"/>
  <c r="E59" i="1"/>
  <c r="E57" i="1"/>
  <c r="E64" i="1"/>
  <c r="E66" i="1"/>
  <c r="I34" i="1"/>
  <c r="J45" i="1"/>
  <c r="J44" i="1"/>
  <c r="J31" i="1"/>
  <c r="J43" i="1"/>
  <c r="J30" i="1"/>
  <c r="J33" i="1"/>
  <c r="J32" i="1"/>
  <c r="F45" i="1"/>
  <c r="I20" i="1"/>
  <c r="I23" i="1" s="1"/>
  <c r="I45" i="1"/>
  <c r="BA166" i="4"/>
  <c r="E10" i="3" s="1"/>
  <c r="E67" i="1"/>
  <c r="BA84" i="4"/>
  <c r="E7" i="3" s="1"/>
  <c r="BB256" i="4"/>
  <c r="F17" i="3" s="1"/>
  <c r="E61" i="1"/>
  <c r="BA178" i="4"/>
  <c r="E12" i="3" s="1"/>
  <c r="G256" i="4"/>
  <c r="F12" i="12" l="1"/>
  <c r="C16" i="11" s="1"/>
  <c r="C19" i="11" s="1"/>
  <c r="C22" i="11" s="1"/>
  <c r="C23" i="11" s="1"/>
  <c r="F30" i="11" s="1"/>
  <c r="F31" i="11" s="1"/>
  <c r="F34" i="11" s="1"/>
  <c r="J41" i="1"/>
  <c r="J34" i="1"/>
  <c r="F34" i="8"/>
  <c r="E13" i="6"/>
  <c r="C15" i="5" s="1"/>
  <c r="C19" i="5" s="1"/>
  <c r="C22" i="5" s="1"/>
  <c r="C23" i="5" s="1"/>
  <c r="F30" i="5" s="1"/>
  <c r="F31" i="5" s="1"/>
  <c r="F34" i="5" s="1"/>
  <c r="F20" i="3"/>
  <c r="C16" i="2" s="1"/>
  <c r="E20" i="3"/>
  <c r="C15" i="2" s="1"/>
  <c r="C19" i="2" l="1"/>
  <c r="C22" i="2" s="1"/>
  <c r="C23" i="2" s="1"/>
  <c r="F30" i="2" s="1"/>
  <c r="F31" i="2"/>
  <c r="F34" i="2" s="1"/>
</calcChain>
</file>

<file path=xl/sharedStrings.xml><?xml version="1.0" encoding="utf-8"?>
<sst xmlns="http://schemas.openxmlformats.org/spreadsheetml/2006/main" count="1623" uniqueCount="568">
  <si>
    <t xml:space="preserve">Datum: </t>
  </si>
  <si>
    <t xml:space="preserve"> </t>
  </si>
  <si>
    <t>Stavba :</t>
  </si>
  <si>
    <t xml:space="preserve">Objednatel : </t>
  </si>
  <si>
    <t>IČO :</t>
  </si>
  <si>
    <t>DIČ :</t>
  </si>
  <si>
    <t xml:space="preserve">Zhotovitel : </t>
  </si>
  <si>
    <t>Za zhotovitele :</t>
  </si>
  <si>
    <t>Za objednatele :</t>
  </si>
  <si>
    <t>_______________</t>
  </si>
  <si>
    <t>Rozpočtové náklady</t>
  </si>
  <si>
    <t>Základ pro DPH</t>
  </si>
  <si>
    <t>%</t>
  </si>
  <si>
    <t xml:space="preserve">DPH </t>
  </si>
  <si>
    <t>Cena celkem za stavbu</t>
  </si>
  <si>
    <t>Rekapitulace stavebních objektů a provozních souborů</t>
  </si>
  <si>
    <t>Číslo a název objektu / provozního souboru</t>
  </si>
  <si>
    <t>Cena celkem</t>
  </si>
  <si>
    <t>DPH celkem</t>
  </si>
  <si>
    <t>Celkem za stavbu</t>
  </si>
  <si>
    <t>Rekapitulace stavebních rozpočtů</t>
  </si>
  <si>
    <t>Číslo objektu</t>
  </si>
  <si>
    <t>Číslo a název rozpočtu</t>
  </si>
  <si>
    <t>Rekapitulace stavebních dílů</t>
  </si>
  <si>
    <t>Číslo a název dílu</t>
  </si>
  <si>
    <t>HSV</t>
  </si>
  <si>
    <t>PSV</t>
  </si>
  <si>
    <t>Dodávka</t>
  </si>
  <si>
    <t>Montáž</t>
  </si>
  <si>
    <t>HZS</t>
  </si>
  <si>
    <t>Rekapitulace vedlejších rozpočtových nákladů</t>
  </si>
  <si>
    <t>Název vedlejšího nákladu</t>
  </si>
  <si>
    <t>Rozpočet</t>
  </si>
  <si>
    <t xml:space="preserve">JKSO </t>
  </si>
  <si>
    <t>Objekt</t>
  </si>
  <si>
    <t xml:space="preserve">SKP </t>
  </si>
  <si>
    <t>Měrná jednotka</t>
  </si>
  <si>
    <t>Stavba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</si>
  <si>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</si>
  <si>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</si>
  <si>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</si>
  <si>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</si>
  <si>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</si>
  <si>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</si>
  <si>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</si>
  <si>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</si>
  <si>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</si>
  <si>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</si>
  <si>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</si>
  <si>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</si>
  <si>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</si>
  <si>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</si>
  <si>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</si>
  <si>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</si>
  <si>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</si>
  <si>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</si>
  <si>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</si>
  <si>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</si>
  <si>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</si>
  <si>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</si>
  <si>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</si>
  <si>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</si>
  <si>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</si>
  <si>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</si>
  <si>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</si>
  <si>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</si>
  <si>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</si>
  <si>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</si>
  <si>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</si>
  <si>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</si>
  <si>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</si>
  <si>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</si>
  <si>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</si>
  <si>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</si>
  <si>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Poznámka :</t>
  </si>
  <si>
    <t>Rozpočet :</t>
  </si>
  <si>
    <t>Objekt :</t>
  </si>
  <si>
    <t>REKAPITULACE  STAVEBNÍCH  DÍLŮ</t>
  </si>
  <si>
    <t>Stavební díl</t>
  </si>
  <si>
    <t>CELKEM  OBJEKT</t>
  </si>
  <si>
    <t>VEDLEJŠÍ ROZPOČTOVÉ  NÁKLADY</t>
  </si>
  <si>
    <t>Název VRN</t>
  </si>
  <si>
    <t>Kč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</si>
  <si>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</si>
  <si>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</si>
  <si>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</si>
  <si>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</si>
  <si>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</si>
  <si>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</si>
  <si>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</si>
  <si>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</si>
  <si>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</si>
  <si>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</si>
  <si>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</si>
  <si>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</si>
  <si>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</si>
  <si>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</si>
  <si>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Díl:</t>
  </si>
  <si>
    <t>1</t>
  </si>
  <si>
    <t>Zemní práce</t>
  </si>
  <si>
    <t>Celkem za</t>
  </si>
  <si>
    <t>SLEPÝ ROZPOČET</t>
  </si>
  <si>
    <t>Slepý rozpočet</t>
  </si>
  <si>
    <t>A/03/2016</t>
  </si>
  <si>
    <t>Rohatec - bezbariérové chodníky - trasa "A"</t>
  </si>
  <si>
    <t>A/03/2016 Rohatec - bezbariérové chodníky - trasa "A"</t>
  </si>
  <si>
    <t>SO 01.1</t>
  </si>
  <si>
    <t>Úsek 1 - uznatelné náklady</t>
  </si>
  <si>
    <t>SO 01.1 Úsek 1 - uznatelné náklady</t>
  </si>
  <si>
    <t>001</t>
  </si>
  <si>
    <t>1 Zemní práce</t>
  </si>
  <si>
    <t>113106121R00</t>
  </si>
  <si>
    <t xml:space="preserve">Rozebrání dlažeb z betonových dlaždic na sucho </t>
  </si>
  <si>
    <t>m2</t>
  </si>
  <si>
    <t>310,0+183,0+340,0</t>
  </si>
  <si>
    <t>-126,60</t>
  </si>
  <si>
    <t>113106231R00</t>
  </si>
  <si>
    <t xml:space="preserve">Rozebrání dlažeb ze zámkové dlažby v kamenivu </t>
  </si>
  <si>
    <t>412,0+17,50+9,0+1773,0+147,0+1008,0</t>
  </si>
  <si>
    <t>-523,80</t>
  </si>
  <si>
    <t>113107132R00</t>
  </si>
  <si>
    <t xml:space="preserve">Odstranění podkladu pl.200 m2, bet.prostý tl.30 cm </t>
  </si>
  <si>
    <t>113107143R00</t>
  </si>
  <si>
    <t xml:space="preserve">Odstranění podkladu pl.do 200 m2, živice tl. 15 cm </t>
  </si>
  <si>
    <t>113,0+29,00</t>
  </si>
  <si>
    <t>-25,50</t>
  </si>
  <si>
    <t>113107144R00</t>
  </si>
  <si>
    <t xml:space="preserve">Odstranění podkladu pl.do 200 m2, živice tl. 20 cm </t>
  </si>
  <si>
    <t>10,0*0,6</t>
  </si>
  <si>
    <t>113107211R00</t>
  </si>
  <si>
    <t xml:space="preserve">Odstranění podkladu nad 200 m2,kam.těžené tl.10 cm </t>
  </si>
  <si>
    <t>4399,50+1</t>
  </si>
  <si>
    <t>-650,40</t>
  </si>
  <si>
    <t>113107221R00</t>
  </si>
  <si>
    <t xml:space="preserve">Odstranění podkladu nad 200 m2,kam.drcené tl.10 cm </t>
  </si>
  <si>
    <t>113202111R00</t>
  </si>
  <si>
    <t xml:space="preserve">Vytrhání obrub z krajníků nebo obrubníků stojatých </t>
  </si>
  <si>
    <t>m</t>
  </si>
  <si>
    <t>130,0+404,80+18,30+22,50+14,70+10,0+198,70+22,80+1352,0+77,90+110,0</t>
  </si>
  <si>
    <t>185,0+180,10+930,50</t>
  </si>
  <si>
    <t>-973,50</t>
  </si>
  <si>
    <t>122202202R00</t>
  </si>
  <si>
    <t xml:space="preserve">Odkopávky pro silnice v hor. 3 do 1000 m3 </t>
  </si>
  <si>
    <t>m3</t>
  </si>
  <si>
    <t>(139,0+486,30+21,90+11,60+353,0+1981,20+161,70+220,80+335,50)*0,37*0,80</t>
  </si>
  <si>
    <t>1194,50*0,37*0,80</t>
  </si>
  <si>
    <t>-323,865</t>
  </si>
  <si>
    <t>122202209R00</t>
  </si>
  <si>
    <t xml:space="preserve">Příplatek za lepivost - odkop. pro silnice v hor.3 </t>
  </si>
  <si>
    <t>131201101R00</t>
  </si>
  <si>
    <t xml:space="preserve">Hloubení nezapažených jam v hor.3 do 100 m3 </t>
  </si>
  <si>
    <t>1,50*1,50*1,50*2</t>
  </si>
  <si>
    <t>131201109R00</t>
  </si>
  <si>
    <t xml:space="preserve">Příplatek za lepivost - hloubení nezap.jam v hor.3 </t>
  </si>
  <si>
    <t>132201101R00</t>
  </si>
  <si>
    <t xml:space="preserve">Hloubení rýh šířky do 60 cm v hor.3 do 100 m3 </t>
  </si>
  <si>
    <t>10,0*0,60*1,30</t>
  </si>
  <si>
    <t>132201109R00</t>
  </si>
  <si>
    <t xml:space="preserve">Příplatek za lepivost - hloubení rýh 60 cm v hor.3 </t>
  </si>
  <si>
    <t>139601102R00</t>
  </si>
  <si>
    <t xml:space="preserve">Ruční výkop jam, rýh a šachet v hornině tř. 3 </t>
  </si>
  <si>
    <t>8*0,30*0,30*0,60</t>
  </si>
  <si>
    <t>25,70*0,40*0,80</t>
  </si>
  <si>
    <t>3*0,40*0,40*0,70</t>
  </si>
  <si>
    <t>162401102R00</t>
  </si>
  <si>
    <t xml:space="preserve">Vodorovné přemístění výkopku z hor.1-4 do 2000 m </t>
  </si>
  <si>
    <t>1042,4256</t>
  </si>
  <si>
    <t>167101201R00</t>
  </si>
  <si>
    <t xml:space="preserve">Nakládání výkopku z hor.1 ÷ 4 - ručně </t>
  </si>
  <si>
    <t>171101102R00</t>
  </si>
  <si>
    <t xml:space="preserve">Uložení sypaniny do násypů zhutněných na 96% PS </t>
  </si>
  <si>
    <t>114,50*0,60</t>
  </si>
  <si>
    <t>2,56*100</t>
  </si>
  <si>
    <t>-256</t>
  </si>
  <si>
    <t>171201101R00</t>
  </si>
  <si>
    <t xml:space="preserve">Uložení sypaniny do násypů nezhutněných </t>
  </si>
  <si>
    <t>174101101R00</t>
  </si>
  <si>
    <t xml:space="preserve">Zásyp jam, rýh, šachet se zhutněním </t>
  </si>
  <si>
    <t>287,88*0,37</t>
  </si>
  <si>
    <t>299,24*0,37</t>
  </si>
  <si>
    <t>šp. obsyp fr. 0-4mm:25,70*0,60*0,60+10,0*0,60*0,20</t>
  </si>
  <si>
    <t>-107,955</t>
  </si>
  <si>
    <t>180402111R00</t>
  </si>
  <si>
    <t xml:space="preserve">Založení trávníku parkového výsevem v rovině </t>
  </si>
  <si>
    <t>587,12</t>
  </si>
  <si>
    <t>-215,91</t>
  </si>
  <si>
    <t>180402113R00</t>
  </si>
  <si>
    <t xml:space="preserve">Založení trávníku parkového výsevem svah do 1:1 </t>
  </si>
  <si>
    <t>114,50*1,25</t>
  </si>
  <si>
    <t>181101102R00</t>
  </si>
  <si>
    <t xml:space="preserve">Úprava pláně v zářezech v hor. 1-4, se zhutněním </t>
  </si>
  <si>
    <t>139,0+486,30+21,90+11,60+353,0+1981,20+161,70+220,80+335,50</t>
  </si>
  <si>
    <t>1194,50</t>
  </si>
  <si>
    <t>-1381,91</t>
  </si>
  <si>
    <t>171-R-1</t>
  </si>
  <si>
    <t xml:space="preserve">Uložení sypaniny na skl. včetně poplatku za skl. </t>
  </si>
  <si>
    <t>00572410</t>
  </si>
  <si>
    <t>Směs travní parková II. mírná zátěž PROFI</t>
  </si>
  <si>
    <t>kg</t>
  </si>
  <si>
    <t>587,12*0,008</t>
  </si>
  <si>
    <t>114,50*1,25*0,008</t>
  </si>
  <si>
    <t>-1,7273</t>
  </si>
  <si>
    <t>583318004</t>
  </si>
  <si>
    <t>Kamenivo těžené frakce  16/32 Jihomor. kraj</t>
  </si>
  <si>
    <t>T</t>
  </si>
  <si>
    <t>32,05*2,20</t>
  </si>
  <si>
    <t>58337310</t>
  </si>
  <si>
    <t>Štěrkopísek frakce 0-4 tř.B</t>
  </si>
  <si>
    <t>šp. obsyp fr. 0-4mm:(25,70*0,60*0,60+10,0*0,60*0,20)*1,95</t>
  </si>
  <si>
    <t>2</t>
  </si>
  <si>
    <t>Základy a zvláštní zakládání</t>
  </si>
  <si>
    <t>2 Základy a zvláštní zakládání</t>
  </si>
  <si>
    <t>275313611R00</t>
  </si>
  <si>
    <t xml:space="preserve">Beton základových patek prostý C 16/20 </t>
  </si>
  <si>
    <t>1,5*1,5*0,30*2</t>
  </si>
  <si>
    <t>289971212R00</t>
  </si>
  <si>
    <t xml:space="preserve">Zřízení vrstvy z geotextilie sklon do 1:5 š.do 6 m </t>
  </si>
  <si>
    <t>(73,10+118,00)*1,10</t>
  </si>
  <si>
    <t>69370524</t>
  </si>
  <si>
    <t>Geotextilie MOKRUTEX HQ PP 600g/m2 do 6 m</t>
  </si>
  <si>
    <t>(73,10+118,00)*1,10*1,15</t>
  </si>
  <si>
    <t>4</t>
  </si>
  <si>
    <t>Vodorovné konstrukce</t>
  </si>
  <si>
    <t>4 Vodorovné konstrukce</t>
  </si>
  <si>
    <t>451313541R00</t>
  </si>
  <si>
    <t xml:space="preserve">Podklad betonový pod dlažbu tl. od 200 do 250 mm </t>
  </si>
  <si>
    <t>451572111R00</t>
  </si>
  <si>
    <t xml:space="preserve">Lože pod potrubí z kameniva těženého 0 - 4 mm </t>
  </si>
  <si>
    <t>25,70*0,60*0,10</t>
  </si>
  <si>
    <t>5</t>
  </si>
  <si>
    <t>Komunikace</t>
  </si>
  <si>
    <t>5 Komunikace</t>
  </si>
  <si>
    <t>564231111R00</t>
  </si>
  <si>
    <t xml:space="preserve">Podklad ze štěrkopísku po zhutnění tloušťky 10 cm </t>
  </si>
  <si>
    <t>73,10+118,0</t>
  </si>
  <si>
    <t>564751111R00</t>
  </si>
  <si>
    <t xml:space="preserve">Podklad z kameniva drceného vel.32-63 mm,tl. 15 cm </t>
  </si>
  <si>
    <t>10,0*0,60*2</t>
  </si>
  <si>
    <t>(73,10+118,00)*2</t>
  </si>
  <si>
    <t>564861111R00</t>
  </si>
  <si>
    <t xml:space="preserve">Podklad ze štěrkodrti po zhutnění tloušťky 20 cm </t>
  </si>
  <si>
    <t>(138,10+402,10+20,40+10+60,4+767,5+13,0+844,10+160,80)*0,55</t>
  </si>
  <si>
    <t>(547,90+24,90+204,90+325,70+458,90+84,10+143,60+300,90)*0,55</t>
  </si>
  <si>
    <t>-712,503</t>
  </si>
  <si>
    <t>564871111R00</t>
  </si>
  <si>
    <t xml:space="preserve">Podklad ze štěrkodrti po zhutnění tloušťky 25 cm </t>
  </si>
  <si>
    <t>4507,30*0,45</t>
  </si>
  <si>
    <t>-582,957</t>
  </si>
  <si>
    <t>565165112U00</t>
  </si>
  <si>
    <t xml:space="preserve">Asf beton podkl ACP16 tl90mm -3m </t>
  </si>
  <si>
    <t>10,0*0,60</t>
  </si>
  <si>
    <t>573211111R00</t>
  </si>
  <si>
    <t xml:space="preserve">Postřik živičný spojovací z asfaltu 0,5-0,7 kg/m2 </t>
  </si>
  <si>
    <t>577154111U00</t>
  </si>
  <si>
    <t xml:space="preserve">Asf bet obrus ACO11 I tl 60mm -3m </t>
  </si>
  <si>
    <t>581121111R00</t>
  </si>
  <si>
    <t xml:space="preserve">Kryt cementobeton. komunikací skup.3 a 4 tl. 15 cm </t>
  </si>
  <si>
    <t>594511111RT2</t>
  </si>
  <si>
    <t>Dlažba z lomového kamene,lože z C -/7,5 do 5 cm včetně dodávky kamene tl.20cm, třída 1</t>
  </si>
  <si>
    <t>596215020R00</t>
  </si>
  <si>
    <t xml:space="preserve">Kladení zámkové dlažby tl. 6 cm do drtě tl. 3 cm </t>
  </si>
  <si>
    <t>3204,69-96,90+62,15+6,50+10,25</t>
  </si>
  <si>
    <t>-1029,60</t>
  </si>
  <si>
    <t>-10,455</t>
  </si>
  <si>
    <t>596215028R00</t>
  </si>
  <si>
    <t xml:space="preserve">Příplatek za více barev dlažby tl. 6 cm, do drtě </t>
  </si>
  <si>
    <t>62,15+6,50+10,25</t>
  </si>
  <si>
    <t>-10,08</t>
  </si>
  <si>
    <t>596215040R00</t>
  </si>
  <si>
    <t xml:space="preserve">Kladení zámkové dlažby tl. 8 cm do drtě tl. 4 cm </t>
  </si>
  <si>
    <t>43,56+150,14-16,14-4,45+71,90+25,60+12,80+18,80+69,28-14,30</t>
  </si>
  <si>
    <t>96,90</t>
  </si>
  <si>
    <t>89,62</t>
  </si>
  <si>
    <t>18,85</t>
  </si>
  <si>
    <t>-179,80</t>
  </si>
  <si>
    <t>100</t>
  </si>
  <si>
    <t>10,455</t>
  </si>
  <si>
    <t>596215048R00</t>
  </si>
  <si>
    <t xml:space="preserve">Příplatek za více barev dlažby tl. 8 cm, do drtě </t>
  </si>
  <si>
    <t>89,62+18,85</t>
  </si>
  <si>
    <t>-43,40</t>
  </si>
  <si>
    <t>597101113RT1</t>
  </si>
  <si>
    <t>Montáž odvodňovacího žlabu - polymerbeton včetně beton. lože C16/20,zatížení C 250, D 400 kN</t>
  </si>
  <si>
    <t>Včetně Lt nebo nerez mříží - zatížení D400.</t>
  </si>
  <si>
    <t>10*3</t>
  </si>
  <si>
    <t>599632111R00</t>
  </si>
  <si>
    <t xml:space="preserve">Výplň spár dlažby z lomového kamene MC se zatřením </t>
  </si>
  <si>
    <t>592271111</t>
  </si>
  <si>
    <t>Žlab ACO N100 0.0  l = 100 cm, š = 13 cm h 13/13 včetně Lt roštů, D400</t>
  </si>
  <si>
    <t>kus</t>
  </si>
  <si>
    <t>59242020.5</t>
  </si>
  <si>
    <t>Dlažba zámková 20x20x8 cm, vodící linie - trapéz</t>
  </si>
  <si>
    <t>18,85*1,02</t>
  </si>
  <si>
    <t>-14,5656</t>
  </si>
  <si>
    <t>59245020.1</t>
  </si>
  <si>
    <t>Dlažba zámková 20x10x6 cm přírodní</t>
  </si>
  <si>
    <t>(3204,69-96,90)*1,02</t>
  </si>
  <si>
    <t>-1039,9104</t>
  </si>
  <si>
    <t>59245020.2</t>
  </si>
  <si>
    <t>Dlažba zámková 20x10x6 cm, červená hmatové prvky</t>
  </si>
  <si>
    <t>62,15*1,02</t>
  </si>
  <si>
    <t>-10,2816</t>
  </si>
  <si>
    <t>59245020.21</t>
  </si>
  <si>
    <t>Dlažba zámková 20x10x6 cm červená</t>
  </si>
  <si>
    <t>6,250*1,02</t>
  </si>
  <si>
    <t>59245020.3</t>
  </si>
  <si>
    <t>Dlažba zámková 20x10x8 cm přírodní</t>
  </si>
  <si>
    <t>(367,19+96,90)*1,02</t>
  </si>
  <si>
    <t>-124,5624</t>
  </si>
  <si>
    <t>100*1,02</t>
  </si>
  <si>
    <t>59245020.4</t>
  </si>
  <si>
    <t>Dlažba zámková 20x10x8 cm, červená hmatové prvky</t>
  </si>
  <si>
    <t>89,62*1,02</t>
  </si>
  <si>
    <t>-44,268</t>
  </si>
  <si>
    <t>62</t>
  </si>
  <si>
    <t>Úpravy povrchů vnější</t>
  </si>
  <si>
    <t>62 Úpravy povrchů vnější</t>
  </si>
  <si>
    <t>622451101R00</t>
  </si>
  <si>
    <t xml:space="preserve">Vyspravení stěn betonových vnějších maltou cem. </t>
  </si>
  <si>
    <t>0,80*0,40*2</t>
  </si>
  <si>
    <t>8</t>
  </si>
  <si>
    <t>Trubní vedení</t>
  </si>
  <si>
    <t>8 Trubní vedení</t>
  </si>
  <si>
    <t>899431111R00</t>
  </si>
  <si>
    <t xml:space="preserve">Výšková úprava do 20 cm, zvýšení krytu šoupěte </t>
  </si>
  <si>
    <t>15-4</t>
  </si>
  <si>
    <t>899432111R00</t>
  </si>
  <si>
    <t xml:space="preserve">Výšková úprava do 20 cm, snížení krytu šoupěte </t>
  </si>
  <si>
    <t>18-4</t>
  </si>
  <si>
    <t>89-R-1</t>
  </si>
  <si>
    <t xml:space="preserve">Výšková úprava hydrantového poklopu </t>
  </si>
  <si>
    <t>8-2+2</t>
  </si>
  <si>
    <t>91</t>
  </si>
  <si>
    <t>Doplňující práce na komunikaci</t>
  </si>
  <si>
    <t>91 Doplňující práce na komunikaci</t>
  </si>
  <si>
    <t>914001111R00</t>
  </si>
  <si>
    <t xml:space="preserve">Montáž svislých dopr.značek na sloupky, konzoly </t>
  </si>
  <si>
    <t>915711111R00</t>
  </si>
  <si>
    <t xml:space="preserve">Vodorovné značení dělících čar 12 cm střík.barvou </t>
  </si>
  <si>
    <t>4,90*6</t>
  </si>
  <si>
    <t>915719111R00</t>
  </si>
  <si>
    <t xml:space="preserve">Příplatek za reflexní úpravu dělících čar 12 cm </t>
  </si>
  <si>
    <t>915721111R00</t>
  </si>
  <si>
    <t xml:space="preserve">Vodorovné značení střík.barvou stopčar,zeber atd. </t>
  </si>
  <si>
    <t>0</t>
  </si>
  <si>
    <t>9,87</t>
  </si>
  <si>
    <t>915729111R00</t>
  </si>
  <si>
    <t xml:space="preserve">Příplatek za reflexní úpravu stopčar, zeber atd. </t>
  </si>
  <si>
    <t>915791112R00</t>
  </si>
  <si>
    <t xml:space="preserve">Předznačení pro značení stopčáry, zebry, nápisů </t>
  </si>
  <si>
    <t>916561111R00</t>
  </si>
  <si>
    <t xml:space="preserve">Osazení záhon.obrubníků do lože z B 12,5 s opěrou </t>
  </si>
  <si>
    <t>3075,60</t>
  </si>
  <si>
    <t>-998,0</t>
  </si>
  <si>
    <t>917862111R00</t>
  </si>
  <si>
    <t xml:space="preserve">Osazení stojat. obrub. bet. s opěrou,lože z B 12,5 </t>
  </si>
  <si>
    <t>494,60+277,30+62+63+14+2</t>
  </si>
  <si>
    <t>-290,40</t>
  </si>
  <si>
    <t>918101111R00</t>
  </si>
  <si>
    <t xml:space="preserve">Lože pod obrubníky nebo obruby dlažeb z B 12,5 </t>
  </si>
  <si>
    <t>80,286</t>
  </si>
  <si>
    <t>919735113R00</t>
  </si>
  <si>
    <t xml:space="preserve">Řezání stávajícího živičného krytu tl. 10 - 15 cm </t>
  </si>
  <si>
    <t>27+10</t>
  </si>
  <si>
    <t>919735114R00</t>
  </si>
  <si>
    <t xml:space="preserve">Řezání stávajícího živičného krytu tl. 15 - 20 cm </t>
  </si>
  <si>
    <t>10,0*2</t>
  </si>
  <si>
    <t>91-R-1</t>
  </si>
  <si>
    <t xml:space="preserve">Odstranění vodorovného značení frézováním </t>
  </si>
  <si>
    <t>12,0*3+10,48*3,0+6,78*3,0+34,20+14,4*3,0+6,56*3,0</t>
  </si>
  <si>
    <t>91-R-2</t>
  </si>
  <si>
    <t xml:space="preserve">Demontáž a montáž označníku zastávky </t>
  </si>
  <si>
    <t>soubor</t>
  </si>
  <si>
    <t>91-R-3</t>
  </si>
  <si>
    <t xml:space="preserve">Demontáž stávajícího dopravního značení </t>
  </si>
  <si>
    <t>Včetně následné (zpětné) montáže na novou patku. Sloupek a značka budou stávající.</t>
  </si>
  <si>
    <t>40444940.FF</t>
  </si>
  <si>
    <t>Značka dopr informativní 900 mm fól2, HIG10le provozní, IP12</t>
  </si>
  <si>
    <t>Jedná se o dodánní značky, sloupku a Al patky, včetně montáže do základového bloku + kotvení</t>
  </si>
  <si>
    <t>59217330</t>
  </si>
  <si>
    <t>Obrubník záhonový  ABO 100-5/25 1000x50x250 mm</t>
  </si>
  <si>
    <t>3075,60*1,02</t>
  </si>
  <si>
    <t>-1017,96</t>
  </si>
  <si>
    <t>59217460</t>
  </si>
  <si>
    <t>Obrubník zastávkový přímý HK - CSB h= 290mm</t>
  </si>
  <si>
    <t>14*1,02</t>
  </si>
  <si>
    <t>59217460.1</t>
  </si>
  <si>
    <t>Obrubník zastávkový přechodový levý HK - CSB h= 250 - 290mm</t>
  </si>
  <si>
    <t>59217460.2</t>
  </si>
  <si>
    <t>Obrubník zastávkový přechodový pravý HK - CSB h= 290 - 250mm</t>
  </si>
  <si>
    <t>59217472</t>
  </si>
  <si>
    <t>Obrubník silniční 1000/150/250 šedý</t>
  </si>
  <si>
    <t>494,60*1,02</t>
  </si>
  <si>
    <t>-156,06</t>
  </si>
  <si>
    <t>59217476</t>
  </si>
  <si>
    <t>Obrubník silniční nájezdový 1000/150/150 šedý</t>
  </si>
  <si>
    <t>277,30*1,02</t>
  </si>
  <si>
    <t>-97,308</t>
  </si>
  <si>
    <t>59217480</t>
  </si>
  <si>
    <t>Obrubník silniční přechodový L 1000/150/150-250</t>
  </si>
  <si>
    <t>62*1,02</t>
  </si>
  <si>
    <t>-21,42</t>
  </si>
  <si>
    <t>59217481</t>
  </si>
  <si>
    <t>Obrubník silniční přechodový P 1000/150/150-250</t>
  </si>
  <si>
    <t>63*1,02</t>
  </si>
  <si>
    <t>96</t>
  </si>
  <si>
    <t>Bourání konstrukcí</t>
  </si>
  <si>
    <t>96 Bourání konstrukcí</t>
  </si>
  <si>
    <t>961051000U00</t>
  </si>
  <si>
    <t xml:space="preserve">Bourání základu železobetonového </t>
  </si>
  <si>
    <t>(9,50+3,50)*0,60*0,40</t>
  </si>
  <si>
    <t>1,56</t>
  </si>
  <si>
    <t>962052211R00</t>
  </si>
  <si>
    <t xml:space="preserve">Bourání zdiva železobetonového nadzákladového </t>
  </si>
  <si>
    <t>(9,50+3,50)*0,80*0,40</t>
  </si>
  <si>
    <t>0,32</t>
  </si>
  <si>
    <t>99</t>
  </si>
  <si>
    <t>Staveništní přesun hmot</t>
  </si>
  <si>
    <t>99 Staveništní přesun hmot</t>
  </si>
  <si>
    <t>998223011R00</t>
  </si>
  <si>
    <t xml:space="preserve">Přesun hmot, pozemní komunikace, kryt dlážděný </t>
  </si>
  <si>
    <t>t</t>
  </si>
  <si>
    <t>711</t>
  </si>
  <si>
    <t>Izolace proti vodě</t>
  </si>
  <si>
    <t>711 Izolace proti vodě</t>
  </si>
  <si>
    <t>711472053R00</t>
  </si>
  <si>
    <t xml:space="preserve">Izolace, tlaková voda, svislá folií PE, volně </t>
  </si>
  <si>
    <t>398*0,37</t>
  </si>
  <si>
    <t>28323111</t>
  </si>
  <si>
    <t>Fólie nopová DEKDREN S8 tl. 0,6 mm š. 2000 mm</t>
  </si>
  <si>
    <t>398*0,37*1,10</t>
  </si>
  <si>
    <t>998711101R00</t>
  </si>
  <si>
    <t xml:space="preserve">Přesun hmot pro izolace proti vodě, výšky do 6 m </t>
  </si>
  <si>
    <t>767</t>
  </si>
  <si>
    <t>Konstrukce zámečnické</t>
  </si>
  <si>
    <t>767 Konstrukce zámečnické</t>
  </si>
  <si>
    <t>767161210R00</t>
  </si>
  <si>
    <t xml:space="preserve">Montáž zábradlí z trubek na ocel.konstr. do 20 kg </t>
  </si>
  <si>
    <t>767-R-1</t>
  </si>
  <si>
    <t xml:space="preserve">Zábradlí ocelové - Tr 70/4,0mm </t>
  </si>
  <si>
    <t>V ceně je obsaženo:</t>
  </si>
  <si>
    <t>- výroba, dodávka a montáž ocelového zábradlí do vyhloubených patek</t>
  </si>
  <si>
    <t>- svařování zábradlí včetně směrové a výškové úpravy na místě stavby</t>
  </si>
  <si>
    <t>- aretace a vyrovnání zábradlí před betonáží včetně podpůrných konstrukcí</t>
  </si>
  <si>
    <t>- dovoz zábradlí na staveniště - jednotkových prvků - včetně kompletní výroby po zaměření na staveništi</t>
  </si>
  <si>
    <t>998767101R00</t>
  </si>
  <si>
    <t xml:space="preserve">Přesun hmot pro zámečnické konstr., výšky do 6 m </t>
  </si>
  <si>
    <t>783</t>
  </si>
  <si>
    <t>Nátěry</t>
  </si>
  <si>
    <t>783 Nátěry</t>
  </si>
  <si>
    <t>783125230R00</t>
  </si>
  <si>
    <t xml:space="preserve">Nátěr syntetický OK "C" nebo "CC" 1x + 2x email </t>
  </si>
  <si>
    <t>D96</t>
  </si>
  <si>
    <t>Přesuny suti a vybouraných hmot</t>
  </si>
  <si>
    <t>D96 Přesuny suti a vybouraných hmot</t>
  </si>
  <si>
    <t>979082213R00</t>
  </si>
  <si>
    <t xml:space="preserve">Vodorovná doprava suti po suchu do 1 km </t>
  </si>
  <si>
    <t>979082219R00</t>
  </si>
  <si>
    <t xml:space="preserve">Příplatek za dopravu suti po suchu za další 1 km </t>
  </si>
  <si>
    <t>979093111RS1</t>
  </si>
  <si>
    <t xml:space="preserve">Uložení suti na skládku bez zhutnění 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</si>
  <si>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</si>
  <si>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</si>
  <si>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</si>
  <si>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</si>
  <si>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</si>
  <si>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</si>
  <si>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</si>
  <si>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</si>
  <si>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001 Úsek 1 - uznatelné náklady</t>
  </si>
  <si>
    <t>SO 01.2</t>
  </si>
  <si>
    <t>Úsek 2 - neuznatelné náklady stavby</t>
  </si>
  <si>
    <t>SO 01.2 Úsek 2 - neuznatelné náklady stavby</t>
  </si>
  <si>
    <t>111201101R00</t>
  </si>
  <si>
    <t xml:space="preserve">Odstranění křovin i s kořeny na ploše do 1000 m2 </t>
  </si>
  <si>
    <t>111201401R00</t>
  </si>
  <si>
    <t xml:space="preserve">Spálení křovin a stromů o průměru do 100 mm </t>
  </si>
  <si>
    <t>112111111R00</t>
  </si>
  <si>
    <t xml:space="preserve">Spálení větví všech druhů stromů </t>
  </si>
  <si>
    <t>84,40*1,50</t>
  </si>
  <si>
    <t>214,80*1,50+134,40*1,50</t>
  </si>
  <si>
    <t>17,0*1,5</t>
  </si>
  <si>
    <t>84,40*1,5+214,80*1,5+134,40*1,50-1</t>
  </si>
  <si>
    <t>973,50</t>
  </si>
  <si>
    <t>1295,46*0,25</t>
  </si>
  <si>
    <t>162201432R00</t>
  </si>
  <si>
    <t xml:space="preserve">Vod.přemístění větví listnatých, D 50 cm do 2000 m </t>
  </si>
  <si>
    <t>162301102R00</t>
  </si>
  <si>
    <t xml:space="preserve">Vodorovné přemístění výkopku z hor.1-4 do 1000 m </t>
  </si>
  <si>
    <t>162301501R00</t>
  </si>
  <si>
    <t xml:space="preserve">Vodorovné přemístění křovin do  5000 m </t>
  </si>
  <si>
    <t>215,91</t>
  </si>
  <si>
    <t>167101102R00</t>
  </si>
  <si>
    <t xml:space="preserve">Nakládání výkopku z hor.1-4 v množství nad 100 m3 </t>
  </si>
  <si>
    <t>719,70*0,30*0,25*2</t>
  </si>
  <si>
    <t>1381,91</t>
  </si>
  <si>
    <t>181201102R00</t>
  </si>
  <si>
    <t xml:space="preserve">Úprava pláně v násypech v hor. 1-4, se zhutněním </t>
  </si>
  <si>
    <t>114,50*0,30</t>
  </si>
  <si>
    <t>100*2,0</t>
  </si>
  <si>
    <t>182201101R00</t>
  </si>
  <si>
    <t xml:space="preserve">Svahování násypů </t>
  </si>
  <si>
    <t>1,48*100</t>
  </si>
  <si>
    <t>184806113R00</t>
  </si>
  <si>
    <t xml:space="preserve">Řez průklestem netrnitých stromů D koruny do 6 m </t>
  </si>
  <si>
    <t>215,91*0,008</t>
  </si>
  <si>
    <t>1295,46*0,55</t>
  </si>
  <si>
    <t>15,87</t>
  </si>
  <si>
    <t>1295,46*0,45</t>
  </si>
  <si>
    <t>1019,52+10,08</t>
  </si>
  <si>
    <t>10,08</t>
  </si>
  <si>
    <t>179,80</t>
  </si>
  <si>
    <t>43,40</t>
  </si>
  <si>
    <t>14,28*1,02</t>
  </si>
  <si>
    <t>1019,52*1,02</t>
  </si>
  <si>
    <t>10,08*1,02</t>
  </si>
  <si>
    <t>122,12*1,02</t>
  </si>
  <si>
    <t>43,40*1,02</t>
  </si>
  <si>
    <t>998,0</t>
  </si>
  <si>
    <t>290,40</t>
  </si>
  <si>
    <t>53,3025</t>
  </si>
  <si>
    <t>998,0*1,02</t>
  </si>
  <si>
    <t>153,00*1,02</t>
  </si>
  <si>
    <t>95,40*1,02</t>
  </si>
  <si>
    <t>21*1,02</t>
  </si>
  <si>
    <t>001 Úsek 2 - neuznatelné náklady stavby</t>
  </si>
  <si>
    <t>SO 02</t>
  </si>
  <si>
    <t>Náklady nutné k realizaci stavby</t>
  </si>
  <si>
    <t>SO 02 Náklady nutné k realizaci stavby</t>
  </si>
  <si>
    <t>Přípravné a pomocné práce</t>
  </si>
  <si>
    <t>0 Přípravné a pomocné práce</t>
  </si>
  <si>
    <t>0-R-1</t>
  </si>
  <si>
    <t xml:space="preserve">Zajištění potřebných záborů ploch </t>
  </si>
  <si>
    <t>0-R-2</t>
  </si>
  <si>
    <t>Oprava příjezdových komunikací v průběhu stavby</t>
  </si>
  <si>
    <t>0-R-3</t>
  </si>
  <si>
    <t xml:space="preserve">Umístění dopravních značek </t>
  </si>
  <si>
    <t>0-R-4</t>
  </si>
  <si>
    <t xml:space="preserve">Projektová dokumentace skutečného provedení díla </t>
  </si>
  <si>
    <t>0-R-5</t>
  </si>
  <si>
    <t xml:space="preserve">Geodetické práce v průběhu stavby </t>
  </si>
  <si>
    <t>001 Náklady nutné k realizaci stavby</t>
  </si>
  <si>
    <t>SO 03</t>
  </si>
  <si>
    <t>Neuznatelné náklady stavby</t>
  </si>
  <si>
    <t>SO 03 Neuznatelné náklady stavby</t>
  </si>
  <si>
    <t>5,20+59,20+77,74</t>
  </si>
  <si>
    <t>113107111R00</t>
  </si>
  <si>
    <t xml:space="preserve">Odstranění podkladu pl. 200 m2,kam.těžené tl.10 cm </t>
  </si>
  <si>
    <t>113107121R00</t>
  </si>
  <si>
    <t xml:space="preserve">Odstranění podkladu pl. 200 m2,kam.drcené tl.10 cm </t>
  </si>
  <si>
    <t>0+25+0+4+17+42</t>
  </si>
  <si>
    <t>(7,98+65,24+93,55)*0,30</t>
  </si>
  <si>
    <t>-(4+17+42)*0,30*0,30</t>
  </si>
  <si>
    <t>(4+17+42)*0,30*0,30</t>
  </si>
  <si>
    <t>(4+17+42)*0,30</t>
  </si>
  <si>
    <t>7,98+65,24+93,55</t>
  </si>
  <si>
    <t>(4+17+42)*0,30*0,01</t>
  </si>
  <si>
    <t>25,0*0,25</t>
  </si>
  <si>
    <t>(5,20+59,20+77,74)*1,05</t>
  </si>
  <si>
    <t>4,0+17,0+42,00</t>
  </si>
  <si>
    <t>25</t>
  </si>
  <si>
    <t>6,25*0,10</t>
  </si>
  <si>
    <t>63*0,045</t>
  </si>
  <si>
    <t>25*0,06</t>
  </si>
  <si>
    <t>63*1,05</t>
  </si>
  <si>
    <t>25*1,05</t>
  </si>
  <si>
    <t>001 Neuznatelné náklady stavby</t>
  </si>
  <si>
    <t>Slepý rozpočet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</si>
</sst>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%"/>
    <numFmt numFmtId="165" formatCode="0.0"/>
    <numFmt numFmtId="166" formatCode="dd/mm/yy"/>
    <numFmt numFmtId="167" formatCode="#,##0\ &quot;Kč&quot;"/>
    <numFmt numFmtId="168" formatCode="0.00000"/>
  </numFmts>
  <fonts count="22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40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3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/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wrapText="1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3" borderId="0" xfId="0" applyNumberFormat="1" applyFont="1" applyFill="1" applyBorder="1" applyAlignment="1">
      <alignment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4" fontId="6" fillId="4" borderId="12" xfId="0" applyNumberFormat="1" applyFont="1" applyFill="1" applyBorder="1" applyAlignment="1">
      <alignment horizontal="right" vertical="center"/>
    </xf>
    <xf numFmtId="4" fontId="6" fillId="4" borderId="13" xfId="0" applyNumberFormat="1" applyFont="1" applyFill="1" applyBorder="1" applyAlignment="1">
      <alignment horizontal="right" vertical="center"/>
    </xf>
    <xf numFmtId="4" fontId="7" fillId="3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4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164" fontId="3" fillId="0" borderId="8" xfId="0" applyNumberFormat="1" applyFont="1" applyBorder="1"/>
    <xf numFmtId="3" fontId="4" fillId="0" borderId="16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165" fontId="1" fillId="0" borderId="17" xfId="0" applyNumberFormat="1" applyFont="1" applyBorder="1"/>
    <xf numFmtId="49" fontId="3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64" fontId="3" fillId="0" borderId="5" xfId="0" applyNumberFormat="1" applyFont="1" applyBorder="1"/>
    <xf numFmtId="3" fontId="4" fillId="0" borderId="17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4" fillId="4" borderId="1" xfId="0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164" fontId="3" fillId="4" borderId="3" xfId="0" applyNumberFormat="1" applyFont="1" applyFill="1" applyBorder="1"/>
    <xf numFmtId="3" fontId="4" fillId="4" borderId="15" xfId="0" applyNumberFormat="1" applyFont="1" applyFill="1" applyBorder="1" applyAlignment="1">
      <alignment horizontal="right" vertical="center"/>
    </xf>
    <xf numFmtId="165" fontId="4" fillId="4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4" fillId="2" borderId="1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3" fontId="4" fillId="4" borderId="3" xfId="0" applyNumberFormat="1" applyFont="1" applyFill="1" applyBorder="1" applyAlignment="1">
      <alignment horizontal="right" vertical="center"/>
    </xf>
    <xf numFmtId="4" fontId="7" fillId="2" borderId="15" xfId="0" applyNumberFormat="1" applyFont="1" applyFill="1" applyBorder="1" applyAlignment="1">
      <alignment horizontal="center" vertical="center"/>
    </xf>
    <xf numFmtId="165" fontId="3" fillId="0" borderId="16" xfId="0" applyNumberFormat="1" applyFont="1" applyBorder="1"/>
    <xf numFmtId="165" fontId="3" fillId="0" borderId="17" xfId="0" applyNumberFormat="1" applyFont="1" applyBorder="1"/>
    <xf numFmtId="165" fontId="3" fillId="4" borderId="15" xfId="0" applyNumberFormat="1" applyFont="1" applyFill="1" applyBorder="1"/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3" fillId="0" borderId="7" xfId="0" applyNumberFormat="1" applyFont="1" applyBorder="1"/>
    <xf numFmtId="3" fontId="4" fillId="0" borderId="7" xfId="0" applyNumberFormat="1" applyFont="1" applyBorder="1" applyAlignment="1">
      <alignment horizontal="right"/>
    </xf>
    <xf numFmtId="164" fontId="3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164" fontId="3" fillId="4" borderId="2" xfId="0" applyNumberFormat="1" applyFont="1" applyFill="1" applyBorder="1"/>
    <xf numFmtId="3" fontId="4" fillId="4" borderId="2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Continuous" vertical="top"/>
    </xf>
    <xf numFmtId="0" fontId="1" fillId="0" borderId="10" xfId="0" applyFont="1" applyBorder="1" applyAlignment="1">
      <alignment horizontal="centerContinuous"/>
    </xf>
    <xf numFmtId="0" fontId="7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49" fontId="4" fillId="2" borderId="24" xfId="0" applyNumberFormat="1" applyFont="1" applyFill="1" applyBorder="1" applyAlignment="1">
      <alignment horizontal="left"/>
    </xf>
    <xf numFmtId="49" fontId="3" fillId="2" borderId="23" xfId="0" applyNumberFormat="1" applyFont="1" applyFill="1" applyBorder="1" applyAlignment="1">
      <alignment horizontal="centerContinuous"/>
    </xf>
    <xf numFmtId="0" fontId="3" fillId="0" borderId="19" xfId="0" applyFont="1" applyBorder="1"/>
    <xf numFmtId="49" fontId="3" fillId="0" borderId="25" xfId="0" applyNumberFormat="1" applyFont="1" applyBorder="1" applyAlignment="1">
      <alignment horizontal="left"/>
    </xf>
    <xf numFmtId="0" fontId="1" fillId="0" borderId="26" xfId="0" applyFont="1" applyBorder="1"/>
    <xf numFmtId="0" fontId="3" fillId="0" borderId="3" xfId="0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0" fontId="3" fillId="0" borderId="15" xfId="0" applyFont="1" applyBorder="1"/>
    <xf numFmtId="0" fontId="3" fillId="0" borderId="27" xfId="0" applyFont="1" applyBorder="1" applyAlignment="1">
      <alignment horizontal="left"/>
    </xf>
    <xf numFmtId="0" fontId="7" fillId="0" borderId="26" xfId="0" applyFont="1" applyBorder="1"/>
    <xf numFmtId="49" fontId="3" fillId="0" borderId="27" xfId="0" applyNumberFormat="1" applyFont="1" applyBorder="1" applyAlignment="1">
      <alignment horizontal="left"/>
    </xf>
    <xf numFmtId="49" fontId="7" fillId="2" borderId="26" xfId="0" applyNumberFormat="1" applyFont="1" applyFill="1" applyBorder="1"/>
    <xf numFmtId="49" fontId="1" fillId="2" borderId="3" xfId="0" applyNumberFormat="1" applyFont="1" applyFill="1" applyBorder="1"/>
    <xf numFmtId="49" fontId="7" fillId="2" borderId="2" xfId="0" applyNumberFormat="1" applyFont="1" applyFill="1" applyBorder="1"/>
    <xf numFmtId="49" fontId="1" fillId="2" borderId="2" xfId="0" applyNumberFormat="1" applyFont="1" applyFill="1" applyBorder="1"/>
    <xf numFmtId="0" fontId="3" fillId="0" borderId="15" xfId="0" applyFont="1" applyFill="1" applyBorder="1"/>
    <xf numFmtId="3" fontId="3" fillId="0" borderId="27" xfId="0" applyNumberFormat="1" applyFont="1" applyBorder="1" applyAlignment="1">
      <alignment horizontal="left"/>
    </xf>
    <xf numFmtId="0" fontId="1" fillId="0" borderId="0" xfId="0" applyFont="1" applyFill="1"/>
    <xf numFmtId="49" fontId="7" fillId="2" borderId="28" xfId="0" applyNumberFormat="1" applyFont="1" applyFill="1" applyBorder="1"/>
    <xf numFmtId="49" fontId="1" fillId="2" borderId="5" xfId="0" applyNumberFormat="1" applyFont="1" applyFill="1" applyBorder="1"/>
    <xf numFmtId="49" fontId="7" fillId="2" borderId="0" xfId="0" applyNumberFormat="1" applyFont="1" applyFill="1" applyBorder="1"/>
    <xf numFmtId="49" fontId="1" fillId="2" borderId="0" xfId="0" applyNumberFormat="1" applyFont="1" applyFill="1" applyBorder="1"/>
    <xf numFmtId="49" fontId="3" fillId="0" borderId="15" xfId="0" applyNumberFormat="1" applyFont="1" applyBorder="1" applyAlignment="1">
      <alignment horizontal="left"/>
    </xf>
    <xf numFmtId="0" fontId="3" fillId="0" borderId="29" xfId="0" applyFont="1" applyBorder="1"/>
    <xf numFmtId="0" fontId="3" fillId="0" borderId="15" xfId="0" applyNumberFormat="1" applyFont="1" applyBorder="1"/>
    <xf numFmtId="0" fontId="3" fillId="0" borderId="30" xfId="0" applyNumberFormat="1" applyFont="1" applyBorder="1" applyAlignment="1">
      <alignment horizontal="left"/>
    </xf>
    <xf numFmtId="0" fontId="1" fillId="0" borderId="0" xfId="0" applyNumberFormat="1" applyFont="1" applyBorder="1"/>
    <xf numFmtId="0" fontId="1" fillId="0" borderId="0" xfId="0" applyNumberFormat="1" applyFont="1"/>
    <xf numFmtId="0" fontId="3" fillId="0" borderId="30" xfId="0" applyFont="1" applyBorder="1" applyAlignment="1">
      <alignment horizontal="left"/>
    </xf>
    <xf numFmtId="0" fontId="1" fillId="0" borderId="0" xfId="0" applyFont="1" applyBorder="1"/>
    <xf numFmtId="0" fontId="3" fillId="0" borderId="15" xfId="0" applyFont="1" applyFill="1" applyBorder="1" applyAlignment="1"/>
    <xf numFmtId="0" fontId="3" fillId="0" borderId="30" xfId="0" applyFont="1" applyFill="1" applyBorder="1" applyAlignment="1"/>
    <xf numFmtId="0" fontId="1" fillId="0" borderId="0" xfId="0" applyFont="1" applyFill="1" applyBorder="1" applyAlignment="1"/>
    <xf numFmtId="0" fontId="3" fillId="0" borderId="15" xfId="0" applyFont="1" applyBorder="1" applyAlignment="1"/>
    <xf numFmtId="0" fontId="3" fillId="0" borderId="30" xfId="0" applyFont="1" applyBorder="1" applyAlignment="1"/>
    <xf numFmtId="3" fontId="1" fillId="0" borderId="0" xfId="0" applyNumberFormat="1" applyFont="1"/>
    <xf numFmtId="0" fontId="3" fillId="0" borderId="26" xfId="0" applyFont="1" applyBorder="1"/>
    <xf numFmtId="0" fontId="3" fillId="0" borderId="19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" fillId="0" borderId="32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1" fillId="0" borderId="33" xfId="0" applyFont="1" applyBorder="1" applyAlignment="1">
      <alignment horizontal="centerContinuous" vertical="center"/>
    </xf>
    <xf numFmtId="0" fontId="1" fillId="0" borderId="34" xfId="0" applyFont="1" applyBorder="1" applyAlignment="1">
      <alignment horizontal="centerContinuous" vertical="center"/>
    </xf>
    <xf numFmtId="0" fontId="7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0" fontId="1" fillId="0" borderId="36" xfId="0" applyFont="1" applyBorder="1"/>
    <xf numFmtId="0" fontId="1" fillId="0" borderId="21" xfId="0" applyFont="1" applyBorder="1"/>
    <xf numFmtId="3" fontId="1" fillId="0" borderId="25" xfId="0" applyNumberFormat="1" applyFont="1" applyBorder="1"/>
    <xf numFmtId="0" fontId="1" fillId="0" borderId="22" xfId="0" applyFont="1" applyBorder="1"/>
    <xf numFmtId="3" fontId="1" fillId="0" borderId="24" xfId="0" applyNumberFormat="1" applyFont="1" applyBorder="1"/>
    <xf numFmtId="0" fontId="1" fillId="0" borderId="23" xfId="0" applyFont="1" applyBorder="1"/>
    <xf numFmtId="3" fontId="1" fillId="0" borderId="2" xfId="0" applyNumberFormat="1" applyFont="1" applyBorder="1"/>
    <xf numFmtId="0" fontId="1" fillId="0" borderId="3" xfId="0" applyFont="1" applyBorder="1"/>
    <xf numFmtId="0" fontId="1" fillId="0" borderId="37" xfId="0" applyFont="1" applyBorder="1"/>
    <xf numFmtId="0" fontId="1" fillId="0" borderId="21" xfId="0" applyFont="1" applyBorder="1" applyAlignment="1">
      <alignment shrinkToFit="1"/>
    </xf>
    <xf numFmtId="0" fontId="1" fillId="0" borderId="38" xfId="0" applyFont="1" applyBorder="1"/>
    <xf numFmtId="0" fontId="1" fillId="0" borderId="28" xfId="0" applyFont="1" applyBorder="1"/>
    <xf numFmtId="3" fontId="1" fillId="0" borderId="41" xfId="0" applyNumberFormat="1" applyFont="1" applyBorder="1"/>
    <xf numFmtId="0" fontId="1" fillId="0" borderId="39" xfId="0" applyFont="1" applyBorder="1"/>
    <xf numFmtId="3" fontId="1" fillId="0" borderId="42" xfId="0" applyNumberFormat="1" applyFont="1" applyBorder="1"/>
    <xf numFmtId="0" fontId="1" fillId="0" borderId="40" xfId="0" applyFont="1" applyBorder="1"/>
    <xf numFmtId="0" fontId="7" fillId="2" borderId="22" xfId="0" applyFont="1" applyFill="1" applyBorder="1"/>
    <xf numFmtId="0" fontId="7" fillId="2" borderId="24" xfId="0" applyFont="1" applyFill="1" applyBorder="1"/>
    <xf numFmtId="0" fontId="7" fillId="2" borderId="23" xfId="0" applyFont="1" applyFill="1" applyBorder="1"/>
    <xf numFmtId="0" fontId="7" fillId="2" borderId="43" xfId="0" applyFont="1" applyFill="1" applyBorder="1"/>
    <xf numFmtId="0" fontId="7" fillId="2" borderId="44" xfId="0" applyFont="1" applyFill="1" applyBorder="1"/>
    <xf numFmtId="0" fontId="1" fillId="0" borderId="5" xfId="0" applyFont="1" applyBorder="1"/>
    <xf numFmtId="0" fontId="1" fillId="0" borderId="4" xfId="0" applyFont="1" applyBorder="1"/>
    <xf numFmtId="0" fontId="1" fillId="0" borderId="45" xfId="0" applyFont="1" applyBorder="1"/>
    <xf numFmtId="0" fontId="1" fillId="0" borderId="0" xfId="0" applyFont="1" applyBorder="1" applyAlignment="1">
      <alignment horizontal="right"/>
    </xf>
    <xf numFmtId="166" fontId="1" fillId="0" borderId="0" xfId="0" applyNumberFormat="1" applyFont="1" applyBorder="1"/>
    <xf numFmtId="0" fontId="1" fillId="0" borderId="0" xfId="0" applyFont="1" applyFill="1" applyBorder="1"/>
    <xf numFmtId="0" fontId="1" fillId="0" borderId="18" xfId="0" applyFont="1" applyBorder="1"/>
    <xf numFmtId="0" fontId="1" fillId="0" borderId="20" xfId="0" applyFont="1" applyBorder="1"/>
    <xf numFmtId="0" fontId="1" fillId="0" borderId="46" xfId="0" applyFont="1" applyBorder="1"/>
    <xf numFmtId="0" fontId="1" fillId="0" borderId="7" xfId="0" applyFont="1" applyBorder="1"/>
    <xf numFmtId="165" fontId="1" fillId="0" borderId="8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2" xfId="0" applyFont="1" applyBorder="1"/>
    <xf numFmtId="165" fontId="1" fillId="0" borderId="3" xfId="0" applyNumberFormat="1" applyFont="1" applyBorder="1" applyAlignment="1">
      <alignment horizontal="right"/>
    </xf>
    <xf numFmtId="0" fontId="6" fillId="2" borderId="39" xfId="0" applyFont="1" applyFill="1" applyBorder="1"/>
    <xf numFmtId="0" fontId="6" fillId="2" borderId="42" xfId="0" applyFont="1" applyFill="1" applyBorder="1"/>
    <xf numFmtId="0" fontId="6" fillId="2" borderId="40" xfId="0" applyFont="1" applyFill="1" applyBorder="1"/>
    <xf numFmtId="0" fontId="6" fillId="0" borderId="0" xfId="0" applyFont="1"/>
    <xf numFmtId="0" fontId="1" fillId="0" borderId="0" xfId="0" applyFont="1" applyAlignment="1">
      <alignment vertical="justify"/>
    </xf>
    <xf numFmtId="49" fontId="7" fillId="0" borderId="51" xfId="1" applyNumberFormat="1" applyFont="1" applyBorder="1"/>
    <xf numFmtId="49" fontId="1" fillId="0" borderId="51" xfId="1" applyNumberFormat="1" applyFont="1" applyBorder="1"/>
    <xf numFmtId="49" fontId="1" fillId="0" borderId="51" xfId="1" applyNumberFormat="1" applyFont="1" applyBorder="1" applyAlignment="1">
      <alignment horizontal="right"/>
    </xf>
    <xf numFmtId="0" fontId="1" fillId="0" borderId="52" xfId="1" applyFont="1" applyBorder="1"/>
    <xf numFmtId="49" fontId="1" fillId="0" borderId="51" xfId="0" applyNumberFormat="1" applyFont="1" applyBorder="1" applyAlignment="1">
      <alignment horizontal="left"/>
    </xf>
    <xf numFmtId="0" fontId="1" fillId="0" borderId="53" xfId="0" applyNumberFormat="1" applyFont="1" applyBorder="1"/>
    <xf numFmtId="49" fontId="7" fillId="0" borderId="56" xfId="1" applyNumberFormat="1" applyFont="1" applyBorder="1"/>
    <xf numFmtId="49" fontId="1" fillId="0" borderId="56" xfId="1" applyNumberFormat="1" applyFont="1" applyBorder="1"/>
    <xf numFmtId="49" fontId="1" fillId="0" borderId="56" xfId="1" applyNumberFormat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7" fillId="2" borderId="12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59" xfId="0" applyFont="1" applyFill="1" applyBorder="1" applyAlignment="1">
      <alignment horizontal="center"/>
    </xf>
    <xf numFmtId="0" fontId="7" fillId="2" borderId="60" xfId="0" applyFont="1" applyFill="1" applyBorder="1" applyAlignment="1">
      <alignment horizontal="center"/>
    </xf>
    <xf numFmtId="3" fontId="1" fillId="0" borderId="45" xfId="0" applyNumberFormat="1" applyFont="1" applyBorder="1"/>
    <xf numFmtId="0" fontId="7" fillId="2" borderId="12" xfId="0" applyFont="1" applyFill="1" applyBorder="1"/>
    <xf numFmtId="0" fontId="7" fillId="2" borderId="13" xfId="0" applyFont="1" applyFill="1" applyBorder="1"/>
    <xf numFmtId="3" fontId="7" fillId="2" borderId="35" xfId="0" applyNumberFormat="1" applyFont="1" applyFill="1" applyBorder="1"/>
    <xf numFmtId="3" fontId="7" fillId="2" borderId="14" xfId="0" applyNumberFormat="1" applyFont="1" applyFill="1" applyBorder="1"/>
    <xf numFmtId="3" fontId="7" fillId="2" borderId="59" xfId="0" applyNumberFormat="1" applyFont="1" applyFill="1" applyBorder="1"/>
    <xf numFmtId="3" fontId="7" fillId="2" borderId="60" xfId="0" applyNumberFormat="1" applyFont="1" applyFill="1" applyBorder="1"/>
    <xf numFmtId="3" fontId="2" fillId="0" borderId="0" xfId="0" applyNumberFormat="1" applyFont="1" applyAlignment="1">
      <alignment horizontal="centerContinuous"/>
    </xf>
    <xf numFmtId="0" fontId="1" fillId="2" borderId="44" xfId="0" applyFont="1" applyFill="1" applyBorder="1"/>
    <xf numFmtId="0" fontId="7" fillId="2" borderId="62" xfId="0" applyFont="1" applyFill="1" applyBorder="1" applyAlignment="1">
      <alignment horizontal="right"/>
    </xf>
    <xf numFmtId="0" fontId="7" fillId="2" borderId="24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4" fontId="4" fillId="2" borderId="24" xfId="0" applyNumberFormat="1" applyFont="1" applyFill="1" applyBorder="1" applyAlignment="1">
      <alignment horizontal="right"/>
    </xf>
    <xf numFmtId="4" fontId="4" fillId="2" borderId="44" xfId="0" applyNumberFormat="1" applyFont="1" applyFill="1" applyBorder="1" applyAlignment="1">
      <alignment horizontal="right"/>
    </xf>
    <xf numFmtId="0" fontId="1" fillId="0" borderId="31" xfId="0" applyFont="1" applyBorder="1"/>
    <xf numFmtId="3" fontId="1" fillId="0" borderId="37" xfId="0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0" fontId="1" fillId="2" borderId="39" xfId="0" applyFont="1" applyFill="1" applyBorder="1"/>
    <xf numFmtId="0" fontId="7" fillId="2" borderId="42" xfId="0" applyFont="1" applyFill="1" applyBorder="1"/>
    <xf numFmtId="0" fontId="1" fillId="2" borderId="42" xfId="0" applyFont="1" applyFill="1" applyBorder="1"/>
    <xf numFmtId="4" fontId="1" fillId="2" borderId="48" xfId="0" applyNumberFormat="1" applyFont="1" applyFill="1" applyBorder="1"/>
    <xf numFmtId="4" fontId="1" fillId="2" borderId="39" xfId="0" applyNumberFormat="1" applyFont="1" applyFill="1" applyBorder="1"/>
    <xf numFmtId="4" fontId="1" fillId="2" borderId="42" xfId="0" applyNumberFormat="1" applyFont="1" applyFill="1" applyBorder="1"/>
    <xf numFmtId="3" fontId="3" fillId="0" borderId="0" xfId="0" applyNumberFormat="1" applyFont="1"/>
    <xf numFmtId="4" fontId="3" fillId="0" borderId="0" xfId="0" applyNumberFormat="1" applyFont="1"/>
    <xf numFmtId="0" fontId="1" fillId="0" borderId="0" xfId="1" applyFont="1"/>
    <xf numFmtId="0" fontId="11" fillId="0" borderId="0" xfId="1" applyFont="1" applyAlignment="1">
      <alignment horizontal="centerContinuous"/>
    </xf>
    <xf numFmtId="0" fontId="12" fillId="0" borderId="0" xfId="1" applyFont="1" applyAlignment="1">
      <alignment horizontal="centerContinuous"/>
    </xf>
    <xf numFmtId="0" fontId="12" fillId="0" borderId="0" xfId="1" applyFont="1" applyAlignment="1">
      <alignment horizontal="right"/>
    </xf>
    <xf numFmtId="0" fontId="1" fillId="0" borderId="51" xfId="1" applyFont="1" applyBorder="1"/>
    <xf numFmtId="0" fontId="3" fillId="0" borderId="52" xfId="1" applyFont="1" applyBorder="1" applyAlignment="1">
      <alignment horizontal="right"/>
    </xf>
    <xf numFmtId="49" fontId="1" fillId="0" borderId="51" xfId="1" applyNumberFormat="1" applyFont="1" applyBorder="1" applyAlignment="1">
      <alignment horizontal="left"/>
    </xf>
    <xf numFmtId="0" fontId="1" fillId="0" borderId="53" xfId="1" applyFont="1" applyBorder="1"/>
    <xf numFmtId="0" fontId="1" fillId="0" borderId="56" xfId="1" applyFont="1" applyBorder="1"/>
    <xf numFmtId="0" fontId="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/>
    <xf numFmtId="49" fontId="3" fillId="2" borderId="15" xfId="1" applyNumberFormat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 wrapText="1"/>
    </xf>
    <xf numFmtId="0" fontId="7" fillId="0" borderId="17" xfId="1" applyFont="1" applyBorder="1" applyAlignment="1">
      <alignment horizontal="center"/>
    </xf>
    <xf numFmtId="49" fontId="7" fillId="0" borderId="17" xfId="1" applyNumberFormat="1" applyFont="1" applyBorder="1" applyAlignment="1">
      <alignment horizontal="left"/>
    </xf>
    <xf numFmtId="0" fontId="7" fillId="0" borderId="1" xfId="1" applyFont="1" applyBorder="1"/>
    <xf numFmtId="0" fontId="1" fillId="0" borderId="2" xfId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1" fillId="0" borderId="3" xfId="1" applyNumberFormat="1" applyFont="1" applyBorder="1"/>
    <xf numFmtId="0" fontId="1" fillId="0" borderId="6" xfId="1" applyNumberFormat="1" applyFont="1" applyFill="1" applyBorder="1"/>
    <xf numFmtId="0" fontId="1" fillId="0" borderId="8" xfId="1" applyNumberFormat="1" applyFont="1" applyFill="1" applyBorder="1"/>
    <xf numFmtId="0" fontId="1" fillId="0" borderId="6" xfId="1" applyFont="1" applyFill="1" applyBorder="1"/>
    <xf numFmtId="0" fontId="1" fillId="0" borderId="8" xfId="1" applyFont="1" applyFill="1" applyBorder="1"/>
    <xf numFmtId="0" fontId="13" fillId="0" borderId="0" xfId="1" applyFont="1"/>
    <xf numFmtId="0" fontId="8" fillId="0" borderId="16" xfId="1" applyFont="1" applyBorder="1" applyAlignment="1">
      <alignment horizontal="center" vertical="top"/>
    </xf>
    <xf numFmtId="49" fontId="8" fillId="0" borderId="16" xfId="1" applyNumberFormat="1" applyFont="1" applyBorder="1" applyAlignment="1">
      <alignment horizontal="left" vertical="top"/>
    </xf>
    <xf numFmtId="0" fontId="8" fillId="0" borderId="16" xfId="1" applyFont="1" applyBorder="1" applyAlignment="1">
      <alignment vertical="top" wrapText="1"/>
    </xf>
    <xf numFmtId="49" fontId="8" fillId="0" borderId="16" xfId="1" applyNumberFormat="1" applyFont="1" applyBorder="1" applyAlignment="1">
      <alignment horizontal="center" shrinkToFit="1"/>
    </xf>
    <xf numFmtId="4" fontId="8" fillId="0" borderId="16" xfId="1" applyNumberFormat="1" applyFont="1" applyBorder="1" applyAlignment="1">
      <alignment horizontal="right"/>
    </xf>
    <xf numFmtId="4" fontId="8" fillId="0" borderId="16" xfId="1" applyNumberFormat="1" applyFont="1" applyBorder="1"/>
    <xf numFmtId="168" fontId="8" fillId="0" borderId="16" xfId="1" applyNumberFormat="1" applyFont="1" applyBorder="1"/>
    <xf numFmtId="4" fontId="8" fillId="0" borderId="8" xfId="1" applyNumberFormat="1" applyFont="1" applyBorder="1"/>
    <xf numFmtId="0" fontId="3" fillId="0" borderId="17" xfId="1" applyFont="1" applyBorder="1" applyAlignment="1">
      <alignment horizontal="center"/>
    </xf>
    <xf numFmtId="49" fontId="3" fillId="0" borderId="17" xfId="1" applyNumberFormat="1" applyFont="1" applyBorder="1" applyAlignment="1">
      <alignment horizontal="left"/>
    </xf>
    <xf numFmtId="4" fontId="1" fillId="0" borderId="5" xfId="1" applyNumberFormat="1" applyFont="1" applyBorder="1"/>
    <xf numFmtId="0" fontId="16" fillId="0" borderId="0" xfId="1" applyFont="1" applyAlignment="1">
      <alignment wrapText="1"/>
    </xf>
    <xf numFmtId="49" fontId="3" fillId="0" borderId="17" xfId="1" applyNumberFormat="1" applyFont="1" applyBorder="1" applyAlignment="1">
      <alignment horizontal="right"/>
    </xf>
    <xf numFmtId="4" fontId="17" fillId="6" borderId="65" xfId="1" applyNumberFormat="1" applyFont="1" applyFill="1" applyBorder="1" applyAlignment="1">
      <alignment horizontal="right" wrapText="1"/>
    </xf>
    <xf numFmtId="0" fontId="17" fillId="6" borderId="4" xfId="1" applyFont="1" applyFill="1" applyBorder="1" applyAlignment="1">
      <alignment horizontal="left" wrapText="1"/>
    </xf>
    <xf numFmtId="0" fontId="17" fillId="0" borderId="5" xfId="0" applyFont="1" applyBorder="1" applyAlignment="1">
      <alignment horizontal="right"/>
    </xf>
    <xf numFmtId="0" fontId="1" fillId="0" borderId="4" xfId="1" applyFont="1" applyBorder="1"/>
    <xf numFmtId="0" fontId="1" fillId="0" borderId="0" xfId="1" applyFont="1" applyBorder="1"/>
    <xf numFmtId="0" fontId="1" fillId="2" borderId="15" xfId="1" applyFont="1" applyFill="1" applyBorder="1" applyAlignment="1">
      <alignment horizontal="center"/>
    </xf>
    <xf numFmtId="49" fontId="19" fillId="2" borderId="15" xfId="1" applyNumberFormat="1" applyFont="1" applyFill="1" applyBorder="1" applyAlignment="1">
      <alignment horizontal="left"/>
    </xf>
    <xf numFmtId="0" fontId="19" fillId="2" borderId="1" xfId="1" applyFont="1" applyFill="1" applyBorder="1"/>
    <xf numFmtId="0" fontId="1" fillId="2" borderId="2" xfId="1" applyFont="1" applyFill="1" applyBorder="1" applyAlignment="1">
      <alignment horizontal="center"/>
    </xf>
    <xf numFmtId="4" fontId="1" fillId="2" borderId="2" xfId="1" applyNumberFormat="1" applyFont="1" applyFill="1" applyBorder="1" applyAlignment="1">
      <alignment horizontal="right"/>
    </xf>
    <xf numFmtId="4" fontId="1" fillId="2" borderId="3" xfId="1" applyNumberFormat="1" applyFont="1" applyFill="1" applyBorder="1" applyAlignment="1">
      <alignment horizontal="right"/>
    </xf>
    <xf numFmtId="4" fontId="7" fillId="2" borderId="15" xfId="1" applyNumberFormat="1" applyFont="1" applyFill="1" applyBorder="1"/>
    <xf numFmtId="0" fontId="1" fillId="2" borderId="2" xfId="1" applyFont="1" applyFill="1" applyBorder="1"/>
    <xf numFmtId="4" fontId="7" fillId="2" borderId="3" xfId="1" applyNumberFormat="1" applyFont="1" applyFill="1" applyBorder="1"/>
    <xf numFmtId="3" fontId="1" fillId="0" borderId="0" xfId="1" applyNumberFormat="1" applyFont="1"/>
    <xf numFmtId="0" fontId="20" fillId="0" borderId="0" xfId="1" applyFont="1" applyAlignment="1"/>
    <xf numFmtId="0" fontId="21" fillId="0" borderId="0" xfId="1" applyFont="1" applyBorder="1"/>
    <xf numFmtId="3" fontId="21" fillId="0" borderId="0" xfId="1" applyNumberFormat="1" applyFont="1" applyBorder="1" applyAlignment="1">
      <alignment horizontal="right"/>
    </xf>
    <xf numFmtId="4" fontId="21" fillId="0" borderId="0" xfId="1" applyNumberFormat="1" applyFont="1" applyBorder="1"/>
    <xf numFmtId="0" fontId="20" fillId="0" borderId="0" xfId="1" applyFont="1" applyBorder="1" applyAlignment="1"/>
    <xf numFmtId="0" fontId="1" fillId="0" borderId="0" xfId="1" applyFont="1" applyBorder="1" applyAlignment="1">
      <alignment horizontal="right"/>
    </xf>
    <xf numFmtId="49" fontId="3" fillId="0" borderId="28" xfId="0" applyNumberFormat="1" applyFont="1" applyBorder="1"/>
    <xf numFmtId="3" fontId="1" fillId="0" borderId="5" xfId="0" applyNumberFormat="1" applyFont="1" applyBorder="1"/>
    <xf numFmtId="3" fontId="1" fillId="0" borderId="17" xfId="0" applyNumberFormat="1" applyFont="1" applyBorder="1"/>
    <xf numFmtId="3" fontId="1" fillId="0" borderId="61" xfId="0" applyNumberFormat="1" applyFont="1" applyBorder="1"/>
    <xf numFmtId="3" fontId="16" fillId="0" borderId="0" xfId="1" applyNumberFormat="1" applyFont="1" applyAlignment="1">
      <alignment wrapText="1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3" fontId="6" fillId="5" borderId="13" xfId="0" applyNumberFormat="1" applyFont="1" applyFill="1" applyBorder="1" applyAlignment="1">
      <alignment horizontal="right" vertical="center"/>
    </xf>
    <xf numFmtId="3" fontId="6" fillId="5" borderId="1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167" fontId="1" fillId="0" borderId="1" xfId="0" applyNumberFormat="1" applyFont="1" applyBorder="1" applyAlignment="1">
      <alignment horizontal="right" indent="2"/>
    </xf>
    <xf numFmtId="167" fontId="1" fillId="0" borderId="30" xfId="0" applyNumberFormat="1" applyFont="1" applyBorder="1" applyAlignment="1">
      <alignment horizontal="right" indent="2"/>
    </xf>
    <xf numFmtId="167" fontId="6" fillId="2" borderId="47" xfId="0" applyNumberFormat="1" applyFont="1" applyFill="1" applyBorder="1" applyAlignment="1">
      <alignment horizontal="right" indent="2"/>
    </xf>
    <xf numFmtId="167" fontId="6" fillId="2" borderId="48" xfId="0" applyNumberFormat="1" applyFont="1" applyFill="1" applyBorder="1" applyAlignment="1">
      <alignment horizontal="right" indent="2"/>
    </xf>
    <xf numFmtId="0" fontId="8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1" fillId="0" borderId="39" xfId="0" applyFont="1" applyBorder="1" applyAlignment="1">
      <alignment horizontal="center" shrinkToFit="1"/>
    </xf>
    <xf numFmtId="0" fontId="1" fillId="0" borderId="40" xfId="0" applyFont="1" applyBorder="1" applyAlignment="1">
      <alignment horizontal="center" shrinkToFit="1"/>
    </xf>
    <xf numFmtId="0" fontId="1" fillId="0" borderId="49" xfId="1" applyFont="1" applyBorder="1" applyAlignment="1">
      <alignment horizontal="center"/>
    </xf>
    <xf numFmtId="0" fontId="1" fillId="0" borderId="50" xfId="1" applyFont="1" applyBorder="1" applyAlignment="1">
      <alignment horizontal="center"/>
    </xf>
    <xf numFmtId="0" fontId="1" fillId="0" borderId="54" xfId="1" applyFont="1" applyBorder="1" applyAlignment="1">
      <alignment horizontal="center"/>
    </xf>
    <xf numFmtId="0" fontId="1" fillId="0" borderId="55" xfId="1" applyFont="1" applyBorder="1" applyAlignment="1">
      <alignment horizontal="center"/>
    </xf>
    <xf numFmtId="0" fontId="1" fillId="0" borderId="57" xfId="1" applyFont="1" applyBorder="1" applyAlignment="1">
      <alignment horizontal="left"/>
    </xf>
    <xf numFmtId="0" fontId="1" fillId="0" borderId="56" xfId="1" applyFont="1" applyBorder="1" applyAlignment="1">
      <alignment horizontal="left"/>
    </xf>
    <xf numFmtId="0" fontId="1" fillId="0" borderId="58" xfId="1" applyFont="1" applyBorder="1" applyAlignment="1">
      <alignment horizontal="left"/>
    </xf>
    <xf numFmtId="3" fontId="7" fillId="2" borderId="42" xfId="0" applyNumberFormat="1" applyFont="1" applyFill="1" applyBorder="1" applyAlignment="1">
      <alignment horizontal="right"/>
    </xf>
    <xf numFmtId="3" fontId="7" fillId="2" borderId="48" xfId="0" applyNumberFormat="1" applyFont="1" applyFill="1" applyBorder="1" applyAlignment="1">
      <alignment horizontal="right"/>
    </xf>
    <xf numFmtId="0" fontId="14" fillId="6" borderId="4" xfId="1" applyNumberFormat="1" applyFont="1" applyFill="1" applyBorder="1" applyAlignment="1">
      <alignment horizontal="left" wrapText="1" indent="1"/>
    </xf>
    <xf numFmtId="0" fontId="15" fillId="0" borderId="0" xfId="0" applyNumberFormat="1" applyFont="1"/>
    <xf numFmtId="0" fontId="15" fillId="0" borderId="5" xfId="0" applyNumberFormat="1" applyFont="1" applyBorder="1"/>
    <xf numFmtId="49" fontId="17" fillId="6" borderId="63" xfId="1" applyNumberFormat="1" applyFont="1" applyFill="1" applyBorder="1" applyAlignment="1">
      <alignment horizontal="left" wrapText="1"/>
    </xf>
    <xf numFmtId="49" fontId="18" fillId="0" borderId="64" xfId="0" applyNumberFormat="1" applyFont="1" applyBorder="1" applyAlignment="1">
      <alignment horizontal="left" wrapText="1"/>
    </xf>
    <xf numFmtId="0" fontId="10" fillId="0" borderId="0" xfId="1" applyFont="1" applyAlignment="1">
      <alignment horizontal="center"/>
    </xf>
    <xf numFmtId="49" fontId="1" fillId="0" borderId="54" xfId="1" applyNumberFormat="1" applyFont="1" applyBorder="1" applyAlignment="1">
      <alignment horizontal="center"/>
    </xf>
    <xf numFmtId="0" fontId="1" fillId="0" borderId="57" xfId="1" applyFont="1" applyBorder="1" applyAlignment="1">
      <alignment horizontal="center" shrinkToFit="1"/>
    </xf>
    <xf numFmtId="0" fontId="1" fillId="0" borderId="56" xfId="1" applyFont="1" applyBorder="1" applyAlignment="1">
      <alignment horizontal="center" shrinkToFit="1"/>
    </xf>
    <xf numFmtId="0" fontId="1" fillId="0" borderId="58" xfId="1" applyFont="1" applyBorder="1" applyAlignment="1">
      <alignment horizontal="center" shrinkToFit="1"/>
    </xf>
  </cellXfs>
  <cellStyles count="2">
    <cellStyle name="Normální" xfId="0" builtinId="0"/>
    <cellStyle name="normální_POL.XL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112">
    <pageSetUpPr fitToPage="1"/>
  </sheetPr>
  <dimension ref="A1:O86"/>
  <sheetViews>
    <sheetView showGridLines="0" tabSelected="1" topLeftCell="B1" zoomScaleNormal="100" zoomScaleSheetLayoutView="75" workbookViewId="0"/>
  </sheetViews>
  <sheetFormatPr defaultRowHeight="12.75" x14ac:dyDescent="0.2"/>
  <cols>
    <col min="1" max="1" width="0.5703125" style="1" hidden="1" customWidth="1"/>
    <col min="2" max="2" width="7.140625" style="1" customWidth="1"/>
    <col min="3" max="3" width="9.140625" style="1"/>
    <col min="4" max="4" width="19.7109375" style="1" customWidth="1"/>
    <col min="5" max="5" width="6.85546875" style="1" customWidth="1"/>
    <col min="6" max="6" width="13.140625" style="1" customWidth="1"/>
    <col min="7" max="7" width="12.42578125" style="2" customWidth="1"/>
    <col min="8" max="8" width="13.5703125" style="1" customWidth="1"/>
    <col min="9" max="9" width="11.42578125" style="2" customWidth="1"/>
    <col min="10" max="10" width="7" style="2" customWidth="1"/>
    <col min="11" max="15" width="10.7109375" style="1" customWidth="1"/>
    <col min="16" max="16384" width="9.140625" style="1"/>
  </cols>
  <sheetData>
    <row r="1" spans="2:15" ht="12" customHeight="1" x14ac:dyDescent="0.2"/>
    <row r="2" spans="2:15" ht="17.25" customHeight="1" x14ac:dyDescent="0.25">
      <c r="B2" s="3"/>
      <c r="C2" s="4" t="s">
        <v>567</v>
      </c>
      <c r="E2" s="5"/>
      <c r="F2" s="4"/>
      <c r="G2" s="6"/>
      <c r="H2" s="7" t="s">
        <v>0</v>
      </c>
      <c r="I2" s="8">
        <f ca="1">TODAY()</f>
        <v>42964</v>
      </c>
      <c r="K2" s="3"/>
    </row>
    <row r="3" spans="2:15" ht="6" customHeight="1" x14ac:dyDescent="0.2">
      <c r="C3" s="9"/>
      <c r="D3" s="10" t="s">
        <v>1</v>
      </c>
    </row>
    <row r="4" spans="2:15" ht="4.5" customHeight="1" x14ac:dyDescent="0.2"/>
    <row r="5" spans="2:15" ht="13.5" customHeight="1" x14ac:dyDescent="0.25">
      <c r="C5" s="11" t="s">
        <v>2</v>
      </c>
      <c r="D5" s="12" t="s">
        <v>103</v>
      </c>
      <c r="E5" s="13" t="s">
        <v>104</v>
      </c>
      <c r="F5" s="14"/>
      <c r="G5" s="15"/>
      <c r="H5" s="14"/>
      <c r="I5" s="15"/>
      <c r="O5" s="8"/>
    </row>
    <row r="7" spans="2:15" x14ac:dyDescent="0.2">
      <c r="C7" s="16" t="s">
        <v>3</v>
      </c>
      <c r="D7" s="17"/>
      <c r="H7" s="18" t="s">
        <v>4</v>
      </c>
      <c r="J7" s="17"/>
      <c r="K7" s="17"/>
    </row>
    <row r="8" spans="2:15" x14ac:dyDescent="0.2">
      <c r="D8" s="17"/>
      <c r="H8" s="18" t="s">
        <v>5</v>
      </c>
      <c r="J8" s="17"/>
      <c r="K8" s="17"/>
    </row>
    <row r="9" spans="2:15" x14ac:dyDescent="0.2">
      <c r="C9" s="18"/>
      <c r="D9" s="17"/>
      <c r="H9" s="18"/>
      <c r="J9" s="17"/>
    </row>
    <row r="10" spans="2:15" x14ac:dyDescent="0.2">
      <c r="H10" s="18"/>
      <c r="J10" s="17"/>
    </row>
    <row r="11" spans="2:15" x14ac:dyDescent="0.2">
      <c r="C11" s="16" t="s">
        <v>6</v>
      </c>
      <c r="D11" s="17"/>
      <c r="H11" s="18" t="s">
        <v>4</v>
      </c>
      <c r="J11" s="17"/>
      <c r="K11" s="17"/>
    </row>
    <row r="12" spans="2:15" x14ac:dyDescent="0.2">
      <c r="D12" s="17"/>
      <c r="H12" s="18" t="s">
        <v>5</v>
      </c>
      <c r="J12" s="17"/>
      <c r="K12" s="17"/>
    </row>
    <row r="13" spans="2:15" ht="12" customHeight="1" x14ac:dyDescent="0.2">
      <c r="C13" s="18"/>
      <c r="D13" s="17"/>
      <c r="J13" s="18"/>
    </row>
    <row r="14" spans="2:15" ht="24.75" customHeight="1" x14ac:dyDescent="0.2">
      <c r="C14" s="19" t="s">
        <v>7</v>
      </c>
      <c r="H14" s="19" t="s">
        <v>8</v>
      </c>
      <c r="J14" s="18"/>
    </row>
    <row r="15" spans="2:15" ht="12.75" customHeight="1" x14ac:dyDescent="0.2">
      <c r="J15" s="18"/>
    </row>
    <row r="16" spans="2:15" ht="28.5" customHeight="1" x14ac:dyDescent="0.2">
      <c r="C16" s="19" t="s">
        <v>9</v>
      </c>
      <c r="H16" s="19" t="s">
        <v>9</v>
      </c>
    </row>
    <row r="17" spans="2:12" ht="25.5" customHeight="1" x14ac:dyDescent="0.2"/>
    <row r="18" spans="2:12" ht="13.5" customHeight="1" x14ac:dyDescent="0.2">
      <c r="B18" s="20"/>
      <c r="C18" s="21"/>
      <c r="D18" s="21"/>
      <c r="E18" s="22"/>
      <c r="F18" s="23"/>
      <c r="G18" s="24"/>
      <c r="H18" s="25"/>
      <c r="I18" s="24"/>
      <c r="J18" s="26" t="s">
        <v>10</v>
      </c>
      <c r="K18" s="27"/>
    </row>
    <row r="19" spans="2:12" ht="15" customHeight="1" x14ac:dyDescent="0.2">
      <c r="B19" s="28" t="s">
        <v>11</v>
      </c>
      <c r="C19" s="29"/>
      <c r="D19" s="30">
        <v>15</v>
      </c>
      <c r="E19" s="31" t="s">
        <v>12</v>
      </c>
      <c r="F19" s="32"/>
      <c r="G19" s="33"/>
      <c r="H19" s="33"/>
      <c r="I19" s="299">
        <f>ROUND(G34,0)</f>
        <v>0</v>
      </c>
      <c r="J19" s="300"/>
      <c r="K19" s="34"/>
    </row>
    <row r="20" spans="2:12" x14ac:dyDescent="0.2">
      <c r="B20" s="28" t="s">
        <v>13</v>
      </c>
      <c r="C20" s="29"/>
      <c r="D20" s="30">
        <f>SazbaDPH1</f>
        <v>15</v>
      </c>
      <c r="E20" s="31" t="s">
        <v>12</v>
      </c>
      <c r="F20" s="35"/>
      <c r="G20" s="36"/>
      <c r="H20" s="36"/>
      <c r="I20" s="301">
        <f>ROUND(I19*D20/100,0)</f>
        <v>0</v>
      </c>
      <c r="J20" s="302"/>
      <c r="K20" s="34"/>
    </row>
    <row r="21" spans="2:12" x14ac:dyDescent="0.2">
      <c r="B21" s="28" t="s">
        <v>11</v>
      </c>
      <c r="C21" s="29"/>
      <c r="D21" s="30">
        <v>21</v>
      </c>
      <c r="E21" s="31" t="s">
        <v>12</v>
      </c>
      <c r="F21" s="35"/>
      <c r="G21" s="36"/>
      <c r="H21" s="36"/>
      <c r="I21" s="301">
        <f>ROUND(H34,0)</f>
        <v>0</v>
      </c>
      <c r="J21" s="302"/>
      <c r="K21" s="34"/>
    </row>
    <row r="22" spans="2:12" ht="13.5" thickBot="1" x14ac:dyDescent="0.25">
      <c r="B22" s="28" t="s">
        <v>13</v>
      </c>
      <c r="C22" s="29"/>
      <c r="D22" s="30">
        <f>SazbaDPH2</f>
        <v>21</v>
      </c>
      <c r="E22" s="31" t="s">
        <v>12</v>
      </c>
      <c r="F22" s="37"/>
      <c r="G22" s="38"/>
      <c r="H22" s="38"/>
      <c r="I22" s="303">
        <f>ROUND(I21*D21/100,0)</f>
        <v>0</v>
      </c>
      <c r="J22" s="304"/>
      <c r="K22" s="34"/>
    </row>
    <row r="23" spans="2:12" ht="16.5" thickBot="1" x14ac:dyDescent="0.25">
      <c r="B23" s="39" t="s">
        <v>14</v>
      </c>
      <c r="C23" s="40"/>
      <c r="D23" s="40"/>
      <c r="E23" s="41"/>
      <c r="F23" s="42"/>
      <c r="G23" s="43"/>
      <c r="H23" s="43"/>
      <c r="I23" s="305">
        <f>SUM(I19:I22)</f>
        <v>0</v>
      </c>
      <c r="J23" s="306"/>
      <c r="K23" s="44"/>
    </row>
    <row r="26" spans="2:12" ht="1.5" customHeight="1" x14ac:dyDescent="0.2"/>
    <row r="27" spans="2:12" ht="15.75" customHeight="1" x14ac:dyDescent="0.25">
      <c r="B27" s="13" t="s">
        <v>15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2:12" ht="5.25" customHeight="1" x14ac:dyDescent="0.2">
      <c r="L28" s="46"/>
    </row>
    <row r="29" spans="2:12" ht="24" customHeight="1" x14ac:dyDescent="0.2">
      <c r="B29" s="47" t="s">
        <v>16</v>
      </c>
      <c r="C29" s="48"/>
      <c r="D29" s="48"/>
      <c r="E29" s="49"/>
      <c r="F29" s="50" t="s">
        <v>17</v>
      </c>
      <c r="G29" s="51" t="str">
        <f>CONCATENATE("Základ DPH ",SazbaDPH1," %")</f>
        <v>Základ DPH 15 %</v>
      </c>
      <c r="H29" s="50" t="str">
        <f>CONCATENATE("Základ DPH ",SazbaDPH2," %")</f>
        <v>Základ DPH 21 %</v>
      </c>
      <c r="I29" s="50" t="s">
        <v>18</v>
      </c>
      <c r="J29" s="50" t="s">
        <v>12</v>
      </c>
    </row>
    <row r="30" spans="2:12" x14ac:dyDescent="0.2">
      <c r="B30" s="52" t="s">
        <v>106</v>
      </c>
      <c r="C30" s="53" t="s">
        <v>107</v>
      </c>
      <c r="D30" s="54"/>
      <c r="E30" s="55"/>
      <c r="F30" s="56">
        <f>G30+H30+I30</f>
        <v>0</v>
      </c>
      <c r="G30" s="57">
        <v>0</v>
      </c>
      <c r="H30" s="58">
        <v>0</v>
      </c>
      <c r="I30" s="58">
        <f t="shared" ref="I30:I33" si="0">(G30*SazbaDPH1)/100+(H30*SazbaDPH2)/100</f>
        <v>0</v>
      </c>
      <c r="J30" s="59" t="str">
        <f t="shared" ref="J30:J33" si="1">IF(CelkemObjekty=0,"",F30/CelkemObjekty*100)</f>
        <v/>
      </c>
    </row>
    <row r="31" spans="2:12" x14ac:dyDescent="0.2">
      <c r="B31" s="60" t="s">
        <v>470</v>
      </c>
      <c r="C31" s="61" t="s">
        <v>471</v>
      </c>
      <c r="D31" s="62"/>
      <c r="E31" s="63"/>
      <c r="F31" s="64">
        <f t="shared" ref="F31:F33" si="2">G31+H31+I31</f>
        <v>0</v>
      </c>
      <c r="G31" s="65">
        <v>0</v>
      </c>
      <c r="H31" s="66">
        <v>0</v>
      </c>
      <c r="I31" s="66">
        <f t="shared" si="0"/>
        <v>0</v>
      </c>
      <c r="J31" s="59" t="str">
        <f t="shared" si="1"/>
        <v/>
      </c>
    </row>
    <row r="32" spans="2:12" x14ac:dyDescent="0.2">
      <c r="B32" s="60" t="s">
        <v>526</v>
      </c>
      <c r="C32" s="61" t="s">
        <v>527</v>
      </c>
      <c r="D32" s="62"/>
      <c r="E32" s="63"/>
      <c r="F32" s="64">
        <f t="shared" si="2"/>
        <v>0</v>
      </c>
      <c r="G32" s="65">
        <v>0</v>
      </c>
      <c r="H32" s="66">
        <v>0</v>
      </c>
      <c r="I32" s="66">
        <f t="shared" si="0"/>
        <v>0</v>
      </c>
      <c r="J32" s="59" t="str">
        <f t="shared" si="1"/>
        <v/>
      </c>
    </row>
    <row r="33" spans="2:11" x14ac:dyDescent="0.2">
      <c r="B33" s="60" t="s">
        <v>542</v>
      </c>
      <c r="C33" s="61" t="s">
        <v>543</v>
      </c>
      <c r="D33" s="62"/>
      <c r="E33" s="63"/>
      <c r="F33" s="64">
        <f t="shared" si="2"/>
        <v>0</v>
      </c>
      <c r="G33" s="65">
        <v>0</v>
      </c>
      <c r="H33" s="66">
        <v>0</v>
      </c>
      <c r="I33" s="66">
        <f t="shared" si="0"/>
        <v>0</v>
      </c>
      <c r="J33" s="59" t="str">
        <f t="shared" si="1"/>
        <v/>
      </c>
    </row>
    <row r="34" spans="2:11" ht="17.25" customHeight="1" x14ac:dyDescent="0.2">
      <c r="B34" s="67" t="s">
        <v>19</v>
      </c>
      <c r="C34" s="68"/>
      <c r="D34" s="69"/>
      <c r="E34" s="70"/>
      <c r="F34" s="71">
        <f>SUM(F30:F33)</f>
        <v>0</v>
      </c>
      <c r="G34" s="71">
        <f>SUM(G30:G33)</f>
        <v>0</v>
      </c>
      <c r="H34" s="71">
        <f>SUM(H30:H33)</f>
        <v>0</v>
      </c>
      <c r="I34" s="71">
        <f>SUM(I30:I33)</f>
        <v>0</v>
      </c>
      <c r="J34" s="72" t="str">
        <f t="shared" ref="J34" si="3">IF(CelkemObjekty=0,"",F34/CelkemObjekty*100)</f>
        <v/>
      </c>
    </row>
    <row r="35" spans="2:11" x14ac:dyDescent="0.2">
      <c r="B35" s="73"/>
      <c r="C35" s="73"/>
      <c r="D35" s="73"/>
      <c r="E35" s="73"/>
      <c r="F35" s="73"/>
      <c r="G35" s="73"/>
      <c r="H35" s="73"/>
      <c r="I35" s="73"/>
      <c r="J35" s="73"/>
      <c r="K35" s="73"/>
    </row>
    <row r="36" spans="2:11" ht="9.75" customHeight="1" x14ac:dyDescent="0.2">
      <c r="B36" s="73"/>
      <c r="C36" s="73"/>
      <c r="D36" s="73"/>
      <c r="E36" s="73"/>
      <c r="F36" s="73"/>
      <c r="G36" s="73"/>
      <c r="H36" s="73"/>
      <c r="I36" s="73"/>
      <c r="J36" s="73"/>
      <c r="K36" s="73"/>
    </row>
    <row r="37" spans="2:11" ht="7.5" customHeight="1" x14ac:dyDescent="0.2">
      <c r="B37" s="73"/>
      <c r="C37" s="73"/>
      <c r="D37" s="73"/>
      <c r="E37" s="73"/>
      <c r="F37" s="73"/>
      <c r="G37" s="73"/>
      <c r="H37" s="73"/>
      <c r="I37" s="73"/>
      <c r="J37" s="73"/>
      <c r="K37" s="73"/>
    </row>
    <row r="38" spans="2:11" ht="18" x14ac:dyDescent="0.25">
      <c r="B38" s="13" t="s">
        <v>20</v>
      </c>
      <c r="C38" s="45"/>
      <c r="D38" s="45"/>
      <c r="E38" s="45"/>
      <c r="F38" s="45"/>
      <c r="G38" s="45"/>
      <c r="H38" s="45"/>
      <c r="I38" s="45"/>
      <c r="J38" s="45"/>
      <c r="K38" s="73"/>
    </row>
    <row r="39" spans="2:11" x14ac:dyDescent="0.2">
      <c r="K39" s="73"/>
    </row>
    <row r="40" spans="2:11" ht="25.5" x14ac:dyDescent="0.2">
      <c r="B40" s="74" t="s">
        <v>21</v>
      </c>
      <c r="C40" s="75" t="s">
        <v>22</v>
      </c>
      <c r="D40" s="48"/>
      <c r="E40" s="49"/>
      <c r="F40" s="50" t="s">
        <v>17</v>
      </c>
      <c r="G40" s="51" t="str">
        <f>CONCATENATE("Základ DPH ",SazbaDPH1," %")</f>
        <v>Základ DPH 15 %</v>
      </c>
      <c r="H40" s="50" t="str">
        <f>CONCATENATE("Základ DPH ",SazbaDPH2," %")</f>
        <v>Základ DPH 21 %</v>
      </c>
      <c r="I40" s="51" t="s">
        <v>18</v>
      </c>
      <c r="J40" s="50" t="s">
        <v>12</v>
      </c>
    </row>
    <row r="41" spans="2:11" x14ac:dyDescent="0.2">
      <c r="B41" s="76" t="s">
        <v>106</v>
      </c>
      <c r="C41" s="77" t="s">
        <v>469</v>
      </c>
      <c r="D41" s="54"/>
      <c r="E41" s="55"/>
      <c r="F41" s="56">
        <f>G41+H41+I41</f>
        <v>0</v>
      </c>
      <c r="G41" s="57">
        <v>0</v>
      </c>
      <c r="H41" s="58">
        <v>0</v>
      </c>
      <c r="I41" s="65">
        <f t="shared" ref="I41:I44" si="4">(G41*SazbaDPH1)/100+(H41*SazbaDPH2)/100</f>
        <v>0</v>
      </c>
      <c r="J41" s="59" t="str">
        <f t="shared" ref="J41:J44" si="5">IF(CelkemObjekty=0,"",F41/CelkemObjekty*100)</f>
        <v/>
      </c>
    </row>
    <row r="42" spans="2:11" x14ac:dyDescent="0.2">
      <c r="B42" s="78" t="s">
        <v>470</v>
      </c>
      <c r="C42" s="79" t="s">
        <v>525</v>
      </c>
      <c r="D42" s="62"/>
      <c r="E42" s="63"/>
      <c r="F42" s="64">
        <f t="shared" ref="F42:F44" si="6">G42+H42+I42</f>
        <v>0</v>
      </c>
      <c r="G42" s="65">
        <v>0</v>
      </c>
      <c r="H42" s="66">
        <v>0</v>
      </c>
      <c r="I42" s="65">
        <f t="shared" si="4"/>
        <v>0</v>
      </c>
      <c r="J42" s="59" t="str">
        <f t="shared" si="5"/>
        <v/>
      </c>
    </row>
    <row r="43" spans="2:11" x14ac:dyDescent="0.2">
      <c r="B43" s="78" t="s">
        <v>526</v>
      </c>
      <c r="C43" s="79" t="s">
        <v>541</v>
      </c>
      <c r="D43" s="62"/>
      <c r="E43" s="63"/>
      <c r="F43" s="64">
        <f t="shared" si="6"/>
        <v>0</v>
      </c>
      <c r="G43" s="65">
        <v>0</v>
      </c>
      <c r="H43" s="66">
        <v>0</v>
      </c>
      <c r="I43" s="65">
        <f t="shared" si="4"/>
        <v>0</v>
      </c>
      <c r="J43" s="59" t="str">
        <f t="shared" si="5"/>
        <v/>
      </c>
    </row>
    <row r="44" spans="2:11" x14ac:dyDescent="0.2">
      <c r="B44" s="78" t="s">
        <v>542</v>
      </c>
      <c r="C44" s="79" t="s">
        <v>566</v>
      </c>
      <c r="D44" s="62"/>
      <c r="E44" s="63"/>
      <c r="F44" s="64">
        <f t="shared" si="6"/>
        <v>0</v>
      </c>
      <c r="G44" s="65">
        <v>0</v>
      </c>
      <c r="H44" s="66">
        <v>0</v>
      </c>
      <c r="I44" s="65">
        <f t="shared" si="4"/>
        <v>0</v>
      </c>
      <c r="J44" s="59" t="str">
        <f t="shared" si="5"/>
        <v/>
      </c>
    </row>
    <row r="45" spans="2:11" x14ac:dyDescent="0.2">
      <c r="B45" s="67" t="s">
        <v>19</v>
      </c>
      <c r="C45" s="68"/>
      <c r="D45" s="69"/>
      <c r="E45" s="70"/>
      <c r="F45" s="71">
        <f>SUM(F41:F44)</f>
        <v>0</v>
      </c>
      <c r="G45" s="80">
        <f>SUM(G41:G44)</f>
        <v>0</v>
      </c>
      <c r="H45" s="71">
        <f>SUM(H41:H44)</f>
        <v>0</v>
      </c>
      <c r="I45" s="80">
        <f>SUM(I41:I44)</f>
        <v>0</v>
      </c>
      <c r="J45" s="72" t="str">
        <f t="shared" ref="J45" si="7">IF(CelkemObjekty=0,"",F45/CelkemObjekty*100)</f>
        <v/>
      </c>
    </row>
    <row r="46" spans="2:11" ht="9" customHeight="1" x14ac:dyDescent="0.2"/>
    <row r="47" spans="2:11" ht="6" customHeight="1" x14ac:dyDescent="0.2"/>
    <row r="48" spans="2:11" ht="3" customHeight="1" x14ac:dyDescent="0.2"/>
    <row r="49" spans="2:10" ht="6.75" customHeight="1" x14ac:dyDescent="0.2"/>
    <row r="50" spans="2:10" ht="20.25" customHeight="1" x14ac:dyDescent="0.25">
      <c r="B50" s="13" t="s">
        <v>23</v>
      </c>
      <c r="C50" s="45"/>
      <c r="D50" s="45"/>
      <c r="E50" s="45"/>
      <c r="F50" s="45"/>
      <c r="G50" s="45"/>
      <c r="H50" s="45"/>
      <c r="I50" s="45"/>
      <c r="J50" s="45"/>
    </row>
    <row r="51" spans="2:10" ht="9" customHeight="1" x14ac:dyDescent="0.2"/>
    <row r="52" spans="2:10" x14ac:dyDescent="0.2">
      <c r="B52" s="47" t="s">
        <v>24</v>
      </c>
      <c r="C52" s="48"/>
      <c r="D52" s="48"/>
      <c r="E52" s="50" t="s">
        <v>12</v>
      </c>
      <c r="F52" s="50" t="s">
        <v>25</v>
      </c>
      <c r="G52" s="51" t="s">
        <v>26</v>
      </c>
      <c r="H52" s="50" t="s">
        <v>27</v>
      </c>
      <c r="I52" s="51" t="s">
        <v>28</v>
      </c>
      <c r="J52" s="81" t="s">
        <v>29</v>
      </c>
    </row>
    <row r="53" spans="2:10" x14ac:dyDescent="0.2">
      <c r="B53" s="52" t="s">
        <v>344</v>
      </c>
      <c r="C53" s="53" t="s">
        <v>529</v>
      </c>
      <c r="D53" s="54"/>
      <c r="E53" s="82" t="str">
        <f t="shared" ref="E53:E67" si="8">IF(SUM(SoucetDilu)=0,"",SUM(F53:J53)/SUM(SoucetDilu)*100)</f>
        <v/>
      </c>
      <c r="F53" s="58">
        <v>0</v>
      </c>
      <c r="G53" s="57">
        <v>0</v>
      </c>
      <c r="H53" s="58">
        <v>0</v>
      </c>
      <c r="I53" s="57">
        <v>0</v>
      </c>
      <c r="J53" s="58">
        <v>0</v>
      </c>
    </row>
    <row r="54" spans="2:10" x14ac:dyDescent="0.2">
      <c r="B54" s="60" t="s">
        <v>98</v>
      </c>
      <c r="C54" s="61" t="s">
        <v>99</v>
      </c>
      <c r="D54" s="62"/>
      <c r="E54" s="83" t="str">
        <f t="shared" si="8"/>
        <v/>
      </c>
      <c r="F54" s="66">
        <v>0</v>
      </c>
      <c r="G54" s="65">
        <v>0</v>
      </c>
      <c r="H54" s="66">
        <v>0</v>
      </c>
      <c r="I54" s="65">
        <v>0</v>
      </c>
      <c r="J54" s="66">
        <v>0</v>
      </c>
    </row>
    <row r="55" spans="2:10" x14ac:dyDescent="0.2">
      <c r="B55" s="60" t="s">
        <v>209</v>
      </c>
      <c r="C55" s="61" t="s">
        <v>210</v>
      </c>
      <c r="D55" s="62"/>
      <c r="E55" s="83" t="str">
        <f t="shared" si="8"/>
        <v/>
      </c>
      <c r="F55" s="66">
        <v>0</v>
      </c>
      <c r="G55" s="65">
        <v>0</v>
      </c>
      <c r="H55" s="66">
        <v>0</v>
      </c>
      <c r="I55" s="65">
        <v>0</v>
      </c>
      <c r="J55" s="66">
        <v>0</v>
      </c>
    </row>
    <row r="56" spans="2:10" x14ac:dyDescent="0.2">
      <c r="B56" s="60" t="s">
        <v>221</v>
      </c>
      <c r="C56" s="61" t="s">
        <v>222</v>
      </c>
      <c r="D56" s="62"/>
      <c r="E56" s="83" t="str">
        <f t="shared" si="8"/>
        <v/>
      </c>
      <c r="F56" s="66">
        <v>0</v>
      </c>
      <c r="G56" s="65">
        <v>0</v>
      </c>
      <c r="H56" s="66">
        <v>0</v>
      </c>
      <c r="I56" s="65">
        <v>0</v>
      </c>
      <c r="J56" s="66">
        <v>0</v>
      </c>
    </row>
    <row r="57" spans="2:10" x14ac:dyDescent="0.2">
      <c r="B57" s="60" t="s">
        <v>229</v>
      </c>
      <c r="C57" s="61" t="s">
        <v>230</v>
      </c>
      <c r="D57" s="62"/>
      <c r="E57" s="83" t="str">
        <f t="shared" si="8"/>
        <v/>
      </c>
      <c r="F57" s="66">
        <v>0</v>
      </c>
      <c r="G57" s="65">
        <v>0</v>
      </c>
      <c r="H57" s="66">
        <v>0</v>
      </c>
      <c r="I57" s="65">
        <v>0</v>
      </c>
      <c r="J57" s="66">
        <v>0</v>
      </c>
    </row>
    <row r="58" spans="2:10" x14ac:dyDescent="0.2">
      <c r="B58" s="60" t="s">
        <v>314</v>
      </c>
      <c r="C58" s="61" t="s">
        <v>315</v>
      </c>
      <c r="D58" s="62"/>
      <c r="E58" s="83" t="str">
        <f t="shared" si="8"/>
        <v/>
      </c>
      <c r="F58" s="66">
        <v>0</v>
      </c>
      <c r="G58" s="65">
        <v>0</v>
      </c>
      <c r="H58" s="66">
        <v>0</v>
      </c>
      <c r="I58" s="65">
        <v>0</v>
      </c>
      <c r="J58" s="66">
        <v>0</v>
      </c>
    </row>
    <row r="59" spans="2:10" x14ac:dyDescent="0.2">
      <c r="B59" s="60" t="s">
        <v>422</v>
      </c>
      <c r="C59" s="61" t="s">
        <v>423</v>
      </c>
      <c r="D59" s="62"/>
      <c r="E59" s="83" t="str">
        <f t="shared" si="8"/>
        <v/>
      </c>
      <c r="F59" s="66">
        <v>0</v>
      </c>
      <c r="G59" s="65">
        <v>0</v>
      </c>
      <c r="H59" s="66">
        <v>0</v>
      </c>
      <c r="I59" s="65">
        <v>0</v>
      </c>
      <c r="J59" s="66">
        <v>0</v>
      </c>
    </row>
    <row r="60" spans="2:10" x14ac:dyDescent="0.2">
      <c r="B60" s="60" t="s">
        <v>433</v>
      </c>
      <c r="C60" s="61" t="s">
        <v>434</v>
      </c>
      <c r="D60" s="62"/>
      <c r="E60" s="83" t="str">
        <f t="shared" si="8"/>
        <v/>
      </c>
      <c r="F60" s="66">
        <v>0</v>
      </c>
      <c r="G60" s="65">
        <v>0</v>
      </c>
      <c r="H60" s="66">
        <v>0</v>
      </c>
      <c r="I60" s="65">
        <v>0</v>
      </c>
      <c r="J60" s="66">
        <v>0</v>
      </c>
    </row>
    <row r="61" spans="2:10" x14ac:dyDescent="0.2">
      <c r="B61" s="60" t="s">
        <v>447</v>
      </c>
      <c r="C61" s="61" t="s">
        <v>448</v>
      </c>
      <c r="D61" s="62"/>
      <c r="E61" s="83" t="str">
        <f t="shared" si="8"/>
        <v/>
      </c>
      <c r="F61" s="66">
        <v>0</v>
      </c>
      <c r="G61" s="65">
        <v>0</v>
      </c>
      <c r="H61" s="66">
        <v>0</v>
      </c>
      <c r="I61" s="65">
        <v>0</v>
      </c>
      <c r="J61" s="66">
        <v>0</v>
      </c>
    </row>
    <row r="62" spans="2:10" x14ac:dyDescent="0.2">
      <c r="B62" s="60" t="s">
        <v>320</v>
      </c>
      <c r="C62" s="61" t="s">
        <v>321</v>
      </c>
      <c r="D62" s="62"/>
      <c r="E62" s="83" t="str">
        <f t="shared" si="8"/>
        <v/>
      </c>
      <c r="F62" s="66">
        <v>0</v>
      </c>
      <c r="G62" s="65">
        <v>0</v>
      </c>
      <c r="H62" s="66">
        <v>0</v>
      </c>
      <c r="I62" s="65">
        <v>0</v>
      </c>
      <c r="J62" s="66">
        <v>0</v>
      </c>
    </row>
    <row r="63" spans="2:10" x14ac:dyDescent="0.2">
      <c r="B63" s="60" t="s">
        <v>332</v>
      </c>
      <c r="C63" s="61" t="s">
        <v>333</v>
      </c>
      <c r="D63" s="62"/>
      <c r="E63" s="83" t="str">
        <f t="shared" si="8"/>
        <v/>
      </c>
      <c r="F63" s="66">
        <v>0</v>
      </c>
      <c r="G63" s="65">
        <v>0</v>
      </c>
      <c r="H63" s="66">
        <v>0</v>
      </c>
      <c r="I63" s="65">
        <v>0</v>
      </c>
      <c r="J63" s="66">
        <v>0</v>
      </c>
    </row>
    <row r="64" spans="2:10" x14ac:dyDescent="0.2">
      <c r="B64" s="60" t="s">
        <v>405</v>
      </c>
      <c r="C64" s="61" t="s">
        <v>406</v>
      </c>
      <c r="D64" s="62"/>
      <c r="E64" s="83" t="str">
        <f t="shared" si="8"/>
        <v/>
      </c>
      <c r="F64" s="66">
        <v>0</v>
      </c>
      <c r="G64" s="65">
        <v>0</v>
      </c>
      <c r="H64" s="66">
        <v>0</v>
      </c>
      <c r="I64" s="65">
        <v>0</v>
      </c>
      <c r="J64" s="66">
        <v>0</v>
      </c>
    </row>
    <row r="65" spans="2:10" x14ac:dyDescent="0.2">
      <c r="B65" s="60" t="s">
        <v>416</v>
      </c>
      <c r="C65" s="61" t="s">
        <v>417</v>
      </c>
      <c r="D65" s="62"/>
      <c r="E65" s="83" t="str">
        <f t="shared" si="8"/>
        <v/>
      </c>
      <c r="F65" s="66">
        <v>0</v>
      </c>
      <c r="G65" s="65">
        <v>0</v>
      </c>
      <c r="H65" s="66">
        <v>0</v>
      </c>
      <c r="I65" s="65">
        <v>0</v>
      </c>
      <c r="J65" s="66">
        <v>0</v>
      </c>
    </row>
    <row r="66" spans="2:10" x14ac:dyDescent="0.2">
      <c r="B66" s="60" t="s">
        <v>452</v>
      </c>
      <c r="C66" s="61" t="s">
        <v>453</v>
      </c>
      <c r="D66" s="62"/>
      <c r="E66" s="83" t="str">
        <f t="shared" si="8"/>
        <v/>
      </c>
      <c r="F66" s="66">
        <v>0</v>
      </c>
      <c r="G66" s="65">
        <v>0</v>
      </c>
      <c r="H66" s="66">
        <v>0</v>
      </c>
      <c r="I66" s="65">
        <v>0</v>
      </c>
      <c r="J66" s="66">
        <v>0</v>
      </c>
    </row>
    <row r="67" spans="2:10" x14ac:dyDescent="0.2">
      <c r="B67" s="67" t="s">
        <v>19</v>
      </c>
      <c r="C67" s="68"/>
      <c r="D67" s="69"/>
      <c r="E67" s="84" t="str">
        <f t="shared" si="8"/>
        <v/>
      </c>
      <c r="F67" s="71">
        <f>SUM(F53:F66)</f>
        <v>0</v>
      </c>
      <c r="G67" s="80">
        <f>SUM(G53:G66)</f>
        <v>0</v>
      </c>
      <c r="H67" s="71">
        <f>SUM(H53:H66)</f>
        <v>0</v>
      </c>
      <c r="I67" s="80">
        <f>SUM(I53:I66)</f>
        <v>0</v>
      </c>
      <c r="J67" s="71">
        <f>SUM(J53:J66)</f>
        <v>0</v>
      </c>
    </row>
    <row r="69" spans="2:10" ht="2.25" customHeight="1" x14ac:dyDescent="0.2"/>
    <row r="70" spans="2:10" ht="1.5" customHeight="1" x14ac:dyDescent="0.2"/>
    <row r="71" spans="2:10" ht="0.75" customHeight="1" x14ac:dyDescent="0.2"/>
    <row r="72" spans="2:10" ht="0.75" customHeight="1" x14ac:dyDescent="0.2"/>
    <row r="73" spans="2:10" ht="0.75" customHeight="1" x14ac:dyDescent="0.2"/>
    <row r="74" spans="2:10" ht="18" x14ac:dyDescent="0.25">
      <c r="B74" s="13" t="s">
        <v>30</v>
      </c>
      <c r="C74" s="45"/>
      <c r="D74" s="45"/>
      <c r="E74" s="45"/>
      <c r="F74" s="45"/>
      <c r="G74" s="45"/>
      <c r="H74" s="45"/>
      <c r="I74" s="45"/>
      <c r="J74" s="45"/>
    </row>
    <row r="76" spans="2:10" x14ac:dyDescent="0.2">
      <c r="B76" s="47" t="s">
        <v>31</v>
      </c>
      <c r="C76" s="48"/>
      <c r="D76" s="48"/>
      <c r="E76" s="85"/>
      <c r="F76" s="86"/>
      <c r="G76" s="51"/>
      <c r="H76" s="50" t="s">
        <v>17</v>
      </c>
      <c r="I76" s="1"/>
      <c r="J76" s="1"/>
    </row>
    <row r="77" spans="2:10" x14ac:dyDescent="0.2">
      <c r="B77" s="52" t="s">
        <v>461</v>
      </c>
      <c r="C77" s="53"/>
      <c r="D77" s="54"/>
      <c r="E77" s="87"/>
      <c r="F77" s="88"/>
      <c r="G77" s="57"/>
      <c r="H77" s="58">
        <v>0</v>
      </c>
      <c r="I77" s="1"/>
      <c r="J77" s="1"/>
    </row>
    <row r="78" spans="2:10" x14ac:dyDescent="0.2">
      <c r="B78" s="60" t="s">
        <v>462</v>
      </c>
      <c r="C78" s="61"/>
      <c r="D78" s="62"/>
      <c r="E78" s="89"/>
      <c r="F78" s="90"/>
      <c r="G78" s="65"/>
      <c r="H78" s="66">
        <v>0</v>
      </c>
      <c r="I78" s="1"/>
      <c r="J78" s="1"/>
    </row>
    <row r="79" spans="2:10" x14ac:dyDescent="0.2">
      <c r="B79" s="60" t="s">
        <v>463</v>
      </c>
      <c r="C79" s="61"/>
      <c r="D79" s="62"/>
      <c r="E79" s="89"/>
      <c r="F79" s="90"/>
      <c r="G79" s="65"/>
      <c r="H79" s="66">
        <v>0</v>
      </c>
      <c r="I79" s="1"/>
      <c r="J79" s="1"/>
    </row>
    <row r="80" spans="2:10" x14ac:dyDescent="0.2">
      <c r="B80" s="60" t="s">
        <v>464</v>
      </c>
      <c r="C80" s="61"/>
      <c r="D80" s="62"/>
      <c r="E80" s="89"/>
      <c r="F80" s="90"/>
      <c r="G80" s="65"/>
      <c r="H80" s="66">
        <v>0</v>
      </c>
      <c r="I80" s="1"/>
      <c r="J80" s="1"/>
    </row>
    <row r="81" spans="2:10" x14ac:dyDescent="0.2">
      <c r="B81" s="60" t="s">
        <v>465</v>
      </c>
      <c r="C81" s="61"/>
      <c r="D81" s="62"/>
      <c r="E81" s="89"/>
      <c r="F81" s="90"/>
      <c r="G81" s="65"/>
      <c r="H81" s="66">
        <v>0</v>
      </c>
      <c r="I81" s="1"/>
      <c r="J81" s="1"/>
    </row>
    <row r="82" spans="2:10" x14ac:dyDescent="0.2">
      <c r="B82" s="60" t="s">
        <v>466</v>
      </c>
      <c r="C82" s="61"/>
      <c r="D82" s="62"/>
      <c r="E82" s="89"/>
      <c r="F82" s="90"/>
      <c r="G82" s="65"/>
      <c r="H82" s="66">
        <v>0</v>
      </c>
      <c r="I82" s="1"/>
      <c r="J82" s="1"/>
    </row>
    <row r="83" spans="2:10" x14ac:dyDescent="0.2">
      <c r="B83" s="60" t="s">
        <v>467</v>
      </c>
      <c r="C83" s="61"/>
      <c r="D83" s="62"/>
      <c r="E83" s="89"/>
      <c r="F83" s="90"/>
      <c r="G83" s="65"/>
      <c r="H83" s="66">
        <v>0</v>
      </c>
      <c r="I83" s="1"/>
      <c r="J83" s="1"/>
    </row>
    <row r="84" spans="2:10" x14ac:dyDescent="0.2">
      <c r="B84" s="60" t="s">
        <v>468</v>
      </c>
      <c r="C84" s="61"/>
      <c r="D84" s="62"/>
      <c r="E84" s="89"/>
      <c r="F84" s="90"/>
      <c r="G84" s="65"/>
      <c r="H84" s="66">
        <v>0</v>
      </c>
      <c r="I84" s="1"/>
      <c r="J84" s="1"/>
    </row>
    <row r="85" spans="2:10" x14ac:dyDescent="0.2">
      <c r="B85" s="67" t="s">
        <v>19</v>
      </c>
      <c r="C85" s="68"/>
      <c r="D85" s="69"/>
      <c r="E85" s="91"/>
      <c r="F85" s="92"/>
      <c r="G85" s="80"/>
      <c r="H85" s="71">
        <f>SUM(H77:H84)</f>
        <v>0</v>
      </c>
      <c r="I85" s="1"/>
      <c r="J85" s="1"/>
    </row>
    <row r="86" spans="2:10" x14ac:dyDescent="0.2">
      <c r="I86" s="1"/>
      <c r="J86" s="1"/>
    </row>
  </sheetData>
  <sortState ref="B831:K844">
    <sortCondition ref="B831"/>
  </sortState>
  <mergeCells count="5">
    <mergeCell ref="I19:J19"/>
    <mergeCell ref="I20:J20"/>
    <mergeCell ref="I21:J21"/>
    <mergeCell ref="I22:J22"/>
    <mergeCell ref="I23:J23"/>
  </mergeCells>
  <pageMargins left="0.39370078740157483" right="0.19685039370078741" top="0.39370078740157483" bottom="0.39370078740157483" header="0" footer="0.19685039370078741"/>
  <pageSetup paperSize="9" scale="99" fitToHeight="9999" orientation="portrait" horizontalDpi="300" vertic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BE51"/>
  <sheetViews>
    <sheetView topLeftCell="A34" zoomScaleNormal="100" workbookViewId="0"/>
  </sheetViews>
  <sheetFormatPr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93" t="s">
        <v>101</v>
      </c>
      <c r="B1" s="94"/>
      <c r="C1" s="94"/>
      <c r="D1" s="94"/>
      <c r="E1" s="94"/>
      <c r="F1" s="94"/>
      <c r="G1" s="94"/>
    </row>
    <row r="2" spans="1:57" ht="12.75" customHeight="1" x14ac:dyDescent="0.2">
      <c r="A2" s="95" t="s">
        <v>32</v>
      </c>
      <c r="B2" s="96"/>
      <c r="C2" s="97" t="s">
        <v>109</v>
      </c>
      <c r="D2" s="97" t="s">
        <v>107</v>
      </c>
      <c r="E2" s="98"/>
      <c r="F2" s="99" t="s">
        <v>33</v>
      </c>
      <c r="G2" s="100"/>
    </row>
    <row r="3" spans="1:57" ht="3" hidden="1" customHeight="1" x14ac:dyDescent="0.2">
      <c r="A3" s="101"/>
      <c r="B3" s="102"/>
      <c r="C3" s="103"/>
      <c r="D3" s="103"/>
      <c r="E3" s="104"/>
      <c r="F3" s="105"/>
      <c r="G3" s="106"/>
    </row>
    <row r="4" spans="1:57" ht="12" customHeight="1" x14ac:dyDescent="0.2">
      <c r="A4" s="107" t="s">
        <v>34</v>
      </c>
      <c r="B4" s="102"/>
      <c r="C4" s="103"/>
      <c r="D4" s="103"/>
      <c r="E4" s="104"/>
      <c r="F4" s="105" t="s">
        <v>35</v>
      </c>
      <c r="G4" s="108"/>
    </row>
    <row r="5" spans="1:57" ht="12.95" customHeight="1" x14ac:dyDescent="0.2">
      <c r="A5" s="109" t="s">
        <v>106</v>
      </c>
      <c r="B5" s="110"/>
      <c r="C5" s="111" t="s">
        <v>107</v>
      </c>
      <c r="D5" s="112"/>
      <c r="E5" s="110"/>
      <c r="F5" s="105" t="s">
        <v>36</v>
      </c>
      <c r="G5" s="106"/>
    </row>
    <row r="6" spans="1:57" ht="12.95" customHeight="1" x14ac:dyDescent="0.2">
      <c r="A6" s="107" t="s">
        <v>37</v>
      </c>
      <c r="B6" s="102"/>
      <c r="C6" s="103"/>
      <c r="D6" s="103"/>
      <c r="E6" s="104"/>
      <c r="F6" s="113" t="s">
        <v>38</v>
      </c>
      <c r="G6" s="114"/>
      <c r="O6" s="115"/>
    </row>
    <row r="7" spans="1:57" ht="12.95" customHeight="1" x14ac:dyDescent="0.2">
      <c r="A7" s="116" t="s">
        <v>103</v>
      </c>
      <c r="B7" s="117"/>
      <c r="C7" s="118" t="s">
        <v>104</v>
      </c>
      <c r="D7" s="119"/>
      <c r="E7" s="119"/>
      <c r="F7" s="120" t="s">
        <v>39</v>
      </c>
      <c r="G7" s="114">
        <f>IF(G6=0,,ROUND((F30+F32)/G6,1))</f>
        <v>0</v>
      </c>
    </row>
    <row r="8" spans="1:57" x14ac:dyDescent="0.2">
      <c r="A8" s="121" t="s">
        <v>40</v>
      </c>
      <c r="B8" s="105"/>
      <c r="C8" s="313"/>
      <c r="D8" s="313"/>
      <c r="E8" s="314"/>
      <c r="F8" s="122" t="s">
        <v>41</v>
      </c>
      <c r="G8" s="123"/>
      <c r="H8" s="124"/>
      <c r="I8" s="125"/>
    </row>
    <row r="9" spans="1:57" x14ac:dyDescent="0.2">
      <c r="A9" s="121" t="s">
        <v>42</v>
      </c>
      <c r="B9" s="105"/>
      <c r="C9" s="313"/>
      <c r="D9" s="313"/>
      <c r="E9" s="314"/>
      <c r="F9" s="105"/>
      <c r="G9" s="126"/>
      <c r="H9" s="127"/>
    </row>
    <row r="10" spans="1:57" x14ac:dyDescent="0.2">
      <c r="A10" s="121" t="s">
        <v>43</v>
      </c>
      <c r="B10" s="105"/>
      <c r="C10" s="313"/>
      <c r="D10" s="313"/>
      <c r="E10" s="313"/>
      <c r="F10" s="128"/>
      <c r="G10" s="129"/>
      <c r="H10" s="130"/>
    </row>
    <row r="11" spans="1:57" ht="13.5" customHeight="1" x14ac:dyDescent="0.2">
      <c r="A11" s="121" t="s">
        <v>44</v>
      </c>
      <c r="B11" s="105"/>
      <c r="C11" s="313"/>
      <c r="D11" s="313"/>
      <c r="E11" s="313"/>
      <c r="F11" s="131" t="s">
        <v>45</v>
      </c>
      <c r="G11" s="132"/>
      <c r="H11" s="127"/>
      <c r="BA11" s="133"/>
      <c r="BB11" s="133"/>
      <c r="BC11" s="133"/>
      <c r="BD11" s="133"/>
      <c r="BE11" s="133"/>
    </row>
    <row r="12" spans="1:57" ht="12.75" customHeight="1" x14ac:dyDescent="0.2">
      <c r="A12" s="134" t="s">
        <v>46</v>
      </c>
      <c r="B12" s="102"/>
      <c r="C12" s="315"/>
      <c r="D12" s="315"/>
      <c r="E12" s="315"/>
      <c r="F12" s="135" t="s">
        <v>47</v>
      </c>
      <c r="G12" s="136"/>
      <c r="H12" s="127"/>
    </row>
    <row r="13" spans="1:57" ht="28.5" customHeight="1" thickBot="1" x14ac:dyDescent="0.25">
      <c r="A13" s="137" t="s">
        <v>48</v>
      </c>
      <c r="B13" s="138"/>
      <c r="C13" s="138"/>
      <c r="D13" s="138"/>
      <c r="E13" s="139"/>
      <c r="F13" s="139"/>
      <c r="G13" s="140"/>
      <c r="H13" s="127"/>
    </row>
    <row r="14" spans="1:57" ht="17.25" customHeight="1" thickBot="1" x14ac:dyDescent="0.25">
      <c r="A14" s="141" t="s">
        <v>49</v>
      </c>
      <c r="B14" s="142"/>
      <c r="C14" s="143"/>
      <c r="D14" s="144" t="s">
        <v>50</v>
      </c>
      <c r="E14" s="145"/>
      <c r="F14" s="145"/>
      <c r="G14" s="143"/>
    </row>
    <row r="15" spans="1:57" ht="15.95" customHeight="1" x14ac:dyDescent="0.2">
      <c r="A15" s="146"/>
      <c r="B15" s="147" t="s">
        <v>51</v>
      </c>
      <c r="C15" s="148">
        <f>'SO 01.1 001 Rek'!E20</f>
        <v>0</v>
      </c>
      <c r="D15" s="149" t="str">
        <f>'SO 01.1 001 Rek'!A25</f>
        <v>Ztížené výrobní podmínky</v>
      </c>
      <c r="E15" s="150"/>
      <c r="F15" s="151"/>
      <c r="G15" s="148">
        <f>'SO 01.1 001 Rek'!I25</f>
        <v>0</v>
      </c>
    </row>
    <row r="16" spans="1:57" ht="15.95" customHeight="1" x14ac:dyDescent="0.2">
      <c r="A16" s="146" t="s">
        <v>52</v>
      </c>
      <c r="B16" s="147" t="s">
        <v>53</v>
      </c>
      <c r="C16" s="148">
        <f>'SO 01.1 001 Rek'!F20</f>
        <v>0</v>
      </c>
      <c r="D16" s="101" t="str">
        <f>'SO 01.1 001 Rek'!A26</f>
        <v>Oborová přirážka</v>
      </c>
      <c r="E16" s="152"/>
      <c r="F16" s="153"/>
      <c r="G16" s="148">
        <f>'SO 01.1 001 Rek'!I26</f>
        <v>0</v>
      </c>
    </row>
    <row r="17" spans="1:7" ht="15.95" customHeight="1" x14ac:dyDescent="0.2">
      <c r="A17" s="146" t="s">
        <v>54</v>
      </c>
      <c r="B17" s="147" t="s">
        <v>55</v>
      </c>
      <c r="C17" s="148">
        <f>'SO 01.1 001 Rek'!H20</f>
        <v>0</v>
      </c>
      <c r="D17" s="101" t="str">
        <f>'SO 01.1 001 Rek'!A27</f>
        <v>Přesun stavebních kapacit</v>
      </c>
      <c r="E17" s="152"/>
      <c r="F17" s="153"/>
      <c r="G17" s="148">
        <f>'SO 01.1 001 Rek'!I27</f>
        <v>0</v>
      </c>
    </row>
    <row r="18" spans="1:7" ht="15.95" customHeight="1" x14ac:dyDescent="0.2">
      <c r="A18" s="154" t="s">
        <v>56</v>
      </c>
      <c r="B18" s="155" t="s">
        <v>57</v>
      </c>
      <c r="C18" s="148">
        <f>'SO 01.1 001 Rek'!G20</f>
        <v>0</v>
      </c>
      <c r="D18" s="101" t="str">
        <f>'SO 01.1 001 Rek'!A28</f>
        <v>Mimostaveništní doprava</v>
      </c>
      <c r="E18" s="152"/>
      <c r="F18" s="153"/>
      <c r="G18" s="148">
        <f>'SO 01.1 001 Rek'!I28</f>
        <v>0</v>
      </c>
    </row>
    <row r="19" spans="1:7" ht="15.95" customHeight="1" x14ac:dyDescent="0.2">
      <c r="A19" s="156" t="s">
        <v>58</v>
      </c>
      <c r="B19" s="147"/>
      <c r="C19" s="148">
        <f>SUM(C15:C18)</f>
        <v>0</v>
      </c>
      <c r="D19" s="101" t="str">
        <f>'SO 01.1 001 Rek'!A29</f>
        <v>Zařízení staveniště</v>
      </c>
      <c r="E19" s="152"/>
      <c r="F19" s="153"/>
      <c r="G19" s="148">
        <f>'SO 01.1 001 Rek'!I29</f>
        <v>0</v>
      </c>
    </row>
    <row r="20" spans="1:7" ht="15.95" customHeight="1" x14ac:dyDescent="0.2">
      <c r="A20" s="156"/>
      <c r="B20" s="147"/>
      <c r="C20" s="148"/>
      <c r="D20" s="101" t="str">
        <f>'SO 01.1 001 Rek'!A30</f>
        <v>Provoz investora</v>
      </c>
      <c r="E20" s="152"/>
      <c r="F20" s="153"/>
      <c r="G20" s="148">
        <f>'SO 01.1 001 Rek'!I30</f>
        <v>0</v>
      </c>
    </row>
    <row r="21" spans="1:7" ht="15.95" customHeight="1" x14ac:dyDescent="0.2">
      <c r="A21" s="156" t="s">
        <v>29</v>
      </c>
      <c r="B21" s="147"/>
      <c r="C21" s="148">
        <f>'SO 01.1 001 Rek'!I20</f>
        <v>0</v>
      </c>
      <c r="D21" s="101" t="str">
        <f>'SO 01.1 001 Rek'!A31</f>
        <v>Kompletační činnost (IČD)</v>
      </c>
      <c r="E21" s="152"/>
      <c r="F21" s="153"/>
      <c r="G21" s="148">
        <f>'SO 01.1 001 Rek'!I31</f>
        <v>0</v>
      </c>
    </row>
    <row r="22" spans="1:7" ht="15.95" customHeight="1" x14ac:dyDescent="0.2">
      <c r="A22" s="157" t="s">
        <v>59</v>
      </c>
      <c r="B22" s="127"/>
      <c r="C22" s="148">
        <f>C19+C21</f>
        <v>0</v>
      </c>
      <c r="D22" s="101" t="s">
        <v>60</v>
      </c>
      <c r="E22" s="152"/>
      <c r="F22" s="153"/>
      <c r="G22" s="148">
        <f>G23-SUM(G15:G21)</f>
        <v>0</v>
      </c>
    </row>
    <row r="23" spans="1:7" ht="15.95" customHeight="1" thickBot="1" x14ac:dyDescent="0.25">
      <c r="A23" s="316" t="s">
        <v>61</v>
      </c>
      <c r="B23" s="317"/>
      <c r="C23" s="158">
        <f>C22+G23</f>
        <v>0</v>
      </c>
      <c r="D23" s="159" t="s">
        <v>62</v>
      </c>
      <c r="E23" s="160"/>
      <c r="F23" s="161"/>
      <c r="G23" s="148">
        <f>'SO 01.1 001 Rek'!H33</f>
        <v>0</v>
      </c>
    </row>
    <row r="24" spans="1:7" x14ac:dyDescent="0.2">
      <c r="A24" s="162" t="s">
        <v>63</v>
      </c>
      <c r="B24" s="163"/>
      <c r="C24" s="164"/>
      <c r="D24" s="163" t="s">
        <v>64</v>
      </c>
      <c r="E24" s="163"/>
      <c r="F24" s="165" t="s">
        <v>65</v>
      </c>
      <c r="G24" s="166"/>
    </row>
    <row r="25" spans="1:7" x14ac:dyDescent="0.2">
      <c r="A25" s="157" t="s">
        <v>66</v>
      </c>
      <c r="B25" s="127"/>
      <c r="C25" s="167"/>
      <c r="D25" s="127" t="s">
        <v>66</v>
      </c>
      <c r="F25" s="168" t="s">
        <v>66</v>
      </c>
      <c r="G25" s="169"/>
    </row>
    <row r="26" spans="1:7" ht="37.5" customHeight="1" x14ac:dyDescent="0.2">
      <c r="A26" s="157" t="s">
        <v>67</v>
      </c>
      <c r="B26" s="170"/>
      <c r="C26" s="167"/>
      <c r="D26" s="127" t="s">
        <v>67</v>
      </c>
      <c r="F26" s="168" t="s">
        <v>67</v>
      </c>
      <c r="G26" s="169"/>
    </row>
    <row r="27" spans="1:7" x14ac:dyDescent="0.2">
      <c r="A27" s="157"/>
      <c r="B27" s="171"/>
      <c r="C27" s="167"/>
      <c r="D27" s="127"/>
      <c r="F27" s="168"/>
      <c r="G27" s="169"/>
    </row>
    <row r="28" spans="1:7" x14ac:dyDescent="0.2">
      <c r="A28" s="157" t="s">
        <v>68</v>
      </c>
      <c r="B28" s="127"/>
      <c r="C28" s="167"/>
      <c r="D28" s="168" t="s">
        <v>69</v>
      </c>
      <c r="E28" s="167"/>
      <c r="F28" s="172" t="s">
        <v>69</v>
      </c>
      <c r="G28" s="169"/>
    </row>
    <row r="29" spans="1:7" ht="69" customHeight="1" x14ac:dyDescent="0.2">
      <c r="A29" s="157"/>
      <c r="B29" s="127"/>
      <c r="C29" s="173"/>
      <c r="D29" s="174"/>
      <c r="E29" s="173"/>
      <c r="F29" s="127"/>
      <c r="G29" s="169"/>
    </row>
    <row r="30" spans="1:7" x14ac:dyDescent="0.2">
      <c r="A30" s="175" t="s">
        <v>11</v>
      </c>
      <c r="B30" s="176"/>
      <c r="C30" s="177">
        <v>21</v>
      </c>
      <c r="D30" s="176" t="s">
        <v>70</v>
      </c>
      <c r="E30" s="178"/>
      <c r="F30" s="308">
        <f>C23-F32</f>
        <v>0</v>
      </c>
      <c r="G30" s="309"/>
    </row>
    <row r="31" spans="1:7" x14ac:dyDescent="0.2">
      <c r="A31" s="175" t="s">
        <v>71</v>
      </c>
      <c r="B31" s="176"/>
      <c r="C31" s="177">
        <f>C30</f>
        <v>21</v>
      </c>
      <c r="D31" s="176" t="s">
        <v>72</v>
      </c>
      <c r="E31" s="178"/>
      <c r="F31" s="308">
        <f>ROUND(PRODUCT(F30,C31/100),0)</f>
        <v>0</v>
      </c>
      <c r="G31" s="309"/>
    </row>
    <row r="32" spans="1:7" x14ac:dyDescent="0.2">
      <c r="A32" s="175" t="s">
        <v>11</v>
      </c>
      <c r="B32" s="176"/>
      <c r="C32" s="177">
        <v>0</v>
      </c>
      <c r="D32" s="176" t="s">
        <v>72</v>
      </c>
      <c r="E32" s="178"/>
      <c r="F32" s="308">
        <v>0</v>
      </c>
      <c r="G32" s="309"/>
    </row>
    <row r="33" spans="1:8" x14ac:dyDescent="0.2">
      <c r="A33" s="175" t="s">
        <v>71</v>
      </c>
      <c r="B33" s="179"/>
      <c r="C33" s="180">
        <f>C32</f>
        <v>0</v>
      </c>
      <c r="D33" s="176" t="s">
        <v>72</v>
      </c>
      <c r="E33" s="153"/>
      <c r="F33" s="308">
        <f>ROUND(PRODUCT(F32,C33/100),0)</f>
        <v>0</v>
      </c>
      <c r="G33" s="309"/>
    </row>
    <row r="34" spans="1:8" s="184" customFormat="1" ht="19.5" customHeight="1" thickBot="1" x14ac:dyDescent="0.3">
      <c r="A34" s="181" t="s">
        <v>73</v>
      </c>
      <c r="B34" s="182"/>
      <c r="C34" s="182"/>
      <c r="D34" s="182"/>
      <c r="E34" s="183"/>
      <c r="F34" s="310">
        <f>ROUND(SUM(F30:F33),0)</f>
        <v>0</v>
      </c>
      <c r="G34" s="311"/>
    </row>
    <row r="36" spans="1:8" x14ac:dyDescent="0.2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 x14ac:dyDescent="0.2">
      <c r="A37" s="2"/>
      <c r="B37" s="312"/>
      <c r="C37" s="312"/>
      <c r="D37" s="312"/>
      <c r="E37" s="312"/>
      <c r="F37" s="312"/>
      <c r="G37" s="312"/>
      <c r="H37" s="1" t="s">
        <v>1</v>
      </c>
    </row>
    <row r="38" spans="1:8" ht="12.75" customHeight="1" x14ac:dyDescent="0.2">
      <c r="A38" s="185"/>
      <c r="B38" s="312"/>
      <c r="C38" s="312"/>
      <c r="D38" s="312"/>
      <c r="E38" s="312"/>
      <c r="F38" s="312"/>
      <c r="G38" s="312"/>
      <c r="H38" s="1" t="s">
        <v>1</v>
      </c>
    </row>
    <row r="39" spans="1:8" x14ac:dyDescent="0.2">
      <c r="A39" s="185"/>
      <c r="B39" s="312"/>
      <c r="C39" s="312"/>
      <c r="D39" s="312"/>
      <c r="E39" s="312"/>
      <c r="F39" s="312"/>
      <c r="G39" s="312"/>
      <c r="H39" s="1" t="s">
        <v>1</v>
      </c>
    </row>
    <row r="40" spans="1:8" x14ac:dyDescent="0.2">
      <c r="A40" s="185"/>
      <c r="B40" s="312"/>
      <c r="C40" s="312"/>
      <c r="D40" s="312"/>
      <c r="E40" s="312"/>
      <c r="F40" s="312"/>
      <c r="G40" s="312"/>
      <c r="H40" s="1" t="s">
        <v>1</v>
      </c>
    </row>
    <row r="41" spans="1:8" x14ac:dyDescent="0.2">
      <c r="A41" s="185"/>
      <c r="B41" s="312"/>
      <c r="C41" s="312"/>
      <c r="D41" s="312"/>
      <c r="E41" s="312"/>
      <c r="F41" s="312"/>
      <c r="G41" s="312"/>
      <c r="H41" s="1" t="s">
        <v>1</v>
      </c>
    </row>
    <row r="42" spans="1:8" x14ac:dyDescent="0.2">
      <c r="A42" s="185"/>
      <c r="B42" s="312"/>
      <c r="C42" s="312"/>
      <c r="D42" s="312"/>
      <c r="E42" s="312"/>
      <c r="F42" s="312"/>
      <c r="G42" s="312"/>
      <c r="H42" s="1" t="s">
        <v>1</v>
      </c>
    </row>
    <row r="43" spans="1:8" x14ac:dyDescent="0.2">
      <c r="A43" s="185"/>
      <c r="B43" s="312"/>
      <c r="C43" s="312"/>
      <c r="D43" s="312"/>
      <c r="E43" s="312"/>
      <c r="F43" s="312"/>
      <c r="G43" s="312"/>
      <c r="H43" s="1" t="s">
        <v>1</v>
      </c>
    </row>
    <row r="44" spans="1:8" ht="12.75" customHeight="1" x14ac:dyDescent="0.2">
      <c r="A44" s="185"/>
      <c r="B44" s="312"/>
      <c r="C44" s="312"/>
      <c r="D44" s="312"/>
      <c r="E44" s="312"/>
      <c r="F44" s="312"/>
      <c r="G44" s="312"/>
      <c r="H44" s="1" t="s">
        <v>1</v>
      </c>
    </row>
    <row r="45" spans="1:8" ht="12.75" customHeight="1" x14ac:dyDescent="0.2">
      <c r="A45" s="185"/>
      <c r="B45" s="312"/>
      <c r="C45" s="312"/>
      <c r="D45" s="312"/>
      <c r="E45" s="312"/>
      <c r="F45" s="312"/>
      <c r="G45" s="312"/>
      <c r="H45" s="1" t="s">
        <v>1</v>
      </c>
    </row>
    <row r="46" spans="1:8" x14ac:dyDescent="0.2">
      <c r="B46" s="307"/>
      <c r="C46" s="307"/>
      <c r="D46" s="307"/>
      <c r="E46" s="307"/>
      <c r="F46" s="307"/>
      <c r="G46" s="307"/>
    </row>
    <row r="47" spans="1:8" x14ac:dyDescent="0.2">
      <c r="B47" s="307"/>
      <c r="C47" s="307"/>
      <c r="D47" s="307"/>
      <c r="E47" s="307"/>
      <c r="F47" s="307"/>
      <c r="G47" s="307"/>
    </row>
    <row r="48" spans="1:8" x14ac:dyDescent="0.2">
      <c r="B48" s="307"/>
      <c r="C48" s="307"/>
      <c r="D48" s="307"/>
      <c r="E48" s="307"/>
      <c r="F48" s="307"/>
      <c r="G48" s="307"/>
    </row>
    <row r="49" spans="2:7" x14ac:dyDescent="0.2">
      <c r="B49" s="307"/>
      <c r="C49" s="307"/>
      <c r="D49" s="307"/>
      <c r="E49" s="307"/>
      <c r="F49" s="307"/>
      <c r="G49" s="307"/>
    </row>
    <row r="50" spans="2:7" x14ac:dyDescent="0.2">
      <c r="B50" s="307"/>
      <c r="C50" s="307"/>
      <c r="D50" s="307"/>
      <c r="E50" s="307"/>
      <c r="F50" s="307"/>
      <c r="G50" s="307"/>
    </row>
    <row r="51" spans="2:7" x14ac:dyDescent="0.2">
      <c r="B51" s="307"/>
      <c r="C51" s="307"/>
      <c r="D51" s="307"/>
      <c r="E51" s="307"/>
      <c r="F51" s="307"/>
      <c r="G51" s="307"/>
    </row>
  </sheetData>
  <mergeCells count="18">
    <mergeCell ref="A23:B23"/>
    <mergeCell ref="C8:E8"/>
    <mergeCell ref="C9:E9"/>
    <mergeCell ref="C10:E10"/>
    <mergeCell ref="C11:E11"/>
    <mergeCell ref="C12:E12"/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BE84"/>
  <sheetViews>
    <sheetView workbookViewId="0">
      <selection sqref="A1:B1"/>
    </sheetView>
  </sheetViews>
  <sheetFormatPr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 x14ac:dyDescent="0.2">
      <c r="A1" s="318" t="s">
        <v>2</v>
      </c>
      <c r="B1" s="319"/>
      <c r="C1" s="186" t="s">
        <v>105</v>
      </c>
      <c r="D1" s="187"/>
      <c r="E1" s="188"/>
      <c r="F1" s="187"/>
      <c r="G1" s="189" t="s">
        <v>75</v>
      </c>
      <c r="H1" s="190" t="s">
        <v>109</v>
      </c>
      <c r="I1" s="191"/>
    </row>
    <row r="2" spans="1:9" ht="13.5" thickBot="1" x14ac:dyDescent="0.25">
      <c r="A2" s="320" t="s">
        <v>76</v>
      </c>
      <c r="B2" s="321"/>
      <c r="C2" s="192" t="s">
        <v>108</v>
      </c>
      <c r="D2" s="193"/>
      <c r="E2" s="194"/>
      <c r="F2" s="193"/>
      <c r="G2" s="322" t="s">
        <v>107</v>
      </c>
      <c r="H2" s="323"/>
      <c r="I2" s="324"/>
    </row>
    <row r="3" spans="1:9" ht="13.5" thickTop="1" x14ac:dyDescent="0.2">
      <c r="F3" s="127"/>
    </row>
    <row r="4" spans="1:9" ht="19.5" customHeight="1" x14ac:dyDescent="0.25">
      <c r="A4" s="195" t="s">
        <v>77</v>
      </c>
      <c r="B4" s="196"/>
      <c r="C4" s="196"/>
      <c r="D4" s="196"/>
      <c r="E4" s="197"/>
      <c r="F4" s="196"/>
      <c r="G4" s="196"/>
      <c r="H4" s="196"/>
      <c r="I4" s="196"/>
    </row>
    <row r="5" spans="1:9" ht="13.5" thickBot="1" x14ac:dyDescent="0.25"/>
    <row r="6" spans="1:9" s="127" customFormat="1" ht="13.5" thickBot="1" x14ac:dyDescent="0.25">
      <c r="A6" s="198"/>
      <c r="B6" s="199" t="s">
        <v>78</v>
      </c>
      <c r="C6" s="199"/>
      <c r="D6" s="200"/>
      <c r="E6" s="201" t="s">
        <v>25</v>
      </c>
      <c r="F6" s="202" t="s">
        <v>26</v>
      </c>
      <c r="G6" s="202" t="s">
        <v>27</v>
      </c>
      <c r="H6" s="202" t="s">
        <v>28</v>
      </c>
      <c r="I6" s="203" t="s">
        <v>29</v>
      </c>
    </row>
    <row r="7" spans="1:9" s="127" customFormat="1" x14ac:dyDescent="0.2">
      <c r="A7" s="294" t="str">
        <f>'SO 01.1 001 Pol'!B7</f>
        <v>1</v>
      </c>
      <c r="B7" s="62" t="str">
        <f>'SO 01.1 001 Pol'!C7</f>
        <v>Zemní práce</v>
      </c>
      <c r="D7" s="204"/>
      <c r="E7" s="295">
        <f>'SO 01.1 001 Pol'!BA84</f>
        <v>0</v>
      </c>
      <c r="F7" s="296">
        <f>'SO 01.1 001 Pol'!BB84</f>
        <v>0</v>
      </c>
      <c r="G7" s="296">
        <f>'SO 01.1 001 Pol'!BC84</f>
        <v>0</v>
      </c>
      <c r="H7" s="296">
        <f>'SO 01.1 001 Pol'!BD84</f>
        <v>0</v>
      </c>
      <c r="I7" s="297">
        <f>'SO 01.1 001 Pol'!BE84</f>
        <v>0</v>
      </c>
    </row>
    <row r="8" spans="1:9" s="127" customFormat="1" x14ac:dyDescent="0.2">
      <c r="A8" s="294" t="str">
        <f>'SO 01.1 001 Pol'!B85</f>
        <v>2</v>
      </c>
      <c r="B8" s="62" t="str">
        <f>'SO 01.1 001 Pol'!C85</f>
        <v>Základy a zvláštní zakládání</v>
      </c>
      <c r="D8" s="204"/>
      <c r="E8" s="295">
        <f>'SO 01.1 001 Pol'!BA94</f>
        <v>0</v>
      </c>
      <c r="F8" s="296">
        <f>'SO 01.1 001 Pol'!BB94</f>
        <v>0</v>
      </c>
      <c r="G8" s="296">
        <f>'SO 01.1 001 Pol'!BC94</f>
        <v>0</v>
      </c>
      <c r="H8" s="296">
        <f>'SO 01.1 001 Pol'!BD94</f>
        <v>0</v>
      </c>
      <c r="I8" s="297">
        <f>'SO 01.1 001 Pol'!BE94</f>
        <v>0</v>
      </c>
    </row>
    <row r="9" spans="1:9" s="127" customFormat="1" x14ac:dyDescent="0.2">
      <c r="A9" s="294" t="str">
        <f>'SO 01.1 001 Pol'!B95</f>
        <v>4</v>
      </c>
      <c r="B9" s="62" t="str">
        <f>'SO 01.1 001 Pol'!C95</f>
        <v>Vodorovné konstrukce</v>
      </c>
      <c r="D9" s="204"/>
      <c r="E9" s="295">
        <f>'SO 01.1 001 Pol'!BA99</f>
        <v>0</v>
      </c>
      <c r="F9" s="296">
        <f>'SO 01.1 001 Pol'!BB99</f>
        <v>0</v>
      </c>
      <c r="G9" s="296">
        <f>'SO 01.1 001 Pol'!BC99</f>
        <v>0</v>
      </c>
      <c r="H9" s="296">
        <f>'SO 01.1 001 Pol'!BD99</f>
        <v>0</v>
      </c>
      <c r="I9" s="297">
        <f>'SO 01.1 001 Pol'!BE99</f>
        <v>0</v>
      </c>
    </row>
    <row r="10" spans="1:9" s="127" customFormat="1" x14ac:dyDescent="0.2">
      <c r="A10" s="294" t="str">
        <f>'SO 01.1 001 Pol'!B100</f>
        <v>5</v>
      </c>
      <c r="B10" s="62" t="str">
        <f>'SO 01.1 001 Pol'!C100</f>
        <v>Komunikace</v>
      </c>
      <c r="D10" s="204"/>
      <c r="E10" s="295">
        <f>'SO 01.1 001 Pol'!BA166</f>
        <v>0</v>
      </c>
      <c r="F10" s="296">
        <f>'SO 01.1 001 Pol'!BB166</f>
        <v>0</v>
      </c>
      <c r="G10" s="296">
        <f>'SO 01.1 001 Pol'!BC166</f>
        <v>0</v>
      </c>
      <c r="H10" s="296">
        <f>'SO 01.1 001 Pol'!BD166</f>
        <v>0</v>
      </c>
      <c r="I10" s="297">
        <f>'SO 01.1 001 Pol'!BE166</f>
        <v>0</v>
      </c>
    </row>
    <row r="11" spans="1:9" s="127" customFormat="1" x14ac:dyDescent="0.2">
      <c r="A11" s="294" t="str">
        <f>'SO 01.1 001 Pol'!B167</f>
        <v>62</v>
      </c>
      <c r="B11" s="62" t="str">
        <f>'SO 01.1 001 Pol'!C167</f>
        <v>Úpravy povrchů vnější</v>
      </c>
      <c r="D11" s="204"/>
      <c r="E11" s="295">
        <f>'SO 01.1 001 Pol'!BA170</f>
        <v>0</v>
      </c>
      <c r="F11" s="296">
        <f>'SO 01.1 001 Pol'!BB170</f>
        <v>0</v>
      </c>
      <c r="G11" s="296">
        <f>'SO 01.1 001 Pol'!BC170</f>
        <v>0</v>
      </c>
      <c r="H11" s="296">
        <f>'SO 01.1 001 Pol'!BD170</f>
        <v>0</v>
      </c>
      <c r="I11" s="297">
        <f>'SO 01.1 001 Pol'!BE170</f>
        <v>0</v>
      </c>
    </row>
    <row r="12" spans="1:9" s="127" customFormat="1" x14ac:dyDescent="0.2">
      <c r="A12" s="294" t="str">
        <f>'SO 01.1 001 Pol'!B171</f>
        <v>8</v>
      </c>
      <c r="B12" s="62" t="str">
        <f>'SO 01.1 001 Pol'!C171</f>
        <v>Trubní vedení</v>
      </c>
      <c r="D12" s="204"/>
      <c r="E12" s="295">
        <f>'SO 01.1 001 Pol'!BA178</f>
        <v>0</v>
      </c>
      <c r="F12" s="296">
        <f>'SO 01.1 001 Pol'!BB178</f>
        <v>0</v>
      </c>
      <c r="G12" s="296">
        <f>'SO 01.1 001 Pol'!BC178</f>
        <v>0</v>
      </c>
      <c r="H12" s="296">
        <f>'SO 01.1 001 Pol'!BD178</f>
        <v>0</v>
      </c>
      <c r="I12" s="297">
        <f>'SO 01.1 001 Pol'!BE178</f>
        <v>0</v>
      </c>
    </row>
    <row r="13" spans="1:9" s="127" customFormat="1" x14ac:dyDescent="0.2">
      <c r="A13" s="294" t="str">
        <f>'SO 01.1 001 Pol'!B179</f>
        <v>91</v>
      </c>
      <c r="B13" s="62" t="str">
        <f>'SO 01.1 001 Pol'!C179</f>
        <v>Doplňující práce na komunikaci</v>
      </c>
      <c r="D13" s="204"/>
      <c r="E13" s="295">
        <f>'SO 01.1 001 Pol'!BA228</f>
        <v>0</v>
      </c>
      <c r="F13" s="296">
        <f>'SO 01.1 001 Pol'!BB228</f>
        <v>0</v>
      </c>
      <c r="G13" s="296">
        <f>'SO 01.1 001 Pol'!BC228</f>
        <v>0</v>
      </c>
      <c r="H13" s="296">
        <f>'SO 01.1 001 Pol'!BD228</f>
        <v>0</v>
      </c>
      <c r="I13" s="297">
        <f>'SO 01.1 001 Pol'!BE228</f>
        <v>0</v>
      </c>
    </row>
    <row r="14" spans="1:9" s="127" customFormat="1" x14ac:dyDescent="0.2">
      <c r="A14" s="294" t="str">
        <f>'SO 01.1 001 Pol'!B229</f>
        <v>96</v>
      </c>
      <c r="B14" s="62" t="str">
        <f>'SO 01.1 001 Pol'!C229</f>
        <v>Bourání konstrukcí</v>
      </c>
      <c r="D14" s="204"/>
      <c r="E14" s="295">
        <f>'SO 01.1 001 Pol'!BA236</f>
        <v>0</v>
      </c>
      <c r="F14" s="296">
        <f>'SO 01.1 001 Pol'!BB236</f>
        <v>0</v>
      </c>
      <c r="G14" s="296">
        <f>'SO 01.1 001 Pol'!BC236</f>
        <v>0</v>
      </c>
      <c r="H14" s="296">
        <f>'SO 01.1 001 Pol'!BD236</f>
        <v>0</v>
      </c>
      <c r="I14" s="297">
        <f>'SO 01.1 001 Pol'!BE236</f>
        <v>0</v>
      </c>
    </row>
    <row r="15" spans="1:9" s="127" customFormat="1" x14ac:dyDescent="0.2">
      <c r="A15" s="294" t="str">
        <f>'SO 01.1 001 Pol'!B237</f>
        <v>99</v>
      </c>
      <c r="B15" s="62" t="str">
        <f>'SO 01.1 001 Pol'!C237</f>
        <v>Staveništní přesun hmot</v>
      </c>
      <c r="D15" s="204"/>
      <c r="E15" s="295">
        <f>'SO 01.1 001 Pol'!BA239</f>
        <v>0</v>
      </c>
      <c r="F15" s="296">
        <f>'SO 01.1 001 Pol'!BB239</f>
        <v>0</v>
      </c>
      <c r="G15" s="296">
        <f>'SO 01.1 001 Pol'!BC239</f>
        <v>0</v>
      </c>
      <c r="H15" s="296">
        <f>'SO 01.1 001 Pol'!BD239</f>
        <v>0</v>
      </c>
      <c r="I15" s="297">
        <f>'SO 01.1 001 Pol'!BE239</f>
        <v>0</v>
      </c>
    </row>
    <row r="16" spans="1:9" s="127" customFormat="1" x14ac:dyDescent="0.2">
      <c r="A16" s="294" t="str">
        <f>'SO 01.1 001 Pol'!B240</f>
        <v>711</v>
      </c>
      <c r="B16" s="62" t="str">
        <f>'SO 01.1 001 Pol'!C240</f>
        <v>Izolace proti vodě</v>
      </c>
      <c r="D16" s="204"/>
      <c r="E16" s="295">
        <f>'SO 01.1 001 Pol'!BA246</f>
        <v>0</v>
      </c>
      <c r="F16" s="296">
        <f>'SO 01.1 001 Pol'!BB246</f>
        <v>0</v>
      </c>
      <c r="G16" s="296">
        <f>'SO 01.1 001 Pol'!BC246</f>
        <v>0</v>
      </c>
      <c r="H16" s="296">
        <f>'SO 01.1 001 Pol'!BD246</f>
        <v>0</v>
      </c>
      <c r="I16" s="297">
        <f>'SO 01.1 001 Pol'!BE246</f>
        <v>0</v>
      </c>
    </row>
    <row r="17" spans="1:57" s="127" customFormat="1" x14ac:dyDescent="0.2">
      <c r="A17" s="294" t="str">
        <f>'SO 01.1 001 Pol'!B247</f>
        <v>767</v>
      </c>
      <c r="B17" s="62" t="str">
        <f>'SO 01.1 001 Pol'!C247</f>
        <v>Konstrukce zámečnické</v>
      </c>
      <c r="D17" s="204"/>
      <c r="E17" s="295">
        <f>'SO 01.1 001 Pol'!BA256</f>
        <v>0</v>
      </c>
      <c r="F17" s="296">
        <f>'SO 01.1 001 Pol'!BB256</f>
        <v>0</v>
      </c>
      <c r="G17" s="296">
        <f>'SO 01.1 001 Pol'!BC256</f>
        <v>0</v>
      </c>
      <c r="H17" s="296">
        <f>'SO 01.1 001 Pol'!BD256</f>
        <v>0</v>
      </c>
      <c r="I17" s="297">
        <f>'SO 01.1 001 Pol'!BE256</f>
        <v>0</v>
      </c>
    </row>
    <row r="18" spans="1:57" s="127" customFormat="1" x14ac:dyDescent="0.2">
      <c r="A18" s="294" t="str">
        <f>'SO 01.1 001 Pol'!B257</f>
        <v>783</v>
      </c>
      <c r="B18" s="62" t="str">
        <f>'SO 01.1 001 Pol'!C257</f>
        <v>Nátěry</v>
      </c>
      <c r="D18" s="204"/>
      <c r="E18" s="295">
        <f>'SO 01.1 001 Pol'!BA259</f>
        <v>0</v>
      </c>
      <c r="F18" s="296">
        <f>'SO 01.1 001 Pol'!BB259</f>
        <v>0</v>
      </c>
      <c r="G18" s="296">
        <f>'SO 01.1 001 Pol'!BC259</f>
        <v>0</v>
      </c>
      <c r="H18" s="296">
        <f>'SO 01.1 001 Pol'!BD259</f>
        <v>0</v>
      </c>
      <c r="I18" s="297">
        <f>'SO 01.1 001 Pol'!BE259</f>
        <v>0</v>
      </c>
    </row>
    <row r="19" spans="1:57" s="127" customFormat="1" ht="13.5" thickBot="1" x14ac:dyDescent="0.25">
      <c r="A19" s="294" t="str">
        <f>'SO 01.1 001 Pol'!B260</f>
        <v>D96</v>
      </c>
      <c r="B19" s="62" t="str">
        <f>'SO 01.1 001 Pol'!C260</f>
        <v>Přesuny suti a vybouraných hmot</v>
      </c>
      <c r="D19" s="204"/>
      <c r="E19" s="295">
        <f>'SO 01.1 001 Pol'!BA264</f>
        <v>0</v>
      </c>
      <c r="F19" s="296">
        <f>'SO 01.1 001 Pol'!BB264</f>
        <v>0</v>
      </c>
      <c r="G19" s="296">
        <f>'SO 01.1 001 Pol'!BC264</f>
        <v>0</v>
      </c>
      <c r="H19" s="296">
        <f>'SO 01.1 001 Pol'!BD264</f>
        <v>0</v>
      </c>
      <c r="I19" s="297">
        <f>'SO 01.1 001 Pol'!BE264</f>
        <v>0</v>
      </c>
    </row>
    <row r="20" spans="1:57" s="14" customFormat="1" ht="13.5" thickBot="1" x14ac:dyDescent="0.25">
      <c r="A20" s="205"/>
      <c r="B20" s="206" t="s">
        <v>79</v>
      </c>
      <c r="C20" s="206"/>
      <c r="D20" s="207"/>
      <c r="E20" s="208">
        <f>SUM(E7:E19)</f>
        <v>0</v>
      </c>
      <c r="F20" s="209">
        <f>SUM(F7:F19)</f>
        <v>0</v>
      </c>
      <c r="G20" s="209">
        <f>SUM(G7:G19)</f>
        <v>0</v>
      </c>
      <c r="H20" s="209">
        <f>SUM(H7:H19)</f>
        <v>0</v>
      </c>
      <c r="I20" s="210">
        <f>SUM(I7:I19)</f>
        <v>0</v>
      </c>
    </row>
    <row r="21" spans="1:57" x14ac:dyDescent="0.2">
      <c r="A21" s="127"/>
      <c r="B21" s="127"/>
      <c r="C21" s="127"/>
      <c r="D21" s="127"/>
      <c r="E21" s="127"/>
      <c r="F21" s="127"/>
      <c r="G21" s="127"/>
      <c r="H21" s="127"/>
      <c r="I21" s="127"/>
    </row>
    <row r="22" spans="1:57" ht="19.5" customHeight="1" x14ac:dyDescent="0.25">
      <c r="A22" s="196" t="s">
        <v>80</v>
      </c>
      <c r="B22" s="196"/>
      <c r="C22" s="196"/>
      <c r="D22" s="196"/>
      <c r="E22" s="196"/>
      <c r="F22" s="196"/>
      <c r="G22" s="211"/>
      <c r="H22" s="196"/>
      <c r="I22" s="196"/>
      <c r="BA22" s="133"/>
      <c r="BB22" s="133"/>
      <c r="BC22" s="133"/>
      <c r="BD22" s="133"/>
      <c r="BE22" s="133"/>
    </row>
    <row r="23" spans="1:57" ht="13.5" thickBot="1" x14ac:dyDescent="0.25"/>
    <row r="24" spans="1:57" x14ac:dyDescent="0.2">
      <c r="A24" s="162" t="s">
        <v>81</v>
      </c>
      <c r="B24" s="163"/>
      <c r="C24" s="163"/>
      <c r="D24" s="212"/>
      <c r="E24" s="213" t="s">
        <v>82</v>
      </c>
      <c r="F24" s="214" t="s">
        <v>12</v>
      </c>
      <c r="G24" s="215" t="s">
        <v>83</v>
      </c>
      <c r="H24" s="216"/>
      <c r="I24" s="217" t="s">
        <v>82</v>
      </c>
    </row>
    <row r="25" spans="1:57" x14ac:dyDescent="0.2">
      <c r="A25" s="156" t="s">
        <v>461</v>
      </c>
      <c r="B25" s="147"/>
      <c r="C25" s="147"/>
      <c r="D25" s="218"/>
      <c r="E25" s="219"/>
      <c r="F25" s="220"/>
      <c r="G25" s="221">
        <v>0</v>
      </c>
      <c r="H25" s="222"/>
      <c r="I25" s="223">
        <f t="shared" ref="I25:I32" si="0">E25+F25*G25/100</f>
        <v>0</v>
      </c>
      <c r="BA25" s="1">
        <v>0</v>
      </c>
    </row>
    <row r="26" spans="1:57" x14ac:dyDescent="0.2">
      <c r="A26" s="156" t="s">
        <v>462</v>
      </c>
      <c r="B26" s="147"/>
      <c r="C26" s="147"/>
      <c r="D26" s="218"/>
      <c r="E26" s="219"/>
      <c r="F26" s="220"/>
      <c r="G26" s="221">
        <v>0</v>
      </c>
      <c r="H26" s="222"/>
      <c r="I26" s="223">
        <f t="shared" si="0"/>
        <v>0</v>
      </c>
      <c r="BA26" s="1">
        <v>0</v>
      </c>
    </row>
    <row r="27" spans="1:57" x14ac:dyDescent="0.2">
      <c r="A27" s="156" t="s">
        <v>463</v>
      </c>
      <c r="B27" s="147"/>
      <c r="C27" s="147"/>
      <c r="D27" s="218"/>
      <c r="E27" s="219"/>
      <c r="F27" s="220"/>
      <c r="G27" s="221">
        <v>0</v>
      </c>
      <c r="H27" s="222"/>
      <c r="I27" s="223">
        <f t="shared" si="0"/>
        <v>0</v>
      </c>
      <c r="BA27" s="1">
        <v>0</v>
      </c>
    </row>
    <row r="28" spans="1:57" x14ac:dyDescent="0.2">
      <c r="A28" s="156" t="s">
        <v>464</v>
      </c>
      <c r="B28" s="147"/>
      <c r="C28" s="147"/>
      <c r="D28" s="218"/>
      <c r="E28" s="219"/>
      <c r="F28" s="220"/>
      <c r="G28" s="221">
        <v>0</v>
      </c>
      <c r="H28" s="222"/>
      <c r="I28" s="223">
        <f t="shared" si="0"/>
        <v>0</v>
      </c>
      <c r="BA28" s="1">
        <v>0</v>
      </c>
    </row>
    <row r="29" spans="1:57" x14ac:dyDescent="0.2">
      <c r="A29" s="156" t="s">
        <v>465</v>
      </c>
      <c r="B29" s="147"/>
      <c r="C29" s="147"/>
      <c r="D29" s="218"/>
      <c r="E29" s="219"/>
      <c r="F29" s="220"/>
      <c r="G29" s="221">
        <v>0</v>
      </c>
      <c r="H29" s="222"/>
      <c r="I29" s="223">
        <f t="shared" si="0"/>
        <v>0</v>
      </c>
      <c r="BA29" s="1">
        <v>1</v>
      </c>
    </row>
    <row r="30" spans="1:57" x14ac:dyDescent="0.2">
      <c r="A30" s="156" t="s">
        <v>466</v>
      </c>
      <c r="B30" s="147"/>
      <c r="C30" s="147"/>
      <c r="D30" s="218"/>
      <c r="E30" s="219"/>
      <c r="F30" s="220"/>
      <c r="G30" s="221">
        <v>0</v>
      </c>
      <c r="H30" s="222"/>
      <c r="I30" s="223">
        <f t="shared" si="0"/>
        <v>0</v>
      </c>
      <c r="BA30" s="1">
        <v>1</v>
      </c>
    </row>
    <row r="31" spans="1:57" x14ac:dyDescent="0.2">
      <c r="A31" s="156" t="s">
        <v>467</v>
      </c>
      <c r="B31" s="147"/>
      <c r="C31" s="147"/>
      <c r="D31" s="218"/>
      <c r="E31" s="219"/>
      <c r="F31" s="220"/>
      <c r="G31" s="221">
        <v>0</v>
      </c>
      <c r="H31" s="222"/>
      <c r="I31" s="223">
        <f t="shared" si="0"/>
        <v>0</v>
      </c>
      <c r="BA31" s="1">
        <v>2</v>
      </c>
    </row>
    <row r="32" spans="1:57" x14ac:dyDescent="0.2">
      <c r="A32" s="156" t="s">
        <v>468</v>
      </c>
      <c r="B32" s="147"/>
      <c r="C32" s="147"/>
      <c r="D32" s="218"/>
      <c r="E32" s="219"/>
      <c r="F32" s="220"/>
      <c r="G32" s="221">
        <v>0</v>
      </c>
      <c r="H32" s="222"/>
      <c r="I32" s="223">
        <f t="shared" si="0"/>
        <v>0</v>
      </c>
      <c r="BA32" s="1">
        <v>2</v>
      </c>
    </row>
    <row r="33" spans="1:9" ht="13.5" thickBot="1" x14ac:dyDescent="0.25">
      <c r="A33" s="224"/>
      <c r="B33" s="225" t="s">
        <v>84</v>
      </c>
      <c r="C33" s="226"/>
      <c r="D33" s="227"/>
      <c r="E33" s="228"/>
      <c r="F33" s="229"/>
      <c r="G33" s="229"/>
      <c r="H33" s="325">
        <f>SUM(I25:I32)</f>
        <v>0</v>
      </c>
      <c r="I33" s="326"/>
    </row>
    <row r="35" spans="1:9" x14ac:dyDescent="0.2">
      <c r="B35" s="14"/>
      <c r="F35" s="230"/>
      <c r="G35" s="231"/>
      <c r="H35" s="231"/>
      <c r="I35" s="46"/>
    </row>
    <row r="36" spans="1:9" x14ac:dyDescent="0.2">
      <c r="F36" s="230"/>
      <c r="G36" s="231"/>
      <c r="H36" s="231"/>
      <c r="I36" s="46"/>
    </row>
    <row r="37" spans="1:9" x14ac:dyDescent="0.2">
      <c r="F37" s="230"/>
      <c r="G37" s="231"/>
      <c r="H37" s="231"/>
      <c r="I37" s="46"/>
    </row>
    <row r="38" spans="1:9" x14ac:dyDescent="0.2">
      <c r="F38" s="230"/>
      <c r="G38" s="231"/>
      <c r="H38" s="231"/>
      <c r="I38" s="46"/>
    </row>
    <row r="39" spans="1:9" x14ac:dyDescent="0.2">
      <c r="F39" s="230"/>
      <c r="G39" s="231"/>
      <c r="H39" s="231"/>
      <c r="I39" s="46"/>
    </row>
    <row r="40" spans="1:9" x14ac:dyDescent="0.2">
      <c r="F40" s="230"/>
      <c r="G40" s="231"/>
      <c r="H40" s="231"/>
      <c r="I40" s="46"/>
    </row>
    <row r="41" spans="1:9" x14ac:dyDescent="0.2">
      <c r="F41" s="230"/>
      <c r="G41" s="231"/>
      <c r="H41" s="231"/>
      <c r="I41" s="46"/>
    </row>
    <row r="42" spans="1:9" x14ac:dyDescent="0.2">
      <c r="F42" s="230"/>
      <c r="G42" s="231"/>
      <c r="H42" s="231"/>
      <c r="I42" s="46"/>
    </row>
    <row r="43" spans="1:9" x14ac:dyDescent="0.2">
      <c r="F43" s="230"/>
      <c r="G43" s="231"/>
      <c r="H43" s="231"/>
      <c r="I43" s="46"/>
    </row>
    <row r="44" spans="1:9" x14ac:dyDescent="0.2">
      <c r="F44" s="230"/>
      <c r="G44" s="231"/>
      <c r="H44" s="231"/>
      <c r="I44" s="46"/>
    </row>
    <row r="45" spans="1:9" x14ac:dyDescent="0.2">
      <c r="F45" s="230"/>
      <c r="G45" s="231"/>
      <c r="H45" s="231"/>
      <c r="I45" s="46"/>
    </row>
    <row r="46" spans="1:9" x14ac:dyDescent="0.2">
      <c r="F46" s="230"/>
      <c r="G46" s="231"/>
      <c r="H46" s="231"/>
      <c r="I46" s="46"/>
    </row>
    <row r="47" spans="1:9" x14ac:dyDescent="0.2">
      <c r="F47" s="230"/>
      <c r="G47" s="231"/>
      <c r="H47" s="231"/>
      <c r="I47" s="46"/>
    </row>
    <row r="48" spans="1:9" x14ac:dyDescent="0.2">
      <c r="F48" s="230"/>
      <c r="G48" s="231"/>
      <c r="H48" s="231"/>
      <c r="I48" s="46"/>
    </row>
    <row r="49" spans="6:9" x14ac:dyDescent="0.2">
      <c r="F49" s="230"/>
      <c r="G49" s="231"/>
      <c r="H49" s="231"/>
      <c r="I49" s="46"/>
    </row>
    <row r="50" spans="6:9" x14ac:dyDescent="0.2">
      <c r="F50" s="230"/>
      <c r="G50" s="231"/>
      <c r="H50" s="231"/>
      <c r="I50" s="46"/>
    </row>
    <row r="51" spans="6:9" x14ac:dyDescent="0.2">
      <c r="F51" s="230"/>
      <c r="G51" s="231"/>
      <c r="H51" s="231"/>
      <c r="I51" s="46"/>
    </row>
    <row r="52" spans="6:9" x14ac:dyDescent="0.2">
      <c r="F52" s="230"/>
      <c r="G52" s="231"/>
      <c r="H52" s="231"/>
      <c r="I52" s="46"/>
    </row>
    <row r="53" spans="6:9" x14ac:dyDescent="0.2">
      <c r="F53" s="230"/>
      <c r="G53" s="231"/>
      <c r="H53" s="231"/>
      <c r="I53" s="46"/>
    </row>
    <row r="54" spans="6:9" x14ac:dyDescent="0.2">
      <c r="F54" s="230"/>
      <c r="G54" s="231"/>
      <c r="H54" s="231"/>
      <c r="I54" s="46"/>
    </row>
    <row r="55" spans="6:9" x14ac:dyDescent="0.2">
      <c r="F55" s="230"/>
      <c r="G55" s="231"/>
      <c r="H55" s="231"/>
      <c r="I55" s="46"/>
    </row>
    <row r="56" spans="6:9" x14ac:dyDescent="0.2">
      <c r="F56" s="230"/>
      <c r="G56" s="231"/>
      <c r="H56" s="231"/>
      <c r="I56" s="46"/>
    </row>
    <row r="57" spans="6:9" x14ac:dyDescent="0.2">
      <c r="F57" s="230"/>
      <c r="G57" s="231"/>
      <c r="H57" s="231"/>
      <c r="I57" s="46"/>
    </row>
    <row r="58" spans="6:9" x14ac:dyDescent="0.2">
      <c r="F58" s="230"/>
      <c r="G58" s="231"/>
      <c r="H58" s="231"/>
      <c r="I58" s="46"/>
    </row>
    <row r="59" spans="6:9" x14ac:dyDescent="0.2">
      <c r="F59" s="230"/>
      <c r="G59" s="231"/>
      <c r="H59" s="231"/>
      <c r="I59" s="46"/>
    </row>
    <row r="60" spans="6:9" x14ac:dyDescent="0.2">
      <c r="F60" s="230"/>
      <c r="G60" s="231"/>
      <c r="H60" s="231"/>
      <c r="I60" s="46"/>
    </row>
    <row r="61" spans="6:9" x14ac:dyDescent="0.2">
      <c r="F61" s="230"/>
      <c r="G61" s="231"/>
      <c r="H61" s="231"/>
      <c r="I61" s="46"/>
    </row>
    <row r="62" spans="6:9" x14ac:dyDescent="0.2">
      <c r="F62" s="230"/>
      <c r="G62" s="231"/>
      <c r="H62" s="231"/>
      <c r="I62" s="46"/>
    </row>
    <row r="63" spans="6:9" x14ac:dyDescent="0.2">
      <c r="F63" s="230"/>
      <c r="G63" s="231"/>
      <c r="H63" s="231"/>
      <c r="I63" s="46"/>
    </row>
    <row r="64" spans="6:9" x14ac:dyDescent="0.2">
      <c r="F64" s="230"/>
      <c r="G64" s="231"/>
      <c r="H64" s="231"/>
      <c r="I64" s="46"/>
    </row>
    <row r="65" spans="6:9" x14ac:dyDescent="0.2">
      <c r="F65" s="230"/>
      <c r="G65" s="231"/>
      <c r="H65" s="231"/>
      <c r="I65" s="46"/>
    </row>
    <row r="66" spans="6:9" x14ac:dyDescent="0.2">
      <c r="F66" s="230"/>
      <c r="G66" s="231"/>
      <c r="H66" s="231"/>
      <c r="I66" s="46"/>
    </row>
    <row r="67" spans="6:9" x14ac:dyDescent="0.2">
      <c r="F67" s="230"/>
      <c r="G67" s="231"/>
      <c r="H67" s="231"/>
      <c r="I67" s="46"/>
    </row>
    <row r="68" spans="6:9" x14ac:dyDescent="0.2">
      <c r="F68" s="230"/>
      <c r="G68" s="231"/>
      <c r="H68" s="231"/>
      <c r="I68" s="46"/>
    </row>
    <row r="69" spans="6:9" x14ac:dyDescent="0.2">
      <c r="F69" s="230"/>
      <c r="G69" s="231"/>
      <c r="H69" s="231"/>
      <c r="I69" s="46"/>
    </row>
    <row r="70" spans="6:9" x14ac:dyDescent="0.2">
      <c r="F70" s="230"/>
      <c r="G70" s="231"/>
      <c r="H70" s="231"/>
      <c r="I70" s="46"/>
    </row>
    <row r="71" spans="6:9" x14ac:dyDescent="0.2">
      <c r="F71" s="230"/>
      <c r="G71" s="231"/>
      <c r="H71" s="231"/>
      <c r="I71" s="46"/>
    </row>
    <row r="72" spans="6:9" x14ac:dyDescent="0.2">
      <c r="F72" s="230"/>
      <c r="G72" s="231"/>
      <c r="H72" s="231"/>
      <c r="I72" s="46"/>
    </row>
    <row r="73" spans="6:9" x14ac:dyDescent="0.2">
      <c r="F73" s="230"/>
      <c r="G73" s="231"/>
      <c r="H73" s="231"/>
      <c r="I73" s="46"/>
    </row>
    <row r="74" spans="6:9" x14ac:dyDescent="0.2">
      <c r="F74" s="230"/>
      <c r="G74" s="231"/>
      <c r="H74" s="231"/>
      <c r="I74" s="46"/>
    </row>
    <row r="75" spans="6:9" x14ac:dyDescent="0.2">
      <c r="F75" s="230"/>
      <c r="G75" s="231"/>
      <c r="H75" s="231"/>
      <c r="I75" s="46"/>
    </row>
    <row r="76" spans="6:9" x14ac:dyDescent="0.2">
      <c r="F76" s="230"/>
      <c r="G76" s="231"/>
      <c r="H76" s="231"/>
      <c r="I76" s="46"/>
    </row>
    <row r="77" spans="6:9" x14ac:dyDescent="0.2">
      <c r="F77" s="230"/>
      <c r="G77" s="231"/>
      <c r="H77" s="231"/>
      <c r="I77" s="46"/>
    </row>
    <row r="78" spans="6:9" x14ac:dyDescent="0.2">
      <c r="F78" s="230"/>
      <c r="G78" s="231"/>
      <c r="H78" s="231"/>
      <c r="I78" s="46"/>
    </row>
    <row r="79" spans="6:9" x14ac:dyDescent="0.2">
      <c r="F79" s="230"/>
      <c r="G79" s="231"/>
      <c r="H79" s="231"/>
      <c r="I79" s="46"/>
    </row>
    <row r="80" spans="6:9" x14ac:dyDescent="0.2">
      <c r="F80" s="230"/>
      <c r="G80" s="231"/>
      <c r="H80" s="231"/>
      <c r="I80" s="46"/>
    </row>
    <row r="81" spans="6:9" x14ac:dyDescent="0.2">
      <c r="F81" s="230"/>
      <c r="G81" s="231"/>
      <c r="H81" s="231"/>
      <c r="I81" s="46"/>
    </row>
    <row r="82" spans="6:9" x14ac:dyDescent="0.2">
      <c r="F82" s="230"/>
      <c r="G82" s="231"/>
      <c r="H82" s="231"/>
      <c r="I82" s="46"/>
    </row>
    <row r="83" spans="6:9" x14ac:dyDescent="0.2">
      <c r="F83" s="230"/>
      <c r="G83" s="231"/>
      <c r="H83" s="231"/>
      <c r="I83" s="46"/>
    </row>
    <row r="84" spans="6:9" x14ac:dyDescent="0.2">
      <c r="F84" s="230"/>
      <c r="G84" s="231"/>
      <c r="H84" s="231"/>
      <c r="I84" s="46"/>
    </row>
  </sheetData>
  <mergeCells count="4">
    <mergeCell ref="A1:B1"/>
    <mergeCell ref="A2:B2"/>
    <mergeCell ref="G2:I2"/>
    <mergeCell ref="H33:I3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B337"/>
  <sheetViews>
    <sheetView showGridLines="0" showZeros="0" zoomScaleNormal="100" zoomScaleSheetLayoutView="100" workbookViewId="0">
      <selection sqref="A1:G1"/>
    </sheetView>
  </sheetViews>
  <sheetFormatPr defaultRowHeight="12.75" x14ac:dyDescent="0.2"/>
  <cols>
    <col min="1" max="1" width="4.42578125" style="232" customWidth="1"/>
    <col min="2" max="2" width="11.5703125" style="232" customWidth="1"/>
    <col min="3" max="3" width="40.42578125" style="232" customWidth="1"/>
    <col min="4" max="4" width="5.5703125" style="232" customWidth="1"/>
    <col min="5" max="5" width="8.5703125" style="242" customWidth="1"/>
    <col min="6" max="6" width="9.85546875" style="232" customWidth="1"/>
    <col min="7" max="7" width="13.85546875" style="232" customWidth="1"/>
    <col min="8" max="8" width="11.7109375" style="232" customWidth="1"/>
    <col min="9" max="9" width="11.5703125" style="232" customWidth="1"/>
    <col min="10" max="10" width="11" style="232" customWidth="1"/>
    <col min="11" max="11" width="10.42578125" style="232" customWidth="1"/>
    <col min="12" max="12" width="75.42578125" style="232" customWidth="1"/>
    <col min="13" max="13" width="45.28515625" style="232" customWidth="1"/>
    <col min="14" max="16384" width="9.140625" style="232"/>
  </cols>
  <sheetData>
    <row r="1" spans="1:80" ht="15.75" x14ac:dyDescent="0.25">
      <c r="A1" s="332" t="s">
        <v>102</v>
      </c>
      <c r="B1" s="332"/>
      <c r="C1" s="332"/>
      <c r="D1" s="332"/>
      <c r="E1" s="332"/>
      <c r="F1" s="332"/>
      <c r="G1" s="332"/>
    </row>
    <row r="2" spans="1:80" ht="14.25" customHeight="1" thickBot="1" x14ac:dyDescent="0.25">
      <c r="B2" s="233"/>
      <c r="C2" s="234"/>
      <c r="D2" s="234"/>
      <c r="E2" s="235"/>
      <c r="F2" s="234"/>
      <c r="G2" s="234"/>
    </row>
    <row r="3" spans="1:80" ht="13.5" thickTop="1" x14ac:dyDescent="0.2">
      <c r="A3" s="318" t="s">
        <v>2</v>
      </c>
      <c r="B3" s="319"/>
      <c r="C3" s="186" t="s">
        <v>105</v>
      </c>
      <c r="D3" s="236"/>
      <c r="E3" s="237" t="s">
        <v>85</v>
      </c>
      <c r="F3" s="238" t="str">
        <f>'SO 01.1 001 Rek'!H1</f>
        <v>001</v>
      </c>
      <c r="G3" s="239"/>
    </row>
    <row r="4" spans="1:80" ht="13.5" thickBot="1" x14ac:dyDescent="0.25">
      <c r="A4" s="333" t="s">
        <v>76</v>
      </c>
      <c r="B4" s="321"/>
      <c r="C4" s="192" t="s">
        <v>108</v>
      </c>
      <c r="D4" s="240"/>
      <c r="E4" s="334" t="str">
        <f>'SO 01.1 001 Rek'!G2</f>
        <v>Úsek 1 - uznatelné náklady</v>
      </c>
      <c r="F4" s="335"/>
      <c r="G4" s="336"/>
    </row>
    <row r="5" spans="1:80" ht="13.5" thickTop="1" x14ac:dyDescent="0.2">
      <c r="A5" s="241"/>
      <c r="G5" s="243"/>
    </row>
    <row r="6" spans="1:80" ht="27" customHeight="1" x14ac:dyDescent="0.2">
      <c r="A6" s="244" t="s">
        <v>86</v>
      </c>
      <c r="B6" s="245" t="s">
        <v>87</v>
      </c>
      <c r="C6" s="245" t="s">
        <v>88</v>
      </c>
      <c r="D6" s="245" t="s">
        <v>89</v>
      </c>
      <c r="E6" s="246" t="s">
        <v>90</v>
      </c>
      <c r="F6" s="245" t="s">
        <v>91</v>
      </c>
      <c r="G6" s="247" t="s">
        <v>92</v>
      </c>
      <c r="H6" s="248" t="s">
        <v>93</v>
      </c>
      <c r="I6" s="248" t="s">
        <v>94</v>
      </c>
      <c r="J6" s="248" t="s">
        <v>95</v>
      </c>
      <c r="K6" s="248" t="s">
        <v>96</v>
      </c>
    </row>
    <row r="7" spans="1:80" x14ac:dyDescent="0.2">
      <c r="A7" s="249" t="s">
        <v>97</v>
      </c>
      <c r="B7" s="250" t="s">
        <v>98</v>
      </c>
      <c r="C7" s="251" t="s">
        <v>99</v>
      </c>
      <c r="D7" s="252"/>
      <c r="E7" s="253"/>
      <c r="F7" s="253"/>
      <c r="G7" s="254"/>
      <c r="H7" s="255"/>
      <c r="I7" s="256"/>
      <c r="J7" s="257"/>
      <c r="K7" s="258"/>
      <c r="O7" s="259">
        <v>1</v>
      </c>
    </row>
    <row r="8" spans="1:80" x14ac:dyDescent="0.2">
      <c r="A8" s="260">
        <v>1</v>
      </c>
      <c r="B8" s="261" t="s">
        <v>111</v>
      </c>
      <c r="C8" s="262" t="s">
        <v>112</v>
      </c>
      <c r="D8" s="263" t="s">
        <v>113</v>
      </c>
      <c r="E8" s="264">
        <v>706.4</v>
      </c>
      <c r="F8" s="264">
        <v>0</v>
      </c>
      <c r="G8" s="265">
        <f>E8*F8</f>
        <v>0</v>
      </c>
      <c r="H8" s="266">
        <v>0</v>
      </c>
      <c r="I8" s="267">
        <f>E8*H8</f>
        <v>0</v>
      </c>
      <c r="J8" s="266">
        <v>-0.13800000000000001</v>
      </c>
      <c r="K8" s="267">
        <f>E8*J8</f>
        <v>-97.483200000000011</v>
      </c>
      <c r="O8" s="259">
        <v>2</v>
      </c>
      <c r="AA8" s="232">
        <v>1</v>
      </c>
      <c r="AB8" s="232">
        <v>1</v>
      </c>
      <c r="AC8" s="232">
        <v>1</v>
      </c>
      <c r="AZ8" s="232">
        <v>1</v>
      </c>
      <c r="BA8" s="232">
        <f>IF(AZ8=1,G8,0)</f>
        <v>0</v>
      </c>
      <c r="BB8" s="232">
        <f>IF(AZ8=2,G8,0)</f>
        <v>0</v>
      </c>
      <c r="BC8" s="232">
        <f>IF(AZ8=3,G8,0)</f>
        <v>0</v>
      </c>
      <c r="BD8" s="232">
        <f>IF(AZ8=4,G8,0)</f>
        <v>0</v>
      </c>
      <c r="BE8" s="232">
        <f>IF(AZ8=5,G8,0)</f>
        <v>0</v>
      </c>
      <c r="CA8" s="259">
        <v>1</v>
      </c>
      <c r="CB8" s="259">
        <v>1</v>
      </c>
    </row>
    <row r="9" spans="1:80" x14ac:dyDescent="0.2">
      <c r="A9" s="268"/>
      <c r="B9" s="272"/>
      <c r="C9" s="330" t="s">
        <v>114</v>
      </c>
      <c r="D9" s="331"/>
      <c r="E9" s="273">
        <v>833</v>
      </c>
      <c r="F9" s="274"/>
      <c r="G9" s="275"/>
      <c r="H9" s="276"/>
      <c r="I9" s="270"/>
      <c r="J9" s="277"/>
      <c r="K9" s="270"/>
      <c r="M9" s="271" t="s">
        <v>114</v>
      </c>
      <c r="O9" s="259"/>
    </row>
    <row r="10" spans="1:80" x14ac:dyDescent="0.2">
      <c r="A10" s="268"/>
      <c r="B10" s="272"/>
      <c r="C10" s="330" t="s">
        <v>115</v>
      </c>
      <c r="D10" s="331"/>
      <c r="E10" s="273">
        <v>-126.6</v>
      </c>
      <c r="F10" s="274"/>
      <c r="G10" s="275"/>
      <c r="H10" s="276"/>
      <c r="I10" s="270"/>
      <c r="J10" s="277"/>
      <c r="K10" s="270"/>
      <c r="M10" s="271" t="s">
        <v>115</v>
      </c>
      <c r="O10" s="259"/>
    </row>
    <row r="11" spans="1:80" x14ac:dyDescent="0.2">
      <c r="A11" s="260">
        <v>2</v>
      </c>
      <c r="B11" s="261" t="s">
        <v>116</v>
      </c>
      <c r="C11" s="262" t="s">
        <v>117</v>
      </c>
      <c r="D11" s="263" t="s">
        <v>113</v>
      </c>
      <c r="E11" s="264">
        <v>2842.7</v>
      </c>
      <c r="F11" s="264">
        <v>0</v>
      </c>
      <c r="G11" s="265">
        <f>E11*F11</f>
        <v>0</v>
      </c>
      <c r="H11" s="266">
        <v>0</v>
      </c>
      <c r="I11" s="267">
        <f>E11*H11</f>
        <v>0</v>
      </c>
      <c r="J11" s="266">
        <v>-0.22500000000000001</v>
      </c>
      <c r="K11" s="267">
        <f>E11*J11</f>
        <v>-639.60749999999996</v>
      </c>
      <c r="O11" s="259">
        <v>2</v>
      </c>
      <c r="AA11" s="232">
        <v>1</v>
      </c>
      <c r="AB11" s="232">
        <v>1</v>
      </c>
      <c r="AC11" s="232">
        <v>1</v>
      </c>
      <c r="AZ11" s="232">
        <v>1</v>
      </c>
      <c r="BA11" s="232">
        <f>IF(AZ11=1,G11,0)</f>
        <v>0</v>
      </c>
      <c r="BB11" s="232">
        <f>IF(AZ11=2,G11,0)</f>
        <v>0</v>
      </c>
      <c r="BC11" s="232">
        <f>IF(AZ11=3,G11,0)</f>
        <v>0</v>
      </c>
      <c r="BD11" s="232">
        <f>IF(AZ11=4,G11,0)</f>
        <v>0</v>
      </c>
      <c r="BE11" s="232">
        <f>IF(AZ11=5,G11,0)</f>
        <v>0</v>
      </c>
      <c r="CA11" s="259">
        <v>1</v>
      </c>
      <c r="CB11" s="259">
        <v>1</v>
      </c>
    </row>
    <row r="12" spans="1:80" x14ac:dyDescent="0.2">
      <c r="A12" s="268"/>
      <c r="B12" s="272"/>
      <c r="C12" s="330" t="s">
        <v>118</v>
      </c>
      <c r="D12" s="331"/>
      <c r="E12" s="273">
        <v>3366.5</v>
      </c>
      <c r="F12" s="274"/>
      <c r="G12" s="275"/>
      <c r="H12" s="276"/>
      <c r="I12" s="270"/>
      <c r="J12" s="277"/>
      <c r="K12" s="270"/>
      <c r="M12" s="271" t="s">
        <v>118</v>
      </c>
      <c r="O12" s="259"/>
    </row>
    <row r="13" spans="1:80" x14ac:dyDescent="0.2">
      <c r="A13" s="268"/>
      <c r="B13" s="272"/>
      <c r="C13" s="330" t="s">
        <v>119</v>
      </c>
      <c r="D13" s="331"/>
      <c r="E13" s="273">
        <v>-523.79999999999995</v>
      </c>
      <c r="F13" s="274"/>
      <c r="G13" s="275"/>
      <c r="H13" s="276"/>
      <c r="I13" s="270"/>
      <c r="J13" s="277"/>
      <c r="K13" s="270"/>
      <c r="M13" s="271" t="s">
        <v>119</v>
      </c>
      <c r="O13" s="259"/>
    </row>
    <row r="14" spans="1:80" x14ac:dyDescent="0.2">
      <c r="A14" s="260">
        <v>3</v>
      </c>
      <c r="B14" s="261" t="s">
        <v>120</v>
      </c>
      <c r="C14" s="262" t="s">
        <v>121</v>
      </c>
      <c r="D14" s="263" t="s">
        <v>113</v>
      </c>
      <c r="E14" s="264">
        <v>36.78</v>
      </c>
      <c r="F14" s="264">
        <v>0</v>
      </c>
      <c r="G14" s="265">
        <f>E14*F14</f>
        <v>0</v>
      </c>
      <c r="H14" s="266">
        <v>0</v>
      </c>
      <c r="I14" s="267">
        <f>E14*H14</f>
        <v>0</v>
      </c>
      <c r="J14" s="266">
        <v>-0.5</v>
      </c>
      <c r="K14" s="267">
        <f>E14*J14</f>
        <v>-18.39</v>
      </c>
      <c r="O14" s="259">
        <v>2</v>
      </c>
      <c r="AA14" s="232">
        <v>1</v>
      </c>
      <c r="AB14" s="232">
        <v>1</v>
      </c>
      <c r="AC14" s="232">
        <v>1</v>
      </c>
      <c r="AZ14" s="232">
        <v>1</v>
      </c>
      <c r="BA14" s="232">
        <f>IF(AZ14=1,G14,0)</f>
        <v>0</v>
      </c>
      <c r="BB14" s="232">
        <f>IF(AZ14=2,G14,0)</f>
        <v>0</v>
      </c>
      <c r="BC14" s="232">
        <f>IF(AZ14=3,G14,0)</f>
        <v>0</v>
      </c>
      <c r="BD14" s="232">
        <f>IF(AZ14=4,G14,0)</f>
        <v>0</v>
      </c>
      <c r="BE14" s="232">
        <f>IF(AZ14=5,G14,0)</f>
        <v>0</v>
      </c>
      <c r="CA14" s="259">
        <v>1</v>
      </c>
      <c r="CB14" s="259">
        <v>1</v>
      </c>
    </row>
    <row r="15" spans="1:80" x14ac:dyDescent="0.2">
      <c r="A15" s="260">
        <v>4</v>
      </c>
      <c r="B15" s="261" t="s">
        <v>122</v>
      </c>
      <c r="C15" s="262" t="s">
        <v>123</v>
      </c>
      <c r="D15" s="263" t="s">
        <v>113</v>
      </c>
      <c r="E15" s="264">
        <v>116.5</v>
      </c>
      <c r="F15" s="264">
        <v>0</v>
      </c>
      <c r="G15" s="265">
        <f>E15*F15</f>
        <v>0</v>
      </c>
      <c r="H15" s="266">
        <v>0</v>
      </c>
      <c r="I15" s="267">
        <f>E15*H15</f>
        <v>0</v>
      </c>
      <c r="J15" s="266">
        <v>-0.316</v>
      </c>
      <c r="K15" s="267">
        <f>E15*J15</f>
        <v>-36.814</v>
      </c>
      <c r="O15" s="259">
        <v>2</v>
      </c>
      <c r="AA15" s="232">
        <v>1</v>
      </c>
      <c r="AB15" s="232">
        <v>1</v>
      </c>
      <c r="AC15" s="232">
        <v>1</v>
      </c>
      <c r="AZ15" s="232">
        <v>1</v>
      </c>
      <c r="BA15" s="232">
        <f>IF(AZ15=1,G15,0)</f>
        <v>0</v>
      </c>
      <c r="BB15" s="232">
        <f>IF(AZ15=2,G15,0)</f>
        <v>0</v>
      </c>
      <c r="BC15" s="232">
        <f>IF(AZ15=3,G15,0)</f>
        <v>0</v>
      </c>
      <c r="BD15" s="232">
        <f>IF(AZ15=4,G15,0)</f>
        <v>0</v>
      </c>
      <c r="BE15" s="232">
        <f>IF(AZ15=5,G15,0)</f>
        <v>0</v>
      </c>
      <c r="CA15" s="259">
        <v>1</v>
      </c>
      <c r="CB15" s="259">
        <v>1</v>
      </c>
    </row>
    <row r="16" spans="1:80" x14ac:dyDescent="0.2">
      <c r="A16" s="268"/>
      <c r="B16" s="272"/>
      <c r="C16" s="330" t="s">
        <v>124</v>
      </c>
      <c r="D16" s="331"/>
      <c r="E16" s="273">
        <v>142</v>
      </c>
      <c r="F16" s="274"/>
      <c r="G16" s="275"/>
      <c r="H16" s="276"/>
      <c r="I16" s="270"/>
      <c r="J16" s="277"/>
      <c r="K16" s="270"/>
      <c r="M16" s="271" t="s">
        <v>124</v>
      </c>
      <c r="O16" s="259"/>
    </row>
    <row r="17" spans="1:80" x14ac:dyDescent="0.2">
      <c r="A17" s="268"/>
      <c r="B17" s="272"/>
      <c r="C17" s="330" t="s">
        <v>125</v>
      </c>
      <c r="D17" s="331"/>
      <c r="E17" s="273">
        <v>-25.5</v>
      </c>
      <c r="F17" s="274"/>
      <c r="G17" s="275"/>
      <c r="H17" s="276"/>
      <c r="I17" s="270"/>
      <c r="J17" s="277"/>
      <c r="K17" s="270"/>
      <c r="M17" s="271" t="s">
        <v>125</v>
      </c>
      <c r="O17" s="259"/>
    </row>
    <row r="18" spans="1:80" x14ac:dyDescent="0.2">
      <c r="A18" s="260">
        <v>5</v>
      </c>
      <c r="B18" s="261" t="s">
        <v>126</v>
      </c>
      <c r="C18" s="262" t="s">
        <v>127</v>
      </c>
      <c r="D18" s="263" t="s">
        <v>113</v>
      </c>
      <c r="E18" s="264">
        <v>6</v>
      </c>
      <c r="F18" s="264">
        <v>0</v>
      </c>
      <c r="G18" s="265">
        <f>E18*F18</f>
        <v>0</v>
      </c>
      <c r="H18" s="266">
        <v>0</v>
      </c>
      <c r="I18" s="267">
        <f>E18*H18</f>
        <v>0</v>
      </c>
      <c r="J18" s="266">
        <v>-0.45</v>
      </c>
      <c r="K18" s="267">
        <f>E18*J18</f>
        <v>-2.7</v>
      </c>
      <c r="O18" s="259">
        <v>2</v>
      </c>
      <c r="AA18" s="232">
        <v>1</v>
      </c>
      <c r="AB18" s="232">
        <v>1</v>
      </c>
      <c r="AC18" s="232">
        <v>1</v>
      </c>
      <c r="AZ18" s="232">
        <v>1</v>
      </c>
      <c r="BA18" s="232">
        <f>IF(AZ18=1,G18,0)</f>
        <v>0</v>
      </c>
      <c r="BB18" s="232">
        <f>IF(AZ18=2,G18,0)</f>
        <v>0</v>
      </c>
      <c r="BC18" s="232">
        <f>IF(AZ18=3,G18,0)</f>
        <v>0</v>
      </c>
      <c r="BD18" s="232">
        <f>IF(AZ18=4,G18,0)</f>
        <v>0</v>
      </c>
      <c r="BE18" s="232">
        <f>IF(AZ18=5,G18,0)</f>
        <v>0</v>
      </c>
      <c r="CA18" s="259">
        <v>1</v>
      </c>
      <c r="CB18" s="259">
        <v>1</v>
      </c>
    </row>
    <row r="19" spans="1:80" x14ac:dyDescent="0.2">
      <c r="A19" s="268"/>
      <c r="B19" s="272"/>
      <c r="C19" s="330" t="s">
        <v>128</v>
      </c>
      <c r="D19" s="331"/>
      <c r="E19" s="273">
        <v>6</v>
      </c>
      <c r="F19" s="274"/>
      <c r="G19" s="275"/>
      <c r="H19" s="276"/>
      <c r="I19" s="270"/>
      <c r="J19" s="277"/>
      <c r="K19" s="270"/>
      <c r="M19" s="271" t="s">
        <v>128</v>
      </c>
      <c r="O19" s="259"/>
    </row>
    <row r="20" spans="1:80" x14ac:dyDescent="0.2">
      <c r="A20" s="260">
        <v>6</v>
      </c>
      <c r="B20" s="261" t="s">
        <v>129</v>
      </c>
      <c r="C20" s="262" t="s">
        <v>130</v>
      </c>
      <c r="D20" s="263" t="s">
        <v>113</v>
      </c>
      <c r="E20" s="264">
        <v>3750.1</v>
      </c>
      <c r="F20" s="264">
        <v>0</v>
      </c>
      <c r="G20" s="265">
        <f>E20*F20</f>
        <v>0</v>
      </c>
      <c r="H20" s="266">
        <v>0</v>
      </c>
      <c r="I20" s="267">
        <f>E20*H20</f>
        <v>0</v>
      </c>
      <c r="J20" s="266">
        <v>-0.16</v>
      </c>
      <c r="K20" s="267">
        <f>E20*J20</f>
        <v>-600.01599999999996</v>
      </c>
      <c r="O20" s="259">
        <v>2</v>
      </c>
      <c r="AA20" s="232">
        <v>1</v>
      </c>
      <c r="AB20" s="232">
        <v>1</v>
      </c>
      <c r="AC20" s="232">
        <v>1</v>
      </c>
      <c r="AZ20" s="232">
        <v>1</v>
      </c>
      <c r="BA20" s="232">
        <f>IF(AZ20=1,G20,0)</f>
        <v>0</v>
      </c>
      <c r="BB20" s="232">
        <f>IF(AZ20=2,G20,0)</f>
        <v>0</v>
      </c>
      <c r="BC20" s="232">
        <f>IF(AZ20=3,G20,0)</f>
        <v>0</v>
      </c>
      <c r="BD20" s="232">
        <f>IF(AZ20=4,G20,0)</f>
        <v>0</v>
      </c>
      <c r="BE20" s="232">
        <f>IF(AZ20=5,G20,0)</f>
        <v>0</v>
      </c>
      <c r="CA20" s="259">
        <v>1</v>
      </c>
      <c r="CB20" s="259">
        <v>1</v>
      </c>
    </row>
    <row r="21" spans="1:80" x14ac:dyDescent="0.2">
      <c r="A21" s="268"/>
      <c r="B21" s="272"/>
      <c r="C21" s="330" t="s">
        <v>131</v>
      </c>
      <c r="D21" s="331"/>
      <c r="E21" s="273">
        <v>4400.5</v>
      </c>
      <c r="F21" s="274"/>
      <c r="G21" s="275"/>
      <c r="H21" s="276"/>
      <c r="I21" s="270"/>
      <c r="J21" s="277"/>
      <c r="K21" s="270"/>
      <c r="M21" s="271" t="s">
        <v>131</v>
      </c>
      <c r="O21" s="259"/>
    </row>
    <row r="22" spans="1:80" x14ac:dyDescent="0.2">
      <c r="A22" s="268"/>
      <c r="B22" s="272"/>
      <c r="C22" s="330" t="s">
        <v>132</v>
      </c>
      <c r="D22" s="331"/>
      <c r="E22" s="273">
        <v>-650.4</v>
      </c>
      <c r="F22" s="274"/>
      <c r="G22" s="275"/>
      <c r="H22" s="276"/>
      <c r="I22" s="270"/>
      <c r="J22" s="277"/>
      <c r="K22" s="270"/>
      <c r="M22" s="271" t="s">
        <v>132</v>
      </c>
      <c r="O22" s="259"/>
    </row>
    <row r="23" spans="1:80" x14ac:dyDescent="0.2">
      <c r="A23" s="260">
        <v>7</v>
      </c>
      <c r="B23" s="261" t="s">
        <v>133</v>
      </c>
      <c r="C23" s="262" t="s">
        <v>134</v>
      </c>
      <c r="D23" s="263" t="s">
        <v>113</v>
      </c>
      <c r="E23" s="264">
        <v>1</v>
      </c>
      <c r="F23" s="264">
        <v>0</v>
      </c>
      <c r="G23" s="265">
        <f>E23*F23</f>
        <v>0</v>
      </c>
      <c r="H23" s="266">
        <v>0</v>
      </c>
      <c r="I23" s="267">
        <f>E23*H23</f>
        <v>0</v>
      </c>
      <c r="J23" s="266">
        <v>-0.13</v>
      </c>
      <c r="K23" s="267">
        <f>E23*J23</f>
        <v>-0.13</v>
      </c>
      <c r="O23" s="259">
        <v>2</v>
      </c>
      <c r="AA23" s="232">
        <v>1</v>
      </c>
      <c r="AB23" s="232">
        <v>0</v>
      </c>
      <c r="AC23" s="232">
        <v>0</v>
      </c>
      <c r="AZ23" s="232">
        <v>1</v>
      </c>
      <c r="BA23" s="232">
        <f>IF(AZ23=1,G23,0)</f>
        <v>0</v>
      </c>
      <c r="BB23" s="232">
        <f>IF(AZ23=2,G23,0)</f>
        <v>0</v>
      </c>
      <c r="BC23" s="232">
        <f>IF(AZ23=3,G23,0)</f>
        <v>0</v>
      </c>
      <c r="BD23" s="232">
        <f>IF(AZ23=4,G23,0)</f>
        <v>0</v>
      </c>
      <c r="BE23" s="232">
        <f>IF(AZ23=5,G23,0)</f>
        <v>0</v>
      </c>
      <c r="CA23" s="259">
        <v>1</v>
      </c>
      <c r="CB23" s="259">
        <v>0</v>
      </c>
    </row>
    <row r="24" spans="1:80" x14ac:dyDescent="0.2">
      <c r="A24" s="268"/>
      <c r="B24" s="272"/>
      <c r="C24" s="330" t="s">
        <v>98</v>
      </c>
      <c r="D24" s="331"/>
      <c r="E24" s="273">
        <v>1</v>
      </c>
      <c r="F24" s="274"/>
      <c r="G24" s="275"/>
      <c r="H24" s="276"/>
      <c r="I24" s="270"/>
      <c r="J24" s="277"/>
      <c r="K24" s="270"/>
      <c r="M24" s="271">
        <v>1</v>
      </c>
      <c r="O24" s="259"/>
    </row>
    <row r="25" spans="1:80" x14ac:dyDescent="0.2">
      <c r="A25" s="260">
        <v>8</v>
      </c>
      <c r="B25" s="261" t="s">
        <v>135</v>
      </c>
      <c r="C25" s="262" t="s">
        <v>136</v>
      </c>
      <c r="D25" s="263" t="s">
        <v>137</v>
      </c>
      <c r="E25" s="264">
        <v>2683.8</v>
      </c>
      <c r="F25" s="264">
        <v>0</v>
      </c>
      <c r="G25" s="265">
        <f>E25*F25</f>
        <v>0</v>
      </c>
      <c r="H25" s="266">
        <v>0</v>
      </c>
      <c r="I25" s="267">
        <f>E25*H25</f>
        <v>0</v>
      </c>
      <c r="J25" s="266">
        <v>-0.14499999999999999</v>
      </c>
      <c r="K25" s="267">
        <f>E25*J25</f>
        <v>-389.15100000000001</v>
      </c>
      <c r="O25" s="259">
        <v>2</v>
      </c>
      <c r="AA25" s="232">
        <v>1</v>
      </c>
      <c r="AB25" s="232">
        <v>1</v>
      </c>
      <c r="AC25" s="232">
        <v>1</v>
      </c>
      <c r="AZ25" s="232">
        <v>1</v>
      </c>
      <c r="BA25" s="232">
        <f>IF(AZ25=1,G25,0)</f>
        <v>0</v>
      </c>
      <c r="BB25" s="232">
        <f>IF(AZ25=2,G25,0)</f>
        <v>0</v>
      </c>
      <c r="BC25" s="232">
        <f>IF(AZ25=3,G25,0)</f>
        <v>0</v>
      </c>
      <c r="BD25" s="232">
        <f>IF(AZ25=4,G25,0)</f>
        <v>0</v>
      </c>
      <c r="BE25" s="232">
        <f>IF(AZ25=5,G25,0)</f>
        <v>0</v>
      </c>
      <c r="CA25" s="259">
        <v>1</v>
      </c>
      <c r="CB25" s="259">
        <v>1</v>
      </c>
    </row>
    <row r="26" spans="1:80" ht="22.5" x14ac:dyDescent="0.2">
      <c r="A26" s="268"/>
      <c r="B26" s="272"/>
      <c r="C26" s="330" t="s">
        <v>138</v>
      </c>
      <c r="D26" s="331"/>
      <c r="E26" s="273">
        <v>2361.6999999999998</v>
      </c>
      <c r="F26" s="274"/>
      <c r="G26" s="275"/>
      <c r="H26" s="276"/>
      <c r="I26" s="270"/>
      <c r="J26" s="277"/>
      <c r="K26" s="270"/>
      <c r="M26" s="271" t="s">
        <v>138</v>
      </c>
      <c r="O26" s="259"/>
    </row>
    <row r="27" spans="1:80" x14ac:dyDescent="0.2">
      <c r="A27" s="268"/>
      <c r="B27" s="272"/>
      <c r="C27" s="330" t="s">
        <v>139</v>
      </c>
      <c r="D27" s="331"/>
      <c r="E27" s="273">
        <v>1295.5999999999999</v>
      </c>
      <c r="F27" s="274"/>
      <c r="G27" s="275"/>
      <c r="H27" s="276"/>
      <c r="I27" s="270"/>
      <c r="J27" s="277"/>
      <c r="K27" s="270"/>
      <c r="M27" s="271" t="s">
        <v>139</v>
      </c>
      <c r="O27" s="259"/>
    </row>
    <row r="28" spans="1:80" x14ac:dyDescent="0.2">
      <c r="A28" s="268"/>
      <c r="B28" s="272"/>
      <c r="C28" s="330" t="s">
        <v>140</v>
      </c>
      <c r="D28" s="331"/>
      <c r="E28" s="273">
        <v>-973.5</v>
      </c>
      <c r="F28" s="274"/>
      <c r="G28" s="275"/>
      <c r="H28" s="276"/>
      <c r="I28" s="270"/>
      <c r="J28" s="277"/>
      <c r="K28" s="270"/>
      <c r="M28" s="271" t="s">
        <v>140</v>
      </c>
      <c r="O28" s="259"/>
    </row>
    <row r="29" spans="1:80" x14ac:dyDescent="0.2">
      <c r="A29" s="260">
        <v>9</v>
      </c>
      <c r="B29" s="261" t="s">
        <v>141</v>
      </c>
      <c r="C29" s="262" t="s">
        <v>142</v>
      </c>
      <c r="D29" s="263" t="s">
        <v>143</v>
      </c>
      <c r="E29" s="264">
        <v>1128.163</v>
      </c>
      <c r="F29" s="264">
        <v>0</v>
      </c>
      <c r="G29" s="265">
        <f>E29*F29</f>
        <v>0</v>
      </c>
      <c r="H29" s="266">
        <v>0</v>
      </c>
      <c r="I29" s="267">
        <f>E29*H29</f>
        <v>0</v>
      </c>
      <c r="J29" s="266">
        <v>0</v>
      </c>
      <c r="K29" s="267">
        <f>E29*J29</f>
        <v>0</v>
      </c>
      <c r="O29" s="259">
        <v>2</v>
      </c>
      <c r="AA29" s="232">
        <v>1</v>
      </c>
      <c r="AB29" s="232">
        <v>1</v>
      </c>
      <c r="AC29" s="232">
        <v>1</v>
      </c>
      <c r="AZ29" s="232">
        <v>1</v>
      </c>
      <c r="BA29" s="232">
        <f>IF(AZ29=1,G29,0)</f>
        <v>0</v>
      </c>
      <c r="BB29" s="232">
        <f>IF(AZ29=2,G29,0)</f>
        <v>0</v>
      </c>
      <c r="BC29" s="232">
        <f>IF(AZ29=3,G29,0)</f>
        <v>0</v>
      </c>
      <c r="BD29" s="232">
        <f>IF(AZ29=4,G29,0)</f>
        <v>0</v>
      </c>
      <c r="BE29" s="232">
        <f>IF(AZ29=5,G29,0)</f>
        <v>0</v>
      </c>
      <c r="CA29" s="259">
        <v>1</v>
      </c>
      <c r="CB29" s="259">
        <v>1</v>
      </c>
    </row>
    <row r="30" spans="1:80" ht="22.5" x14ac:dyDescent="0.2">
      <c r="A30" s="268"/>
      <c r="B30" s="272"/>
      <c r="C30" s="330" t="s">
        <v>144</v>
      </c>
      <c r="D30" s="331"/>
      <c r="E30" s="273">
        <v>1098.4559999999999</v>
      </c>
      <c r="F30" s="274"/>
      <c r="G30" s="275"/>
      <c r="H30" s="276"/>
      <c r="I30" s="270"/>
      <c r="J30" s="277"/>
      <c r="K30" s="270"/>
      <c r="M30" s="271" t="s">
        <v>144</v>
      </c>
      <c r="O30" s="259"/>
    </row>
    <row r="31" spans="1:80" x14ac:dyDescent="0.2">
      <c r="A31" s="268"/>
      <c r="B31" s="272"/>
      <c r="C31" s="330" t="s">
        <v>145</v>
      </c>
      <c r="D31" s="331"/>
      <c r="E31" s="273">
        <v>353.572</v>
      </c>
      <c r="F31" s="274"/>
      <c r="G31" s="275"/>
      <c r="H31" s="276"/>
      <c r="I31" s="270"/>
      <c r="J31" s="277"/>
      <c r="K31" s="270"/>
      <c r="M31" s="271" t="s">
        <v>145</v>
      </c>
      <c r="O31" s="259"/>
    </row>
    <row r="32" spans="1:80" x14ac:dyDescent="0.2">
      <c r="A32" s="268"/>
      <c r="B32" s="272"/>
      <c r="C32" s="330" t="s">
        <v>146</v>
      </c>
      <c r="D32" s="331"/>
      <c r="E32" s="273">
        <v>-323.86500000000001</v>
      </c>
      <c r="F32" s="274"/>
      <c r="G32" s="275"/>
      <c r="H32" s="276"/>
      <c r="I32" s="270"/>
      <c r="J32" s="277"/>
      <c r="K32" s="270"/>
      <c r="M32" s="298">
        <v>-323865</v>
      </c>
      <c r="O32" s="259"/>
    </row>
    <row r="33" spans="1:80" x14ac:dyDescent="0.2">
      <c r="A33" s="260">
        <v>10</v>
      </c>
      <c r="B33" s="261" t="s">
        <v>147</v>
      </c>
      <c r="C33" s="262" t="s">
        <v>148</v>
      </c>
      <c r="D33" s="263" t="s">
        <v>143</v>
      </c>
      <c r="E33" s="264">
        <v>1128.163</v>
      </c>
      <c r="F33" s="264">
        <v>0</v>
      </c>
      <c r="G33" s="265">
        <f>E33*F33</f>
        <v>0</v>
      </c>
      <c r="H33" s="266">
        <v>0</v>
      </c>
      <c r="I33" s="267">
        <f>E33*H33</f>
        <v>0</v>
      </c>
      <c r="J33" s="266">
        <v>0</v>
      </c>
      <c r="K33" s="267">
        <f>E33*J33</f>
        <v>0</v>
      </c>
      <c r="O33" s="259">
        <v>2</v>
      </c>
      <c r="AA33" s="232">
        <v>1</v>
      </c>
      <c r="AB33" s="232">
        <v>1</v>
      </c>
      <c r="AC33" s="232">
        <v>1</v>
      </c>
      <c r="AZ33" s="232">
        <v>1</v>
      </c>
      <c r="BA33" s="232">
        <f>IF(AZ33=1,G33,0)</f>
        <v>0</v>
      </c>
      <c r="BB33" s="232">
        <f>IF(AZ33=2,G33,0)</f>
        <v>0</v>
      </c>
      <c r="BC33" s="232">
        <f>IF(AZ33=3,G33,0)</f>
        <v>0</v>
      </c>
      <c r="BD33" s="232">
        <f>IF(AZ33=4,G33,0)</f>
        <v>0</v>
      </c>
      <c r="BE33" s="232">
        <f>IF(AZ33=5,G33,0)</f>
        <v>0</v>
      </c>
      <c r="CA33" s="259">
        <v>1</v>
      </c>
      <c r="CB33" s="259">
        <v>1</v>
      </c>
    </row>
    <row r="34" spans="1:80" ht="22.5" x14ac:dyDescent="0.2">
      <c r="A34" s="268"/>
      <c r="B34" s="272"/>
      <c r="C34" s="330" t="s">
        <v>144</v>
      </c>
      <c r="D34" s="331"/>
      <c r="E34" s="273">
        <v>1098.4559999999999</v>
      </c>
      <c r="F34" s="274"/>
      <c r="G34" s="275"/>
      <c r="H34" s="276"/>
      <c r="I34" s="270"/>
      <c r="J34" s="277"/>
      <c r="K34" s="270"/>
      <c r="M34" s="271" t="s">
        <v>144</v>
      </c>
      <c r="O34" s="259"/>
    </row>
    <row r="35" spans="1:80" x14ac:dyDescent="0.2">
      <c r="A35" s="268"/>
      <c r="B35" s="272"/>
      <c r="C35" s="330" t="s">
        <v>145</v>
      </c>
      <c r="D35" s="331"/>
      <c r="E35" s="273">
        <v>353.572</v>
      </c>
      <c r="F35" s="274"/>
      <c r="G35" s="275"/>
      <c r="H35" s="276"/>
      <c r="I35" s="270"/>
      <c r="J35" s="277"/>
      <c r="K35" s="270"/>
      <c r="M35" s="271" t="s">
        <v>145</v>
      </c>
      <c r="O35" s="259"/>
    </row>
    <row r="36" spans="1:80" x14ac:dyDescent="0.2">
      <c r="A36" s="268"/>
      <c r="B36" s="272"/>
      <c r="C36" s="330" t="s">
        <v>146</v>
      </c>
      <c r="D36" s="331"/>
      <c r="E36" s="273">
        <v>-323.86500000000001</v>
      </c>
      <c r="F36" s="274"/>
      <c r="G36" s="275"/>
      <c r="H36" s="276"/>
      <c r="I36" s="270"/>
      <c r="J36" s="277"/>
      <c r="K36" s="270"/>
      <c r="M36" s="298">
        <v>-323865</v>
      </c>
      <c r="O36" s="259"/>
    </row>
    <row r="37" spans="1:80" x14ac:dyDescent="0.2">
      <c r="A37" s="260">
        <v>11</v>
      </c>
      <c r="B37" s="261" t="s">
        <v>149</v>
      </c>
      <c r="C37" s="262" t="s">
        <v>150</v>
      </c>
      <c r="D37" s="263" t="s">
        <v>143</v>
      </c>
      <c r="E37" s="264">
        <v>6.75</v>
      </c>
      <c r="F37" s="264">
        <v>0</v>
      </c>
      <c r="G37" s="265">
        <f>E37*F37</f>
        <v>0</v>
      </c>
      <c r="H37" s="266">
        <v>0</v>
      </c>
      <c r="I37" s="267">
        <f>E37*H37</f>
        <v>0</v>
      </c>
      <c r="J37" s="266">
        <v>0</v>
      </c>
      <c r="K37" s="267">
        <f>E37*J37</f>
        <v>0</v>
      </c>
      <c r="O37" s="259">
        <v>2</v>
      </c>
      <c r="AA37" s="232">
        <v>1</v>
      </c>
      <c r="AB37" s="232">
        <v>1</v>
      </c>
      <c r="AC37" s="232">
        <v>1</v>
      </c>
      <c r="AZ37" s="232">
        <v>1</v>
      </c>
      <c r="BA37" s="232">
        <f>IF(AZ37=1,G37,0)</f>
        <v>0</v>
      </c>
      <c r="BB37" s="232">
        <f>IF(AZ37=2,G37,0)</f>
        <v>0</v>
      </c>
      <c r="BC37" s="232">
        <f>IF(AZ37=3,G37,0)</f>
        <v>0</v>
      </c>
      <c r="BD37" s="232">
        <f>IF(AZ37=4,G37,0)</f>
        <v>0</v>
      </c>
      <c r="BE37" s="232">
        <f>IF(AZ37=5,G37,0)</f>
        <v>0</v>
      </c>
      <c r="CA37" s="259">
        <v>1</v>
      </c>
      <c r="CB37" s="259">
        <v>1</v>
      </c>
    </row>
    <row r="38" spans="1:80" x14ac:dyDescent="0.2">
      <c r="A38" s="268"/>
      <c r="B38" s="272"/>
      <c r="C38" s="330" t="s">
        <v>151</v>
      </c>
      <c r="D38" s="331"/>
      <c r="E38" s="273">
        <v>6.75</v>
      </c>
      <c r="F38" s="274"/>
      <c r="G38" s="275"/>
      <c r="H38" s="276"/>
      <c r="I38" s="270"/>
      <c r="J38" s="277"/>
      <c r="K38" s="270"/>
      <c r="M38" s="271" t="s">
        <v>151</v>
      </c>
      <c r="O38" s="259"/>
    </row>
    <row r="39" spans="1:80" x14ac:dyDescent="0.2">
      <c r="A39" s="260">
        <v>12</v>
      </c>
      <c r="B39" s="261" t="s">
        <v>152</v>
      </c>
      <c r="C39" s="262" t="s">
        <v>153</v>
      </c>
      <c r="D39" s="263" t="s">
        <v>143</v>
      </c>
      <c r="E39" s="264">
        <v>6.75</v>
      </c>
      <c r="F39" s="264">
        <v>0</v>
      </c>
      <c r="G39" s="265">
        <f>E39*F39</f>
        <v>0</v>
      </c>
      <c r="H39" s="266">
        <v>0</v>
      </c>
      <c r="I39" s="267">
        <f>E39*H39</f>
        <v>0</v>
      </c>
      <c r="J39" s="266">
        <v>0</v>
      </c>
      <c r="K39" s="267">
        <f>E39*J39</f>
        <v>0</v>
      </c>
      <c r="O39" s="259">
        <v>2</v>
      </c>
      <c r="AA39" s="232">
        <v>1</v>
      </c>
      <c r="AB39" s="232">
        <v>1</v>
      </c>
      <c r="AC39" s="232">
        <v>1</v>
      </c>
      <c r="AZ39" s="232">
        <v>1</v>
      </c>
      <c r="BA39" s="232">
        <f>IF(AZ39=1,G39,0)</f>
        <v>0</v>
      </c>
      <c r="BB39" s="232">
        <f>IF(AZ39=2,G39,0)</f>
        <v>0</v>
      </c>
      <c r="BC39" s="232">
        <f>IF(AZ39=3,G39,0)</f>
        <v>0</v>
      </c>
      <c r="BD39" s="232">
        <f>IF(AZ39=4,G39,0)</f>
        <v>0</v>
      </c>
      <c r="BE39" s="232">
        <f>IF(AZ39=5,G39,0)</f>
        <v>0</v>
      </c>
      <c r="CA39" s="259">
        <v>1</v>
      </c>
      <c r="CB39" s="259">
        <v>1</v>
      </c>
    </row>
    <row r="40" spans="1:80" x14ac:dyDescent="0.2">
      <c r="A40" s="268"/>
      <c r="B40" s="272"/>
      <c r="C40" s="330" t="s">
        <v>151</v>
      </c>
      <c r="D40" s="331"/>
      <c r="E40" s="273">
        <v>6.75</v>
      </c>
      <c r="F40" s="274"/>
      <c r="G40" s="275"/>
      <c r="H40" s="276"/>
      <c r="I40" s="270"/>
      <c r="J40" s="277"/>
      <c r="K40" s="270"/>
      <c r="M40" s="271" t="s">
        <v>151</v>
      </c>
      <c r="O40" s="259"/>
    </row>
    <row r="41" spans="1:80" x14ac:dyDescent="0.2">
      <c r="A41" s="260">
        <v>13</v>
      </c>
      <c r="B41" s="261" t="s">
        <v>154</v>
      </c>
      <c r="C41" s="262" t="s">
        <v>155</v>
      </c>
      <c r="D41" s="263" t="s">
        <v>143</v>
      </c>
      <c r="E41" s="264">
        <v>7.8</v>
      </c>
      <c r="F41" s="264">
        <v>0</v>
      </c>
      <c r="G41" s="265">
        <f>E41*F41</f>
        <v>0</v>
      </c>
      <c r="H41" s="266">
        <v>0</v>
      </c>
      <c r="I41" s="267">
        <f>E41*H41</f>
        <v>0</v>
      </c>
      <c r="J41" s="266">
        <v>0</v>
      </c>
      <c r="K41" s="267">
        <f>E41*J41</f>
        <v>0</v>
      </c>
      <c r="O41" s="259">
        <v>2</v>
      </c>
      <c r="AA41" s="232">
        <v>1</v>
      </c>
      <c r="AB41" s="232">
        <v>1</v>
      </c>
      <c r="AC41" s="232">
        <v>1</v>
      </c>
      <c r="AZ41" s="232">
        <v>1</v>
      </c>
      <c r="BA41" s="232">
        <f>IF(AZ41=1,G41,0)</f>
        <v>0</v>
      </c>
      <c r="BB41" s="232">
        <f>IF(AZ41=2,G41,0)</f>
        <v>0</v>
      </c>
      <c r="BC41" s="232">
        <f>IF(AZ41=3,G41,0)</f>
        <v>0</v>
      </c>
      <c r="BD41" s="232">
        <f>IF(AZ41=4,G41,0)</f>
        <v>0</v>
      </c>
      <c r="BE41" s="232">
        <f>IF(AZ41=5,G41,0)</f>
        <v>0</v>
      </c>
      <c r="CA41" s="259">
        <v>1</v>
      </c>
      <c r="CB41" s="259">
        <v>1</v>
      </c>
    </row>
    <row r="42" spans="1:80" x14ac:dyDescent="0.2">
      <c r="A42" s="268"/>
      <c r="B42" s="272"/>
      <c r="C42" s="330" t="s">
        <v>156</v>
      </c>
      <c r="D42" s="331"/>
      <c r="E42" s="273">
        <v>7.8</v>
      </c>
      <c r="F42" s="274"/>
      <c r="G42" s="275"/>
      <c r="H42" s="276"/>
      <c r="I42" s="270"/>
      <c r="J42" s="277"/>
      <c r="K42" s="270"/>
      <c r="M42" s="271" t="s">
        <v>156</v>
      </c>
      <c r="O42" s="259"/>
    </row>
    <row r="43" spans="1:80" x14ac:dyDescent="0.2">
      <c r="A43" s="260">
        <v>14</v>
      </c>
      <c r="B43" s="261" t="s">
        <v>157</v>
      </c>
      <c r="C43" s="262" t="s">
        <v>158</v>
      </c>
      <c r="D43" s="263" t="s">
        <v>143</v>
      </c>
      <c r="E43" s="264">
        <v>7.8</v>
      </c>
      <c r="F43" s="264">
        <v>0</v>
      </c>
      <c r="G43" s="265">
        <f>E43*F43</f>
        <v>0</v>
      </c>
      <c r="H43" s="266">
        <v>0</v>
      </c>
      <c r="I43" s="267">
        <f>E43*H43</f>
        <v>0</v>
      </c>
      <c r="J43" s="266">
        <v>0</v>
      </c>
      <c r="K43" s="267">
        <f>E43*J43</f>
        <v>0</v>
      </c>
      <c r="O43" s="259">
        <v>2</v>
      </c>
      <c r="AA43" s="232">
        <v>1</v>
      </c>
      <c r="AB43" s="232">
        <v>1</v>
      </c>
      <c r="AC43" s="232">
        <v>1</v>
      </c>
      <c r="AZ43" s="232">
        <v>1</v>
      </c>
      <c r="BA43" s="232">
        <f>IF(AZ43=1,G43,0)</f>
        <v>0</v>
      </c>
      <c r="BB43" s="232">
        <f>IF(AZ43=2,G43,0)</f>
        <v>0</v>
      </c>
      <c r="BC43" s="232">
        <f>IF(AZ43=3,G43,0)</f>
        <v>0</v>
      </c>
      <c r="BD43" s="232">
        <f>IF(AZ43=4,G43,0)</f>
        <v>0</v>
      </c>
      <c r="BE43" s="232">
        <f>IF(AZ43=5,G43,0)</f>
        <v>0</v>
      </c>
      <c r="CA43" s="259">
        <v>1</v>
      </c>
      <c r="CB43" s="259">
        <v>1</v>
      </c>
    </row>
    <row r="44" spans="1:80" x14ac:dyDescent="0.2">
      <c r="A44" s="268"/>
      <c r="B44" s="272"/>
      <c r="C44" s="330" t="s">
        <v>156</v>
      </c>
      <c r="D44" s="331"/>
      <c r="E44" s="273">
        <v>7.8</v>
      </c>
      <c r="F44" s="274"/>
      <c r="G44" s="275"/>
      <c r="H44" s="276"/>
      <c r="I44" s="270"/>
      <c r="J44" s="277"/>
      <c r="K44" s="270"/>
      <c r="M44" s="271" t="s">
        <v>156</v>
      </c>
      <c r="O44" s="259"/>
    </row>
    <row r="45" spans="1:80" x14ac:dyDescent="0.2">
      <c r="A45" s="260">
        <v>15</v>
      </c>
      <c r="B45" s="261" t="s">
        <v>159</v>
      </c>
      <c r="C45" s="262" t="s">
        <v>160</v>
      </c>
      <c r="D45" s="263" t="s">
        <v>143</v>
      </c>
      <c r="E45" s="264">
        <v>8.9920000000000009</v>
      </c>
      <c r="F45" s="264">
        <v>0</v>
      </c>
      <c r="G45" s="265">
        <f>E45*F45</f>
        <v>0</v>
      </c>
      <c r="H45" s="266">
        <v>0</v>
      </c>
      <c r="I45" s="267">
        <f>E45*H45</f>
        <v>0</v>
      </c>
      <c r="J45" s="266">
        <v>0</v>
      </c>
      <c r="K45" s="267">
        <f>E45*J45</f>
        <v>0</v>
      </c>
      <c r="O45" s="259">
        <v>2</v>
      </c>
      <c r="AA45" s="232">
        <v>1</v>
      </c>
      <c r="AB45" s="232">
        <v>1</v>
      </c>
      <c r="AC45" s="232">
        <v>1</v>
      </c>
      <c r="AZ45" s="232">
        <v>1</v>
      </c>
      <c r="BA45" s="232">
        <f>IF(AZ45=1,G45,0)</f>
        <v>0</v>
      </c>
      <c r="BB45" s="232">
        <f>IF(AZ45=2,G45,0)</f>
        <v>0</v>
      </c>
      <c r="BC45" s="232">
        <f>IF(AZ45=3,G45,0)</f>
        <v>0</v>
      </c>
      <c r="BD45" s="232">
        <f>IF(AZ45=4,G45,0)</f>
        <v>0</v>
      </c>
      <c r="BE45" s="232">
        <f>IF(AZ45=5,G45,0)</f>
        <v>0</v>
      </c>
      <c r="CA45" s="259">
        <v>1</v>
      </c>
      <c r="CB45" s="259">
        <v>1</v>
      </c>
    </row>
    <row r="46" spans="1:80" x14ac:dyDescent="0.2">
      <c r="A46" s="268"/>
      <c r="B46" s="272"/>
      <c r="C46" s="330" t="s">
        <v>161</v>
      </c>
      <c r="D46" s="331"/>
      <c r="E46" s="273">
        <v>0.432</v>
      </c>
      <c r="F46" s="274"/>
      <c r="G46" s="275"/>
      <c r="H46" s="276"/>
      <c r="I46" s="270"/>
      <c r="J46" s="277"/>
      <c r="K46" s="270"/>
      <c r="M46" s="271" t="s">
        <v>161</v>
      </c>
      <c r="O46" s="259"/>
    </row>
    <row r="47" spans="1:80" x14ac:dyDescent="0.2">
      <c r="A47" s="268"/>
      <c r="B47" s="272"/>
      <c r="C47" s="330" t="s">
        <v>162</v>
      </c>
      <c r="D47" s="331"/>
      <c r="E47" s="273">
        <v>8.2240000000000002</v>
      </c>
      <c r="F47" s="274"/>
      <c r="G47" s="275"/>
      <c r="H47" s="276"/>
      <c r="I47" s="270"/>
      <c r="J47" s="277"/>
      <c r="K47" s="270"/>
      <c r="M47" s="271" t="s">
        <v>162</v>
      </c>
      <c r="O47" s="259"/>
    </row>
    <row r="48" spans="1:80" x14ac:dyDescent="0.2">
      <c r="A48" s="268"/>
      <c r="B48" s="272"/>
      <c r="C48" s="330" t="s">
        <v>163</v>
      </c>
      <c r="D48" s="331"/>
      <c r="E48" s="273">
        <v>0.33600000000000002</v>
      </c>
      <c r="F48" s="274"/>
      <c r="G48" s="275"/>
      <c r="H48" s="276"/>
      <c r="I48" s="270"/>
      <c r="J48" s="277"/>
      <c r="K48" s="270"/>
      <c r="M48" s="271" t="s">
        <v>163</v>
      </c>
      <c r="O48" s="259"/>
    </row>
    <row r="49" spans="1:80" x14ac:dyDescent="0.2">
      <c r="A49" s="260">
        <v>16</v>
      </c>
      <c r="B49" s="261" t="s">
        <v>164</v>
      </c>
      <c r="C49" s="262" t="s">
        <v>165</v>
      </c>
      <c r="D49" s="263" t="s">
        <v>143</v>
      </c>
      <c r="E49" s="264">
        <v>1042.4256</v>
      </c>
      <c r="F49" s="264">
        <v>0</v>
      </c>
      <c r="G49" s="265">
        <f>E49*F49</f>
        <v>0</v>
      </c>
      <c r="H49" s="266">
        <v>0</v>
      </c>
      <c r="I49" s="267">
        <f>E49*H49</f>
        <v>0</v>
      </c>
      <c r="J49" s="266">
        <v>0</v>
      </c>
      <c r="K49" s="267">
        <f>E49*J49</f>
        <v>0</v>
      </c>
      <c r="O49" s="259">
        <v>2</v>
      </c>
      <c r="AA49" s="232">
        <v>1</v>
      </c>
      <c r="AB49" s="232">
        <v>1</v>
      </c>
      <c r="AC49" s="232">
        <v>1</v>
      </c>
      <c r="AZ49" s="232">
        <v>1</v>
      </c>
      <c r="BA49" s="232">
        <f>IF(AZ49=1,G49,0)</f>
        <v>0</v>
      </c>
      <c r="BB49" s="232">
        <f>IF(AZ49=2,G49,0)</f>
        <v>0</v>
      </c>
      <c r="BC49" s="232">
        <f>IF(AZ49=3,G49,0)</f>
        <v>0</v>
      </c>
      <c r="BD49" s="232">
        <f>IF(AZ49=4,G49,0)</f>
        <v>0</v>
      </c>
      <c r="BE49" s="232">
        <f>IF(AZ49=5,G49,0)</f>
        <v>0</v>
      </c>
      <c r="CA49" s="259">
        <v>1</v>
      </c>
      <c r="CB49" s="259">
        <v>1</v>
      </c>
    </row>
    <row r="50" spans="1:80" x14ac:dyDescent="0.2">
      <c r="A50" s="268"/>
      <c r="B50" s="272"/>
      <c r="C50" s="330" t="s">
        <v>166</v>
      </c>
      <c r="D50" s="331"/>
      <c r="E50" s="273">
        <v>1042.4256</v>
      </c>
      <c r="F50" s="274"/>
      <c r="G50" s="275"/>
      <c r="H50" s="276"/>
      <c r="I50" s="270"/>
      <c r="J50" s="277"/>
      <c r="K50" s="270"/>
      <c r="M50" s="298">
        <v>10424256</v>
      </c>
      <c r="O50" s="259"/>
    </row>
    <row r="51" spans="1:80" x14ac:dyDescent="0.2">
      <c r="A51" s="260">
        <v>17</v>
      </c>
      <c r="B51" s="261" t="s">
        <v>167</v>
      </c>
      <c r="C51" s="262" t="s">
        <v>168</v>
      </c>
      <c r="D51" s="263" t="s">
        <v>143</v>
      </c>
      <c r="E51" s="264">
        <v>8.9920000000000009</v>
      </c>
      <c r="F51" s="264">
        <v>0</v>
      </c>
      <c r="G51" s="265">
        <f>E51*F51</f>
        <v>0</v>
      </c>
      <c r="H51" s="266">
        <v>0</v>
      </c>
      <c r="I51" s="267">
        <f>E51*H51</f>
        <v>0</v>
      </c>
      <c r="J51" s="266">
        <v>0</v>
      </c>
      <c r="K51" s="267">
        <f>E51*J51</f>
        <v>0</v>
      </c>
      <c r="O51" s="259">
        <v>2</v>
      </c>
      <c r="AA51" s="232">
        <v>1</v>
      </c>
      <c r="AB51" s="232">
        <v>1</v>
      </c>
      <c r="AC51" s="232">
        <v>1</v>
      </c>
      <c r="AZ51" s="232">
        <v>1</v>
      </c>
      <c r="BA51" s="232">
        <f>IF(AZ51=1,G51,0)</f>
        <v>0</v>
      </c>
      <c r="BB51" s="232">
        <f>IF(AZ51=2,G51,0)</f>
        <v>0</v>
      </c>
      <c r="BC51" s="232">
        <f>IF(AZ51=3,G51,0)</f>
        <v>0</v>
      </c>
      <c r="BD51" s="232">
        <f>IF(AZ51=4,G51,0)</f>
        <v>0</v>
      </c>
      <c r="BE51" s="232">
        <f>IF(AZ51=5,G51,0)</f>
        <v>0</v>
      </c>
      <c r="CA51" s="259">
        <v>1</v>
      </c>
      <c r="CB51" s="259">
        <v>1</v>
      </c>
    </row>
    <row r="52" spans="1:80" x14ac:dyDescent="0.2">
      <c r="A52" s="268"/>
      <c r="B52" s="272"/>
      <c r="C52" s="330" t="s">
        <v>161</v>
      </c>
      <c r="D52" s="331"/>
      <c r="E52" s="273">
        <v>0.432</v>
      </c>
      <c r="F52" s="274"/>
      <c r="G52" s="275"/>
      <c r="H52" s="276"/>
      <c r="I52" s="270"/>
      <c r="J52" s="277"/>
      <c r="K52" s="270"/>
      <c r="M52" s="271" t="s">
        <v>161</v>
      </c>
      <c r="O52" s="259"/>
    </row>
    <row r="53" spans="1:80" x14ac:dyDescent="0.2">
      <c r="A53" s="268"/>
      <c r="B53" s="272"/>
      <c r="C53" s="330" t="s">
        <v>162</v>
      </c>
      <c r="D53" s="331"/>
      <c r="E53" s="273">
        <v>8.2240000000000002</v>
      </c>
      <c r="F53" s="274"/>
      <c r="G53" s="275"/>
      <c r="H53" s="276"/>
      <c r="I53" s="270"/>
      <c r="J53" s="277"/>
      <c r="K53" s="270"/>
      <c r="M53" s="271" t="s">
        <v>162</v>
      </c>
      <c r="O53" s="259"/>
    </row>
    <row r="54" spans="1:80" x14ac:dyDescent="0.2">
      <c r="A54" s="268"/>
      <c r="B54" s="272"/>
      <c r="C54" s="330" t="s">
        <v>163</v>
      </c>
      <c r="D54" s="331"/>
      <c r="E54" s="273">
        <v>0.33600000000000002</v>
      </c>
      <c r="F54" s="274"/>
      <c r="G54" s="275"/>
      <c r="H54" s="276"/>
      <c r="I54" s="270"/>
      <c r="J54" s="277"/>
      <c r="K54" s="270"/>
      <c r="M54" s="271" t="s">
        <v>163</v>
      </c>
      <c r="O54" s="259"/>
    </row>
    <row r="55" spans="1:80" x14ac:dyDescent="0.2">
      <c r="A55" s="260">
        <v>18</v>
      </c>
      <c r="B55" s="261" t="s">
        <v>169</v>
      </c>
      <c r="C55" s="262" t="s">
        <v>170</v>
      </c>
      <c r="D55" s="263" t="s">
        <v>143</v>
      </c>
      <c r="E55" s="264">
        <v>68.7</v>
      </c>
      <c r="F55" s="264">
        <v>0</v>
      </c>
      <c r="G55" s="265">
        <f>E55*F55</f>
        <v>0</v>
      </c>
      <c r="H55" s="266">
        <v>0</v>
      </c>
      <c r="I55" s="267">
        <f>E55*H55</f>
        <v>0</v>
      </c>
      <c r="J55" s="266">
        <v>0</v>
      </c>
      <c r="K55" s="267">
        <f>E55*J55</f>
        <v>0</v>
      </c>
      <c r="O55" s="259">
        <v>2</v>
      </c>
      <c r="AA55" s="232">
        <v>1</v>
      </c>
      <c r="AB55" s="232">
        <v>1</v>
      </c>
      <c r="AC55" s="232">
        <v>1</v>
      </c>
      <c r="AZ55" s="232">
        <v>1</v>
      </c>
      <c r="BA55" s="232">
        <f>IF(AZ55=1,G55,0)</f>
        <v>0</v>
      </c>
      <c r="BB55" s="232">
        <f>IF(AZ55=2,G55,0)</f>
        <v>0</v>
      </c>
      <c r="BC55" s="232">
        <f>IF(AZ55=3,G55,0)</f>
        <v>0</v>
      </c>
      <c r="BD55" s="232">
        <f>IF(AZ55=4,G55,0)</f>
        <v>0</v>
      </c>
      <c r="BE55" s="232">
        <f>IF(AZ55=5,G55,0)</f>
        <v>0</v>
      </c>
      <c r="CA55" s="259">
        <v>1</v>
      </c>
      <c r="CB55" s="259">
        <v>1</v>
      </c>
    </row>
    <row r="56" spans="1:80" x14ac:dyDescent="0.2">
      <c r="A56" s="268"/>
      <c r="B56" s="272"/>
      <c r="C56" s="330" t="s">
        <v>171</v>
      </c>
      <c r="D56" s="331"/>
      <c r="E56" s="273">
        <v>68.7</v>
      </c>
      <c r="F56" s="274"/>
      <c r="G56" s="275"/>
      <c r="H56" s="276"/>
      <c r="I56" s="270"/>
      <c r="J56" s="277"/>
      <c r="K56" s="270"/>
      <c r="M56" s="271" t="s">
        <v>171</v>
      </c>
      <c r="O56" s="259"/>
    </row>
    <row r="57" spans="1:80" x14ac:dyDescent="0.2">
      <c r="A57" s="268"/>
      <c r="B57" s="272"/>
      <c r="C57" s="330" t="s">
        <v>172</v>
      </c>
      <c r="D57" s="331"/>
      <c r="E57" s="273">
        <v>256</v>
      </c>
      <c r="F57" s="274"/>
      <c r="G57" s="275"/>
      <c r="H57" s="276"/>
      <c r="I57" s="270"/>
      <c r="J57" s="277"/>
      <c r="K57" s="270"/>
      <c r="M57" s="271" t="s">
        <v>172</v>
      </c>
      <c r="O57" s="259"/>
    </row>
    <row r="58" spans="1:80" x14ac:dyDescent="0.2">
      <c r="A58" s="268"/>
      <c r="B58" s="272"/>
      <c r="C58" s="330" t="s">
        <v>173</v>
      </c>
      <c r="D58" s="331"/>
      <c r="E58" s="273">
        <v>-256</v>
      </c>
      <c r="F58" s="274"/>
      <c r="G58" s="275"/>
      <c r="H58" s="276"/>
      <c r="I58" s="270"/>
      <c r="J58" s="277"/>
      <c r="K58" s="270"/>
      <c r="M58" s="271">
        <v>-256</v>
      </c>
      <c r="O58" s="259"/>
    </row>
    <row r="59" spans="1:80" x14ac:dyDescent="0.2">
      <c r="A59" s="260">
        <v>19</v>
      </c>
      <c r="B59" s="261" t="s">
        <v>174</v>
      </c>
      <c r="C59" s="262" t="s">
        <v>175</v>
      </c>
      <c r="D59" s="263" t="s">
        <v>143</v>
      </c>
      <c r="E59" s="264">
        <v>32.049999999999997</v>
      </c>
      <c r="F59" s="264">
        <v>0</v>
      </c>
      <c r="G59" s="265">
        <f>E59*F59</f>
        <v>0</v>
      </c>
      <c r="H59" s="266">
        <v>0</v>
      </c>
      <c r="I59" s="267">
        <f>E59*H59</f>
        <v>0</v>
      </c>
      <c r="J59" s="266">
        <v>0</v>
      </c>
      <c r="K59" s="267">
        <f>E59*J59</f>
        <v>0</v>
      </c>
      <c r="O59" s="259">
        <v>2</v>
      </c>
      <c r="AA59" s="232">
        <v>1</v>
      </c>
      <c r="AB59" s="232">
        <v>1</v>
      </c>
      <c r="AC59" s="232">
        <v>1</v>
      </c>
      <c r="AZ59" s="232">
        <v>1</v>
      </c>
      <c r="BA59" s="232">
        <f>IF(AZ59=1,G59,0)</f>
        <v>0</v>
      </c>
      <c r="BB59" s="232">
        <f>IF(AZ59=2,G59,0)</f>
        <v>0</v>
      </c>
      <c r="BC59" s="232">
        <f>IF(AZ59=3,G59,0)</f>
        <v>0</v>
      </c>
      <c r="BD59" s="232">
        <f>IF(AZ59=4,G59,0)</f>
        <v>0</v>
      </c>
      <c r="BE59" s="232">
        <f>IF(AZ59=5,G59,0)</f>
        <v>0</v>
      </c>
      <c r="CA59" s="259">
        <v>1</v>
      </c>
      <c r="CB59" s="259">
        <v>1</v>
      </c>
    </row>
    <row r="60" spans="1:80" x14ac:dyDescent="0.2">
      <c r="A60" s="260">
        <v>20</v>
      </c>
      <c r="B60" s="261" t="s">
        <v>176</v>
      </c>
      <c r="C60" s="262" t="s">
        <v>177</v>
      </c>
      <c r="D60" s="263" t="s">
        <v>143</v>
      </c>
      <c r="E60" s="264">
        <v>119.73139999999999</v>
      </c>
      <c r="F60" s="264">
        <v>0</v>
      </c>
      <c r="G60" s="265">
        <f>E60*F60</f>
        <v>0</v>
      </c>
      <c r="H60" s="266">
        <v>0</v>
      </c>
      <c r="I60" s="267">
        <f>E60*H60</f>
        <v>0</v>
      </c>
      <c r="J60" s="266">
        <v>0</v>
      </c>
      <c r="K60" s="267">
        <f>E60*J60</f>
        <v>0</v>
      </c>
      <c r="O60" s="259">
        <v>2</v>
      </c>
      <c r="AA60" s="232">
        <v>1</v>
      </c>
      <c r="AB60" s="232">
        <v>1</v>
      </c>
      <c r="AC60" s="232">
        <v>1</v>
      </c>
      <c r="AZ60" s="232">
        <v>1</v>
      </c>
      <c r="BA60" s="232">
        <f>IF(AZ60=1,G60,0)</f>
        <v>0</v>
      </c>
      <c r="BB60" s="232">
        <f>IF(AZ60=2,G60,0)</f>
        <v>0</v>
      </c>
      <c r="BC60" s="232">
        <f>IF(AZ60=3,G60,0)</f>
        <v>0</v>
      </c>
      <c r="BD60" s="232">
        <f>IF(AZ60=4,G60,0)</f>
        <v>0</v>
      </c>
      <c r="BE60" s="232">
        <f>IF(AZ60=5,G60,0)</f>
        <v>0</v>
      </c>
      <c r="CA60" s="259">
        <v>1</v>
      </c>
      <c r="CB60" s="259">
        <v>1</v>
      </c>
    </row>
    <row r="61" spans="1:80" x14ac:dyDescent="0.2">
      <c r="A61" s="268"/>
      <c r="B61" s="272"/>
      <c r="C61" s="330" t="s">
        <v>178</v>
      </c>
      <c r="D61" s="331"/>
      <c r="E61" s="273">
        <v>106.51560000000001</v>
      </c>
      <c r="F61" s="274"/>
      <c r="G61" s="275"/>
      <c r="H61" s="276"/>
      <c r="I61" s="270"/>
      <c r="J61" s="277"/>
      <c r="K61" s="270"/>
      <c r="M61" s="271" t="s">
        <v>178</v>
      </c>
      <c r="O61" s="259"/>
    </row>
    <row r="62" spans="1:80" x14ac:dyDescent="0.2">
      <c r="A62" s="268"/>
      <c r="B62" s="272"/>
      <c r="C62" s="330" t="s">
        <v>179</v>
      </c>
      <c r="D62" s="331"/>
      <c r="E62" s="273">
        <v>110.7188</v>
      </c>
      <c r="F62" s="274"/>
      <c r="G62" s="275"/>
      <c r="H62" s="276"/>
      <c r="I62" s="270"/>
      <c r="J62" s="277"/>
      <c r="K62" s="270"/>
      <c r="M62" s="271" t="s">
        <v>179</v>
      </c>
      <c r="O62" s="259"/>
    </row>
    <row r="63" spans="1:80" x14ac:dyDescent="0.2">
      <c r="A63" s="268"/>
      <c r="B63" s="272"/>
      <c r="C63" s="330" t="s">
        <v>180</v>
      </c>
      <c r="D63" s="331"/>
      <c r="E63" s="273">
        <v>10.452</v>
      </c>
      <c r="F63" s="274"/>
      <c r="G63" s="275"/>
      <c r="H63" s="276"/>
      <c r="I63" s="270"/>
      <c r="J63" s="277"/>
      <c r="K63" s="270"/>
      <c r="M63" s="271" t="s">
        <v>180</v>
      </c>
      <c r="O63" s="259"/>
    </row>
    <row r="64" spans="1:80" x14ac:dyDescent="0.2">
      <c r="A64" s="268"/>
      <c r="B64" s="272"/>
      <c r="C64" s="330" t="s">
        <v>181</v>
      </c>
      <c r="D64" s="331"/>
      <c r="E64" s="273">
        <v>-107.955</v>
      </c>
      <c r="F64" s="274"/>
      <c r="G64" s="275"/>
      <c r="H64" s="276"/>
      <c r="I64" s="270"/>
      <c r="J64" s="277"/>
      <c r="K64" s="270"/>
      <c r="M64" s="298">
        <v>-107955</v>
      </c>
      <c r="O64" s="259"/>
    </row>
    <row r="65" spans="1:80" x14ac:dyDescent="0.2">
      <c r="A65" s="260">
        <v>21</v>
      </c>
      <c r="B65" s="261" t="s">
        <v>182</v>
      </c>
      <c r="C65" s="262" t="s">
        <v>183</v>
      </c>
      <c r="D65" s="263" t="s">
        <v>113</v>
      </c>
      <c r="E65" s="264">
        <v>371.21</v>
      </c>
      <c r="F65" s="264">
        <v>0</v>
      </c>
      <c r="G65" s="265">
        <f>E65*F65</f>
        <v>0</v>
      </c>
      <c r="H65" s="266">
        <v>0</v>
      </c>
      <c r="I65" s="267">
        <f>E65*H65</f>
        <v>0</v>
      </c>
      <c r="J65" s="266">
        <v>0</v>
      </c>
      <c r="K65" s="267">
        <f>E65*J65</f>
        <v>0</v>
      </c>
      <c r="O65" s="259">
        <v>2</v>
      </c>
      <c r="AA65" s="232">
        <v>1</v>
      </c>
      <c r="AB65" s="232">
        <v>1</v>
      </c>
      <c r="AC65" s="232">
        <v>1</v>
      </c>
      <c r="AZ65" s="232">
        <v>1</v>
      </c>
      <c r="BA65" s="232">
        <f>IF(AZ65=1,G65,0)</f>
        <v>0</v>
      </c>
      <c r="BB65" s="232">
        <f>IF(AZ65=2,G65,0)</f>
        <v>0</v>
      </c>
      <c r="BC65" s="232">
        <f>IF(AZ65=3,G65,0)</f>
        <v>0</v>
      </c>
      <c r="BD65" s="232">
        <f>IF(AZ65=4,G65,0)</f>
        <v>0</v>
      </c>
      <c r="BE65" s="232">
        <f>IF(AZ65=5,G65,0)</f>
        <v>0</v>
      </c>
      <c r="CA65" s="259">
        <v>1</v>
      </c>
      <c r="CB65" s="259">
        <v>1</v>
      </c>
    </row>
    <row r="66" spans="1:80" x14ac:dyDescent="0.2">
      <c r="A66" s="268"/>
      <c r="B66" s="272"/>
      <c r="C66" s="330" t="s">
        <v>184</v>
      </c>
      <c r="D66" s="331"/>
      <c r="E66" s="273">
        <v>587.12</v>
      </c>
      <c r="F66" s="274"/>
      <c r="G66" s="275"/>
      <c r="H66" s="276"/>
      <c r="I66" s="270"/>
      <c r="J66" s="277"/>
      <c r="K66" s="270"/>
      <c r="M66" s="271" t="s">
        <v>184</v>
      </c>
      <c r="O66" s="259"/>
    </row>
    <row r="67" spans="1:80" x14ac:dyDescent="0.2">
      <c r="A67" s="268"/>
      <c r="B67" s="272"/>
      <c r="C67" s="330" t="s">
        <v>185</v>
      </c>
      <c r="D67" s="331"/>
      <c r="E67" s="273">
        <v>-215.91</v>
      </c>
      <c r="F67" s="274"/>
      <c r="G67" s="275"/>
      <c r="H67" s="276"/>
      <c r="I67" s="270"/>
      <c r="J67" s="277"/>
      <c r="K67" s="270"/>
      <c r="M67" s="271" t="s">
        <v>185</v>
      </c>
      <c r="O67" s="259"/>
    </row>
    <row r="68" spans="1:80" x14ac:dyDescent="0.2">
      <c r="A68" s="260">
        <v>22</v>
      </c>
      <c r="B68" s="261" t="s">
        <v>186</v>
      </c>
      <c r="C68" s="262" t="s">
        <v>187</v>
      </c>
      <c r="D68" s="263" t="s">
        <v>113</v>
      </c>
      <c r="E68" s="264">
        <v>143.125</v>
      </c>
      <c r="F68" s="264">
        <v>0</v>
      </c>
      <c r="G68" s="265">
        <f>E68*F68</f>
        <v>0</v>
      </c>
      <c r="H68" s="266">
        <v>0</v>
      </c>
      <c r="I68" s="267">
        <f>E68*H68</f>
        <v>0</v>
      </c>
      <c r="J68" s="266">
        <v>0</v>
      </c>
      <c r="K68" s="267">
        <f>E68*J68</f>
        <v>0</v>
      </c>
      <c r="O68" s="259">
        <v>2</v>
      </c>
      <c r="AA68" s="232">
        <v>1</v>
      </c>
      <c r="AB68" s="232">
        <v>1</v>
      </c>
      <c r="AC68" s="232">
        <v>1</v>
      </c>
      <c r="AZ68" s="232">
        <v>1</v>
      </c>
      <c r="BA68" s="232">
        <f>IF(AZ68=1,G68,0)</f>
        <v>0</v>
      </c>
      <c r="BB68" s="232">
        <f>IF(AZ68=2,G68,0)</f>
        <v>0</v>
      </c>
      <c r="BC68" s="232">
        <f>IF(AZ68=3,G68,0)</f>
        <v>0</v>
      </c>
      <c r="BD68" s="232">
        <f>IF(AZ68=4,G68,0)</f>
        <v>0</v>
      </c>
      <c r="BE68" s="232">
        <f>IF(AZ68=5,G68,0)</f>
        <v>0</v>
      </c>
      <c r="CA68" s="259">
        <v>1</v>
      </c>
      <c r="CB68" s="259">
        <v>1</v>
      </c>
    </row>
    <row r="69" spans="1:80" x14ac:dyDescent="0.2">
      <c r="A69" s="268"/>
      <c r="B69" s="272"/>
      <c r="C69" s="330" t="s">
        <v>188</v>
      </c>
      <c r="D69" s="331"/>
      <c r="E69" s="273">
        <v>143.125</v>
      </c>
      <c r="F69" s="274"/>
      <c r="G69" s="275"/>
      <c r="H69" s="276"/>
      <c r="I69" s="270"/>
      <c r="J69" s="277"/>
      <c r="K69" s="270"/>
      <c r="M69" s="271" t="s">
        <v>188</v>
      </c>
      <c r="O69" s="259"/>
    </row>
    <row r="70" spans="1:80" x14ac:dyDescent="0.2">
      <c r="A70" s="260">
        <v>23</v>
      </c>
      <c r="B70" s="261" t="s">
        <v>189</v>
      </c>
      <c r="C70" s="262" t="s">
        <v>190</v>
      </c>
      <c r="D70" s="263" t="s">
        <v>113</v>
      </c>
      <c r="E70" s="264">
        <v>3523.59</v>
      </c>
      <c r="F70" s="264">
        <v>0</v>
      </c>
      <c r="G70" s="265">
        <f>E70*F70</f>
        <v>0</v>
      </c>
      <c r="H70" s="266">
        <v>0</v>
      </c>
      <c r="I70" s="267">
        <f>E70*H70</f>
        <v>0</v>
      </c>
      <c r="J70" s="266">
        <v>0</v>
      </c>
      <c r="K70" s="267">
        <f>E70*J70</f>
        <v>0</v>
      </c>
      <c r="O70" s="259">
        <v>2</v>
      </c>
      <c r="AA70" s="232">
        <v>1</v>
      </c>
      <c r="AB70" s="232">
        <v>1</v>
      </c>
      <c r="AC70" s="232">
        <v>1</v>
      </c>
      <c r="AZ70" s="232">
        <v>1</v>
      </c>
      <c r="BA70" s="232">
        <f>IF(AZ70=1,G70,0)</f>
        <v>0</v>
      </c>
      <c r="BB70" s="232">
        <f>IF(AZ70=2,G70,0)</f>
        <v>0</v>
      </c>
      <c r="BC70" s="232">
        <f>IF(AZ70=3,G70,0)</f>
        <v>0</v>
      </c>
      <c r="BD70" s="232">
        <f>IF(AZ70=4,G70,0)</f>
        <v>0</v>
      </c>
      <c r="BE70" s="232">
        <f>IF(AZ70=5,G70,0)</f>
        <v>0</v>
      </c>
      <c r="CA70" s="259">
        <v>1</v>
      </c>
      <c r="CB70" s="259">
        <v>1</v>
      </c>
    </row>
    <row r="71" spans="1:80" ht="22.5" x14ac:dyDescent="0.2">
      <c r="A71" s="268"/>
      <c r="B71" s="272"/>
      <c r="C71" s="330" t="s">
        <v>191</v>
      </c>
      <c r="D71" s="331"/>
      <c r="E71" s="273">
        <v>3711</v>
      </c>
      <c r="F71" s="274"/>
      <c r="G71" s="275"/>
      <c r="H71" s="276"/>
      <c r="I71" s="270"/>
      <c r="J71" s="277"/>
      <c r="K71" s="270"/>
      <c r="M71" s="271" t="s">
        <v>191</v>
      </c>
      <c r="O71" s="259"/>
    </row>
    <row r="72" spans="1:80" x14ac:dyDescent="0.2">
      <c r="A72" s="268"/>
      <c r="B72" s="272"/>
      <c r="C72" s="330" t="s">
        <v>192</v>
      </c>
      <c r="D72" s="331"/>
      <c r="E72" s="273">
        <v>1194.5</v>
      </c>
      <c r="F72" s="274"/>
      <c r="G72" s="275"/>
      <c r="H72" s="276"/>
      <c r="I72" s="270"/>
      <c r="J72" s="277"/>
      <c r="K72" s="270"/>
      <c r="M72" s="271" t="s">
        <v>192</v>
      </c>
      <c r="O72" s="259"/>
    </row>
    <row r="73" spans="1:80" x14ac:dyDescent="0.2">
      <c r="A73" s="268"/>
      <c r="B73" s="272"/>
      <c r="C73" s="330" t="s">
        <v>193</v>
      </c>
      <c r="D73" s="331"/>
      <c r="E73" s="273">
        <v>-1381.91</v>
      </c>
      <c r="F73" s="274"/>
      <c r="G73" s="275"/>
      <c r="H73" s="276"/>
      <c r="I73" s="270"/>
      <c r="J73" s="277"/>
      <c r="K73" s="270"/>
      <c r="M73" s="271" t="s">
        <v>193</v>
      </c>
      <c r="O73" s="259"/>
    </row>
    <row r="74" spans="1:80" x14ac:dyDescent="0.2">
      <c r="A74" s="260">
        <v>24</v>
      </c>
      <c r="B74" s="261" t="s">
        <v>194</v>
      </c>
      <c r="C74" s="262" t="s">
        <v>195</v>
      </c>
      <c r="D74" s="263" t="s">
        <v>143</v>
      </c>
      <c r="E74" s="264">
        <v>1042.4256</v>
      </c>
      <c r="F74" s="264">
        <v>0</v>
      </c>
      <c r="G74" s="265">
        <f>E74*F74</f>
        <v>0</v>
      </c>
      <c r="H74" s="266">
        <v>0</v>
      </c>
      <c r="I74" s="267">
        <f>E74*H74</f>
        <v>0</v>
      </c>
      <c r="J74" s="266"/>
      <c r="K74" s="267">
        <f>E74*J74</f>
        <v>0</v>
      </c>
      <c r="O74" s="259">
        <v>2</v>
      </c>
      <c r="AA74" s="232">
        <v>12</v>
      </c>
      <c r="AB74" s="232">
        <v>0</v>
      </c>
      <c r="AC74" s="232">
        <v>1</v>
      </c>
      <c r="AZ74" s="232">
        <v>1</v>
      </c>
      <c r="BA74" s="232">
        <f>IF(AZ74=1,G74,0)</f>
        <v>0</v>
      </c>
      <c r="BB74" s="232">
        <f>IF(AZ74=2,G74,0)</f>
        <v>0</v>
      </c>
      <c r="BC74" s="232">
        <f>IF(AZ74=3,G74,0)</f>
        <v>0</v>
      </c>
      <c r="BD74" s="232">
        <f>IF(AZ74=4,G74,0)</f>
        <v>0</v>
      </c>
      <c r="BE74" s="232">
        <f>IF(AZ74=5,G74,0)</f>
        <v>0</v>
      </c>
      <c r="CA74" s="259">
        <v>12</v>
      </c>
      <c r="CB74" s="259">
        <v>0</v>
      </c>
    </row>
    <row r="75" spans="1:80" x14ac:dyDescent="0.2">
      <c r="A75" s="268"/>
      <c r="B75" s="272"/>
      <c r="C75" s="330" t="s">
        <v>166</v>
      </c>
      <c r="D75" s="331"/>
      <c r="E75" s="273">
        <v>1042.4256</v>
      </c>
      <c r="F75" s="274"/>
      <c r="G75" s="275"/>
      <c r="H75" s="276"/>
      <c r="I75" s="270"/>
      <c r="J75" s="277"/>
      <c r="K75" s="270"/>
      <c r="M75" s="298">
        <v>10424256</v>
      </c>
      <c r="O75" s="259"/>
    </row>
    <row r="76" spans="1:80" x14ac:dyDescent="0.2">
      <c r="A76" s="260">
        <v>25</v>
      </c>
      <c r="B76" s="261" t="s">
        <v>196</v>
      </c>
      <c r="C76" s="262" t="s">
        <v>197</v>
      </c>
      <c r="D76" s="263" t="s">
        <v>198</v>
      </c>
      <c r="E76" s="264">
        <v>4.1147</v>
      </c>
      <c r="F76" s="264">
        <v>0</v>
      </c>
      <c r="G76" s="265">
        <f>E76*F76</f>
        <v>0</v>
      </c>
      <c r="H76" s="266">
        <v>1E-3</v>
      </c>
      <c r="I76" s="267">
        <f>E76*H76</f>
        <v>4.1146999999999998E-3</v>
      </c>
      <c r="J76" s="266"/>
      <c r="K76" s="267">
        <f>E76*J76</f>
        <v>0</v>
      </c>
      <c r="O76" s="259">
        <v>2</v>
      </c>
      <c r="AA76" s="232">
        <v>3</v>
      </c>
      <c r="AB76" s="232">
        <v>1</v>
      </c>
      <c r="AC76" s="232">
        <v>572410</v>
      </c>
      <c r="AZ76" s="232">
        <v>1</v>
      </c>
      <c r="BA76" s="232">
        <f>IF(AZ76=1,G76,0)</f>
        <v>0</v>
      </c>
      <c r="BB76" s="232">
        <f>IF(AZ76=2,G76,0)</f>
        <v>0</v>
      </c>
      <c r="BC76" s="232">
        <f>IF(AZ76=3,G76,0)</f>
        <v>0</v>
      </c>
      <c r="BD76" s="232">
        <f>IF(AZ76=4,G76,0)</f>
        <v>0</v>
      </c>
      <c r="BE76" s="232">
        <f>IF(AZ76=5,G76,0)</f>
        <v>0</v>
      </c>
      <c r="CA76" s="259">
        <v>3</v>
      </c>
      <c r="CB76" s="259">
        <v>1</v>
      </c>
    </row>
    <row r="77" spans="1:80" x14ac:dyDescent="0.2">
      <c r="A77" s="268"/>
      <c r="B77" s="272"/>
      <c r="C77" s="330" t="s">
        <v>199</v>
      </c>
      <c r="D77" s="331"/>
      <c r="E77" s="273">
        <v>4.6970000000000001</v>
      </c>
      <c r="F77" s="274"/>
      <c r="G77" s="275"/>
      <c r="H77" s="276"/>
      <c r="I77" s="270"/>
      <c r="J77" s="277"/>
      <c r="K77" s="270"/>
      <c r="M77" s="271" t="s">
        <v>199</v>
      </c>
      <c r="O77" s="259"/>
    </row>
    <row r="78" spans="1:80" x14ac:dyDescent="0.2">
      <c r="A78" s="268"/>
      <c r="B78" s="272"/>
      <c r="C78" s="330" t="s">
        <v>200</v>
      </c>
      <c r="D78" s="331"/>
      <c r="E78" s="273">
        <v>1.145</v>
      </c>
      <c r="F78" s="274"/>
      <c r="G78" s="275"/>
      <c r="H78" s="276"/>
      <c r="I78" s="270"/>
      <c r="J78" s="277"/>
      <c r="K78" s="270"/>
      <c r="M78" s="271" t="s">
        <v>200</v>
      </c>
      <c r="O78" s="259"/>
    </row>
    <row r="79" spans="1:80" x14ac:dyDescent="0.2">
      <c r="A79" s="268"/>
      <c r="B79" s="272"/>
      <c r="C79" s="330" t="s">
        <v>201</v>
      </c>
      <c r="D79" s="331"/>
      <c r="E79" s="273">
        <v>-1.7273000000000001</v>
      </c>
      <c r="F79" s="274"/>
      <c r="G79" s="275"/>
      <c r="H79" s="276"/>
      <c r="I79" s="270"/>
      <c r="J79" s="277"/>
      <c r="K79" s="270"/>
      <c r="M79" s="298">
        <v>-17273</v>
      </c>
      <c r="O79" s="259"/>
    </row>
    <row r="80" spans="1:80" x14ac:dyDescent="0.2">
      <c r="A80" s="260">
        <v>26</v>
      </c>
      <c r="B80" s="261" t="s">
        <v>202</v>
      </c>
      <c r="C80" s="262" t="s">
        <v>203</v>
      </c>
      <c r="D80" s="263" t="s">
        <v>204</v>
      </c>
      <c r="E80" s="264">
        <v>70.510000000000005</v>
      </c>
      <c r="F80" s="264">
        <v>0</v>
      </c>
      <c r="G80" s="265">
        <f>E80*F80</f>
        <v>0</v>
      </c>
      <c r="H80" s="266">
        <v>1</v>
      </c>
      <c r="I80" s="267">
        <f>E80*H80</f>
        <v>70.510000000000005</v>
      </c>
      <c r="J80" s="266"/>
      <c r="K80" s="267">
        <f>E80*J80</f>
        <v>0</v>
      </c>
      <c r="O80" s="259">
        <v>2</v>
      </c>
      <c r="AA80" s="232">
        <v>3</v>
      </c>
      <c r="AB80" s="232">
        <v>1</v>
      </c>
      <c r="AC80" s="232">
        <v>583318004</v>
      </c>
      <c r="AZ80" s="232">
        <v>1</v>
      </c>
      <c r="BA80" s="232">
        <f>IF(AZ80=1,G80,0)</f>
        <v>0</v>
      </c>
      <c r="BB80" s="232">
        <f>IF(AZ80=2,G80,0)</f>
        <v>0</v>
      </c>
      <c r="BC80" s="232">
        <f>IF(AZ80=3,G80,0)</f>
        <v>0</v>
      </c>
      <c r="BD80" s="232">
        <f>IF(AZ80=4,G80,0)</f>
        <v>0</v>
      </c>
      <c r="BE80" s="232">
        <f>IF(AZ80=5,G80,0)</f>
        <v>0</v>
      </c>
      <c r="CA80" s="259">
        <v>3</v>
      </c>
      <c r="CB80" s="259">
        <v>1</v>
      </c>
    </row>
    <row r="81" spans="1:80" x14ac:dyDescent="0.2">
      <c r="A81" s="268"/>
      <c r="B81" s="272"/>
      <c r="C81" s="330" t="s">
        <v>205</v>
      </c>
      <c r="D81" s="331"/>
      <c r="E81" s="273">
        <v>70.510000000000005</v>
      </c>
      <c r="F81" s="274"/>
      <c r="G81" s="275"/>
      <c r="H81" s="276"/>
      <c r="I81" s="270"/>
      <c r="J81" s="277"/>
      <c r="K81" s="270"/>
      <c r="M81" s="271" t="s">
        <v>205</v>
      </c>
      <c r="O81" s="259"/>
    </row>
    <row r="82" spans="1:80" x14ac:dyDescent="0.2">
      <c r="A82" s="260">
        <v>27</v>
      </c>
      <c r="B82" s="261" t="s">
        <v>206</v>
      </c>
      <c r="C82" s="262" t="s">
        <v>207</v>
      </c>
      <c r="D82" s="263" t="s">
        <v>204</v>
      </c>
      <c r="E82" s="264">
        <v>20.381399999999999</v>
      </c>
      <c r="F82" s="264">
        <v>0</v>
      </c>
      <c r="G82" s="265">
        <f>E82*F82</f>
        <v>0</v>
      </c>
      <c r="H82" s="266">
        <v>1</v>
      </c>
      <c r="I82" s="267">
        <f>E82*H82</f>
        <v>20.381399999999999</v>
      </c>
      <c r="J82" s="266"/>
      <c r="K82" s="267">
        <f>E82*J82</f>
        <v>0</v>
      </c>
      <c r="O82" s="259">
        <v>2</v>
      </c>
      <c r="AA82" s="232">
        <v>3</v>
      </c>
      <c r="AB82" s="232">
        <v>1</v>
      </c>
      <c r="AC82" s="232">
        <v>58337310</v>
      </c>
      <c r="AZ82" s="232">
        <v>1</v>
      </c>
      <c r="BA82" s="232">
        <f>IF(AZ82=1,G82,0)</f>
        <v>0</v>
      </c>
      <c r="BB82" s="232">
        <f>IF(AZ82=2,G82,0)</f>
        <v>0</v>
      </c>
      <c r="BC82" s="232">
        <f>IF(AZ82=3,G82,0)</f>
        <v>0</v>
      </c>
      <c r="BD82" s="232">
        <f>IF(AZ82=4,G82,0)</f>
        <v>0</v>
      </c>
      <c r="BE82" s="232">
        <f>IF(AZ82=5,G82,0)</f>
        <v>0</v>
      </c>
      <c r="CA82" s="259">
        <v>3</v>
      </c>
      <c r="CB82" s="259">
        <v>1</v>
      </c>
    </row>
    <row r="83" spans="1:80" x14ac:dyDescent="0.2">
      <c r="A83" s="268"/>
      <c r="B83" s="272"/>
      <c r="C83" s="330" t="s">
        <v>208</v>
      </c>
      <c r="D83" s="331"/>
      <c r="E83" s="273">
        <v>20.381399999999999</v>
      </c>
      <c r="F83" s="274"/>
      <c r="G83" s="275"/>
      <c r="H83" s="276"/>
      <c r="I83" s="270"/>
      <c r="J83" s="277"/>
      <c r="K83" s="270"/>
      <c r="M83" s="271" t="s">
        <v>208</v>
      </c>
      <c r="O83" s="259"/>
    </row>
    <row r="84" spans="1:80" x14ac:dyDescent="0.2">
      <c r="A84" s="278"/>
      <c r="B84" s="279" t="s">
        <v>100</v>
      </c>
      <c r="C84" s="280" t="s">
        <v>110</v>
      </c>
      <c r="D84" s="281"/>
      <c r="E84" s="282"/>
      <c r="F84" s="283"/>
      <c r="G84" s="284">
        <f>SUM(G7:G83)</f>
        <v>0</v>
      </c>
      <c r="H84" s="285"/>
      <c r="I84" s="286">
        <f>SUM(I7:I83)</f>
        <v>90.895514700000007</v>
      </c>
      <c r="J84" s="285"/>
      <c r="K84" s="286">
        <f>SUM(K7:K83)</f>
        <v>-1784.2917</v>
      </c>
      <c r="O84" s="259">
        <v>4</v>
      </c>
      <c r="BA84" s="287">
        <f>SUM(BA7:BA83)</f>
        <v>0</v>
      </c>
      <c r="BB84" s="287">
        <f>SUM(BB7:BB83)</f>
        <v>0</v>
      </c>
      <c r="BC84" s="287">
        <f>SUM(BC7:BC83)</f>
        <v>0</v>
      </c>
      <c r="BD84" s="287">
        <f>SUM(BD7:BD83)</f>
        <v>0</v>
      </c>
      <c r="BE84" s="287">
        <f>SUM(BE7:BE83)</f>
        <v>0</v>
      </c>
    </row>
    <row r="85" spans="1:80" x14ac:dyDescent="0.2">
      <c r="A85" s="249" t="s">
        <v>97</v>
      </c>
      <c r="B85" s="250" t="s">
        <v>209</v>
      </c>
      <c r="C85" s="251" t="s">
        <v>210</v>
      </c>
      <c r="D85" s="252"/>
      <c r="E85" s="253"/>
      <c r="F85" s="253"/>
      <c r="G85" s="254"/>
      <c r="H85" s="255"/>
      <c r="I85" s="256"/>
      <c r="J85" s="257"/>
      <c r="K85" s="258"/>
      <c r="O85" s="259">
        <v>1</v>
      </c>
    </row>
    <row r="86" spans="1:80" x14ac:dyDescent="0.2">
      <c r="A86" s="260">
        <v>28</v>
      </c>
      <c r="B86" s="261" t="s">
        <v>212</v>
      </c>
      <c r="C86" s="262" t="s">
        <v>213</v>
      </c>
      <c r="D86" s="263" t="s">
        <v>143</v>
      </c>
      <c r="E86" s="264">
        <v>2.1179999999999999</v>
      </c>
      <c r="F86" s="264">
        <v>0</v>
      </c>
      <c r="G86" s="265">
        <f>E86*F86</f>
        <v>0</v>
      </c>
      <c r="H86" s="266">
        <v>2.5249999999999999</v>
      </c>
      <c r="I86" s="267">
        <f>E86*H86</f>
        <v>5.3479499999999991</v>
      </c>
      <c r="J86" s="266">
        <v>0</v>
      </c>
      <c r="K86" s="267">
        <f>E86*J86</f>
        <v>0</v>
      </c>
      <c r="O86" s="259">
        <v>2</v>
      </c>
      <c r="AA86" s="232">
        <v>1</v>
      </c>
      <c r="AB86" s="232">
        <v>1</v>
      </c>
      <c r="AC86" s="232">
        <v>1</v>
      </c>
      <c r="AZ86" s="232">
        <v>1</v>
      </c>
      <c r="BA86" s="232">
        <f>IF(AZ86=1,G86,0)</f>
        <v>0</v>
      </c>
      <c r="BB86" s="232">
        <f>IF(AZ86=2,G86,0)</f>
        <v>0</v>
      </c>
      <c r="BC86" s="232">
        <f>IF(AZ86=3,G86,0)</f>
        <v>0</v>
      </c>
      <c r="BD86" s="232">
        <f>IF(AZ86=4,G86,0)</f>
        <v>0</v>
      </c>
      <c r="BE86" s="232">
        <f>IF(AZ86=5,G86,0)</f>
        <v>0</v>
      </c>
      <c r="CA86" s="259">
        <v>1</v>
      </c>
      <c r="CB86" s="259">
        <v>1</v>
      </c>
    </row>
    <row r="87" spans="1:80" x14ac:dyDescent="0.2">
      <c r="A87" s="268"/>
      <c r="B87" s="272"/>
      <c r="C87" s="330" t="s">
        <v>161</v>
      </c>
      <c r="D87" s="331"/>
      <c r="E87" s="273">
        <v>0.432</v>
      </c>
      <c r="F87" s="274"/>
      <c r="G87" s="275"/>
      <c r="H87" s="276"/>
      <c r="I87" s="270"/>
      <c r="J87" s="277"/>
      <c r="K87" s="270"/>
      <c r="M87" s="271" t="s">
        <v>161</v>
      </c>
      <c r="O87" s="259"/>
    </row>
    <row r="88" spans="1:80" x14ac:dyDescent="0.2">
      <c r="A88" s="268"/>
      <c r="B88" s="272"/>
      <c r="C88" s="330" t="s">
        <v>214</v>
      </c>
      <c r="D88" s="331"/>
      <c r="E88" s="273">
        <v>1.35</v>
      </c>
      <c r="F88" s="274"/>
      <c r="G88" s="275"/>
      <c r="H88" s="276"/>
      <c r="I88" s="270"/>
      <c r="J88" s="277"/>
      <c r="K88" s="270"/>
      <c r="M88" s="271" t="s">
        <v>214</v>
      </c>
      <c r="O88" s="259"/>
    </row>
    <row r="89" spans="1:80" x14ac:dyDescent="0.2">
      <c r="A89" s="268"/>
      <c r="B89" s="272"/>
      <c r="C89" s="330" t="s">
        <v>163</v>
      </c>
      <c r="D89" s="331"/>
      <c r="E89" s="273">
        <v>0.33600000000000002</v>
      </c>
      <c r="F89" s="274"/>
      <c r="G89" s="275"/>
      <c r="H89" s="276"/>
      <c r="I89" s="270"/>
      <c r="J89" s="277"/>
      <c r="K89" s="270"/>
      <c r="M89" s="271" t="s">
        <v>163</v>
      </c>
      <c r="O89" s="259"/>
    </row>
    <row r="90" spans="1:80" x14ac:dyDescent="0.2">
      <c r="A90" s="260">
        <v>29</v>
      </c>
      <c r="B90" s="261" t="s">
        <v>215</v>
      </c>
      <c r="C90" s="262" t="s">
        <v>216</v>
      </c>
      <c r="D90" s="263" t="s">
        <v>113</v>
      </c>
      <c r="E90" s="264">
        <v>210.21</v>
      </c>
      <c r="F90" s="264">
        <v>0</v>
      </c>
      <c r="G90" s="265">
        <f>E90*F90</f>
        <v>0</v>
      </c>
      <c r="H90" s="266">
        <v>3.0000000000000001E-5</v>
      </c>
      <c r="I90" s="267">
        <f>E90*H90</f>
        <v>6.3063000000000008E-3</v>
      </c>
      <c r="J90" s="266">
        <v>0</v>
      </c>
      <c r="K90" s="267">
        <f>E90*J90</f>
        <v>0</v>
      </c>
      <c r="O90" s="259">
        <v>2</v>
      </c>
      <c r="AA90" s="232">
        <v>1</v>
      </c>
      <c r="AB90" s="232">
        <v>1</v>
      </c>
      <c r="AC90" s="232">
        <v>1</v>
      </c>
      <c r="AZ90" s="232">
        <v>1</v>
      </c>
      <c r="BA90" s="232">
        <f>IF(AZ90=1,G90,0)</f>
        <v>0</v>
      </c>
      <c r="BB90" s="232">
        <f>IF(AZ90=2,G90,0)</f>
        <v>0</v>
      </c>
      <c r="BC90" s="232">
        <f>IF(AZ90=3,G90,0)</f>
        <v>0</v>
      </c>
      <c r="BD90" s="232">
        <f>IF(AZ90=4,G90,0)</f>
        <v>0</v>
      </c>
      <c r="BE90" s="232">
        <f>IF(AZ90=5,G90,0)</f>
        <v>0</v>
      </c>
      <c r="CA90" s="259">
        <v>1</v>
      </c>
      <c r="CB90" s="259">
        <v>1</v>
      </c>
    </row>
    <row r="91" spans="1:80" x14ac:dyDescent="0.2">
      <c r="A91" s="268"/>
      <c r="B91" s="272"/>
      <c r="C91" s="330" t="s">
        <v>217</v>
      </c>
      <c r="D91" s="331"/>
      <c r="E91" s="273">
        <v>210.21</v>
      </c>
      <c r="F91" s="274"/>
      <c r="G91" s="275"/>
      <c r="H91" s="276"/>
      <c r="I91" s="270"/>
      <c r="J91" s="277"/>
      <c r="K91" s="270"/>
      <c r="M91" s="271" t="s">
        <v>217</v>
      </c>
      <c r="O91" s="259"/>
    </row>
    <row r="92" spans="1:80" x14ac:dyDescent="0.2">
      <c r="A92" s="260">
        <v>30</v>
      </c>
      <c r="B92" s="261" t="s">
        <v>218</v>
      </c>
      <c r="C92" s="262" t="s">
        <v>219</v>
      </c>
      <c r="D92" s="263" t="s">
        <v>113</v>
      </c>
      <c r="E92" s="264">
        <v>241.7415</v>
      </c>
      <c r="F92" s="264">
        <v>0</v>
      </c>
      <c r="G92" s="265">
        <f>E92*F92</f>
        <v>0</v>
      </c>
      <c r="H92" s="266">
        <v>5.9999999999999995E-4</v>
      </c>
      <c r="I92" s="267">
        <f>E92*H92</f>
        <v>0.14504489999999998</v>
      </c>
      <c r="J92" s="266"/>
      <c r="K92" s="267">
        <f>E92*J92</f>
        <v>0</v>
      </c>
      <c r="O92" s="259">
        <v>2</v>
      </c>
      <c r="AA92" s="232">
        <v>3</v>
      </c>
      <c r="AB92" s="232">
        <v>1</v>
      </c>
      <c r="AC92" s="232">
        <v>69370524</v>
      </c>
      <c r="AZ92" s="232">
        <v>1</v>
      </c>
      <c r="BA92" s="232">
        <f>IF(AZ92=1,G92,0)</f>
        <v>0</v>
      </c>
      <c r="BB92" s="232">
        <f>IF(AZ92=2,G92,0)</f>
        <v>0</v>
      </c>
      <c r="BC92" s="232">
        <f>IF(AZ92=3,G92,0)</f>
        <v>0</v>
      </c>
      <c r="BD92" s="232">
        <f>IF(AZ92=4,G92,0)</f>
        <v>0</v>
      </c>
      <c r="BE92" s="232">
        <f>IF(AZ92=5,G92,0)</f>
        <v>0</v>
      </c>
      <c r="CA92" s="259">
        <v>3</v>
      </c>
      <c r="CB92" s="259">
        <v>1</v>
      </c>
    </row>
    <row r="93" spans="1:80" x14ac:dyDescent="0.2">
      <c r="A93" s="268"/>
      <c r="B93" s="272"/>
      <c r="C93" s="330" t="s">
        <v>220</v>
      </c>
      <c r="D93" s="331"/>
      <c r="E93" s="273">
        <v>241.7415</v>
      </c>
      <c r="F93" s="274"/>
      <c r="G93" s="275"/>
      <c r="H93" s="276"/>
      <c r="I93" s="270"/>
      <c r="J93" s="277"/>
      <c r="K93" s="270"/>
      <c r="M93" s="271" t="s">
        <v>220</v>
      </c>
      <c r="O93" s="259"/>
    </row>
    <row r="94" spans="1:80" x14ac:dyDescent="0.2">
      <c r="A94" s="278"/>
      <c r="B94" s="279" t="s">
        <v>100</v>
      </c>
      <c r="C94" s="280" t="s">
        <v>211</v>
      </c>
      <c r="D94" s="281"/>
      <c r="E94" s="282"/>
      <c r="F94" s="283"/>
      <c r="G94" s="284">
        <f>SUM(G85:G93)</f>
        <v>0</v>
      </c>
      <c r="H94" s="285"/>
      <c r="I94" s="286">
        <f>SUM(I85:I93)</f>
        <v>5.4993011999999997</v>
      </c>
      <c r="J94" s="285"/>
      <c r="K94" s="286">
        <f>SUM(K85:K93)</f>
        <v>0</v>
      </c>
      <c r="O94" s="259">
        <v>4</v>
      </c>
      <c r="BA94" s="287">
        <f>SUM(BA85:BA93)</f>
        <v>0</v>
      </c>
      <c r="BB94" s="287">
        <f>SUM(BB85:BB93)</f>
        <v>0</v>
      </c>
      <c r="BC94" s="287">
        <f>SUM(BC85:BC93)</f>
        <v>0</v>
      </c>
      <c r="BD94" s="287">
        <f>SUM(BD85:BD93)</f>
        <v>0</v>
      </c>
      <c r="BE94" s="287">
        <f>SUM(BE85:BE93)</f>
        <v>0</v>
      </c>
    </row>
    <row r="95" spans="1:80" x14ac:dyDescent="0.2">
      <c r="A95" s="249" t="s">
        <v>97</v>
      </c>
      <c r="B95" s="250" t="s">
        <v>221</v>
      </c>
      <c r="C95" s="251" t="s">
        <v>222</v>
      </c>
      <c r="D95" s="252"/>
      <c r="E95" s="253"/>
      <c r="F95" s="253"/>
      <c r="G95" s="254"/>
      <c r="H95" s="255"/>
      <c r="I95" s="256"/>
      <c r="J95" s="257"/>
      <c r="K95" s="258"/>
      <c r="O95" s="259">
        <v>1</v>
      </c>
    </row>
    <row r="96" spans="1:80" x14ac:dyDescent="0.2">
      <c r="A96" s="260">
        <v>31</v>
      </c>
      <c r="B96" s="261" t="s">
        <v>224</v>
      </c>
      <c r="C96" s="262" t="s">
        <v>225</v>
      </c>
      <c r="D96" s="263" t="s">
        <v>113</v>
      </c>
      <c r="E96" s="264">
        <v>9.8699999999999992</v>
      </c>
      <c r="F96" s="264">
        <v>0</v>
      </c>
      <c r="G96" s="265">
        <f>E96*F96</f>
        <v>0</v>
      </c>
      <c r="H96" s="266">
        <v>0.63124999999999998</v>
      </c>
      <c r="I96" s="267">
        <f>E96*H96</f>
        <v>6.230437499999999</v>
      </c>
      <c r="J96" s="266">
        <v>0</v>
      </c>
      <c r="K96" s="267">
        <f>E96*J96</f>
        <v>0</v>
      </c>
      <c r="O96" s="259">
        <v>2</v>
      </c>
      <c r="AA96" s="232">
        <v>1</v>
      </c>
      <c r="AB96" s="232">
        <v>1</v>
      </c>
      <c r="AC96" s="232">
        <v>1</v>
      </c>
      <c r="AZ96" s="232">
        <v>1</v>
      </c>
      <c r="BA96" s="232">
        <f>IF(AZ96=1,G96,0)</f>
        <v>0</v>
      </c>
      <c r="BB96" s="232">
        <f>IF(AZ96=2,G96,0)</f>
        <v>0</v>
      </c>
      <c r="BC96" s="232">
        <f>IF(AZ96=3,G96,0)</f>
        <v>0</v>
      </c>
      <c r="BD96" s="232">
        <f>IF(AZ96=4,G96,0)</f>
        <v>0</v>
      </c>
      <c r="BE96" s="232">
        <f>IF(AZ96=5,G96,0)</f>
        <v>0</v>
      </c>
      <c r="CA96" s="259">
        <v>1</v>
      </c>
      <c r="CB96" s="259">
        <v>1</v>
      </c>
    </row>
    <row r="97" spans="1:80" x14ac:dyDescent="0.2">
      <c r="A97" s="260">
        <v>32</v>
      </c>
      <c r="B97" s="261" t="s">
        <v>226</v>
      </c>
      <c r="C97" s="262" t="s">
        <v>227</v>
      </c>
      <c r="D97" s="263" t="s">
        <v>143</v>
      </c>
      <c r="E97" s="264">
        <v>1.542</v>
      </c>
      <c r="F97" s="264">
        <v>0</v>
      </c>
      <c r="G97" s="265">
        <f>E97*F97</f>
        <v>0</v>
      </c>
      <c r="H97" s="266">
        <v>1.1322000000000001</v>
      </c>
      <c r="I97" s="267">
        <f>E97*H97</f>
        <v>1.7458524000000002</v>
      </c>
      <c r="J97" s="266">
        <v>0</v>
      </c>
      <c r="K97" s="267">
        <f>E97*J97</f>
        <v>0</v>
      </c>
      <c r="O97" s="259">
        <v>2</v>
      </c>
      <c r="AA97" s="232">
        <v>1</v>
      </c>
      <c r="AB97" s="232">
        <v>1</v>
      </c>
      <c r="AC97" s="232">
        <v>1</v>
      </c>
      <c r="AZ97" s="232">
        <v>1</v>
      </c>
      <c r="BA97" s="232">
        <f>IF(AZ97=1,G97,0)</f>
        <v>0</v>
      </c>
      <c r="BB97" s="232">
        <f>IF(AZ97=2,G97,0)</f>
        <v>0</v>
      </c>
      <c r="BC97" s="232">
        <f>IF(AZ97=3,G97,0)</f>
        <v>0</v>
      </c>
      <c r="BD97" s="232">
        <f>IF(AZ97=4,G97,0)</f>
        <v>0</v>
      </c>
      <c r="BE97" s="232">
        <f>IF(AZ97=5,G97,0)</f>
        <v>0</v>
      </c>
      <c r="CA97" s="259">
        <v>1</v>
      </c>
      <c r="CB97" s="259">
        <v>1</v>
      </c>
    </row>
    <row r="98" spans="1:80" x14ac:dyDescent="0.2">
      <c r="A98" s="268"/>
      <c r="B98" s="272"/>
      <c r="C98" s="330" t="s">
        <v>228</v>
      </c>
      <c r="D98" s="331"/>
      <c r="E98" s="273">
        <v>1.542</v>
      </c>
      <c r="F98" s="274"/>
      <c r="G98" s="275"/>
      <c r="H98" s="276"/>
      <c r="I98" s="270"/>
      <c r="J98" s="277"/>
      <c r="K98" s="270"/>
      <c r="M98" s="271" t="s">
        <v>228</v>
      </c>
      <c r="O98" s="259"/>
    </row>
    <row r="99" spans="1:80" x14ac:dyDescent="0.2">
      <c r="A99" s="278"/>
      <c r="B99" s="279" t="s">
        <v>100</v>
      </c>
      <c r="C99" s="280" t="s">
        <v>223</v>
      </c>
      <c r="D99" s="281"/>
      <c r="E99" s="282"/>
      <c r="F99" s="283"/>
      <c r="G99" s="284">
        <f>SUM(G95:G98)</f>
        <v>0</v>
      </c>
      <c r="H99" s="285"/>
      <c r="I99" s="286">
        <f>SUM(I95:I98)</f>
        <v>7.9762898999999994</v>
      </c>
      <c r="J99" s="285"/>
      <c r="K99" s="286">
        <f>SUM(K95:K98)</f>
        <v>0</v>
      </c>
      <c r="O99" s="259">
        <v>4</v>
      </c>
      <c r="BA99" s="287">
        <f>SUM(BA95:BA98)</f>
        <v>0</v>
      </c>
      <c r="BB99" s="287">
        <f>SUM(BB95:BB98)</f>
        <v>0</v>
      </c>
      <c r="BC99" s="287">
        <f>SUM(BC95:BC98)</f>
        <v>0</v>
      </c>
      <c r="BD99" s="287">
        <f>SUM(BD95:BD98)</f>
        <v>0</v>
      </c>
      <c r="BE99" s="287">
        <f>SUM(BE95:BE98)</f>
        <v>0</v>
      </c>
    </row>
    <row r="100" spans="1:80" x14ac:dyDescent="0.2">
      <c r="A100" s="249" t="s">
        <v>97</v>
      </c>
      <c r="B100" s="250" t="s">
        <v>229</v>
      </c>
      <c r="C100" s="251" t="s">
        <v>230</v>
      </c>
      <c r="D100" s="252"/>
      <c r="E100" s="253"/>
      <c r="F100" s="253"/>
      <c r="G100" s="254"/>
      <c r="H100" s="255"/>
      <c r="I100" s="256"/>
      <c r="J100" s="257"/>
      <c r="K100" s="258"/>
      <c r="O100" s="259">
        <v>1</v>
      </c>
    </row>
    <row r="101" spans="1:80" x14ac:dyDescent="0.2">
      <c r="A101" s="260">
        <v>33</v>
      </c>
      <c r="B101" s="261" t="s">
        <v>232</v>
      </c>
      <c r="C101" s="262" t="s">
        <v>233</v>
      </c>
      <c r="D101" s="263" t="s">
        <v>113</v>
      </c>
      <c r="E101" s="264">
        <v>191.1</v>
      </c>
      <c r="F101" s="264">
        <v>0</v>
      </c>
      <c r="G101" s="265">
        <f>E101*F101</f>
        <v>0</v>
      </c>
      <c r="H101" s="266">
        <v>0.2024</v>
      </c>
      <c r="I101" s="267">
        <f>E101*H101</f>
        <v>38.678640000000001</v>
      </c>
      <c r="J101" s="266">
        <v>0</v>
      </c>
      <c r="K101" s="267">
        <f>E101*J101</f>
        <v>0</v>
      </c>
      <c r="O101" s="259">
        <v>2</v>
      </c>
      <c r="AA101" s="232">
        <v>1</v>
      </c>
      <c r="AB101" s="232">
        <v>1</v>
      </c>
      <c r="AC101" s="232">
        <v>1</v>
      </c>
      <c r="AZ101" s="232">
        <v>1</v>
      </c>
      <c r="BA101" s="232">
        <f>IF(AZ101=1,G101,0)</f>
        <v>0</v>
      </c>
      <c r="BB101" s="232">
        <f>IF(AZ101=2,G101,0)</f>
        <v>0</v>
      </c>
      <c r="BC101" s="232">
        <f>IF(AZ101=3,G101,0)</f>
        <v>0</v>
      </c>
      <c r="BD101" s="232">
        <f>IF(AZ101=4,G101,0)</f>
        <v>0</v>
      </c>
      <c r="BE101" s="232">
        <f>IF(AZ101=5,G101,0)</f>
        <v>0</v>
      </c>
      <c r="CA101" s="259">
        <v>1</v>
      </c>
      <c r="CB101" s="259">
        <v>1</v>
      </c>
    </row>
    <row r="102" spans="1:80" x14ac:dyDescent="0.2">
      <c r="A102" s="268"/>
      <c r="B102" s="272"/>
      <c r="C102" s="330" t="s">
        <v>234</v>
      </c>
      <c r="D102" s="331"/>
      <c r="E102" s="273">
        <v>191.1</v>
      </c>
      <c r="F102" s="274"/>
      <c r="G102" s="275"/>
      <c r="H102" s="276"/>
      <c r="I102" s="270"/>
      <c r="J102" s="277"/>
      <c r="K102" s="270"/>
      <c r="M102" s="271" t="s">
        <v>234</v>
      </c>
      <c r="O102" s="259"/>
    </row>
    <row r="103" spans="1:80" x14ac:dyDescent="0.2">
      <c r="A103" s="260">
        <v>34</v>
      </c>
      <c r="B103" s="261" t="s">
        <v>235</v>
      </c>
      <c r="C103" s="262" t="s">
        <v>236</v>
      </c>
      <c r="D103" s="263" t="s">
        <v>113</v>
      </c>
      <c r="E103" s="264">
        <v>394.2</v>
      </c>
      <c r="F103" s="264">
        <v>0</v>
      </c>
      <c r="G103" s="265">
        <f>E103*F103</f>
        <v>0</v>
      </c>
      <c r="H103" s="266">
        <v>0.29160000000000003</v>
      </c>
      <c r="I103" s="267">
        <f>E103*H103</f>
        <v>114.94872000000001</v>
      </c>
      <c r="J103" s="266">
        <v>0</v>
      </c>
      <c r="K103" s="267">
        <f>E103*J103</f>
        <v>0</v>
      </c>
      <c r="O103" s="259">
        <v>2</v>
      </c>
      <c r="AA103" s="232">
        <v>1</v>
      </c>
      <c r="AB103" s="232">
        <v>1</v>
      </c>
      <c r="AC103" s="232">
        <v>1</v>
      </c>
      <c r="AZ103" s="232">
        <v>1</v>
      </c>
      <c r="BA103" s="232">
        <f>IF(AZ103=1,G103,0)</f>
        <v>0</v>
      </c>
      <c r="BB103" s="232">
        <f>IF(AZ103=2,G103,0)</f>
        <v>0</v>
      </c>
      <c r="BC103" s="232">
        <f>IF(AZ103=3,G103,0)</f>
        <v>0</v>
      </c>
      <c r="BD103" s="232">
        <f>IF(AZ103=4,G103,0)</f>
        <v>0</v>
      </c>
      <c r="BE103" s="232">
        <f>IF(AZ103=5,G103,0)</f>
        <v>0</v>
      </c>
      <c r="CA103" s="259">
        <v>1</v>
      </c>
      <c r="CB103" s="259">
        <v>1</v>
      </c>
    </row>
    <row r="104" spans="1:80" x14ac:dyDescent="0.2">
      <c r="A104" s="268"/>
      <c r="B104" s="272"/>
      <c r="C104" s="330" t="s">
        <v>237</v>
      </c>
      <c r="D104" s="331"/>
      <c r="E104" s="273">
        <v>12</v>
      </c>
      <c r="F104" s="274"/>
      <c r="G104" s="275"/>
      <c r="H104" s="276"/>
      <c r="I104" s="270"/>
      <c r="J104" s="277"/>
      <c r="K104" s="270"/>
      <c r="M104" s="271" t="s">
        <v>237</v>
      </c>
      <c r="O104" s="259"/>
    </row>
    <row r="105" spans="1:80" x14ac:dyDescent="0.2">
      <c r="A105" s="268"/>
      <c r="B105" s="272"/>
      <c r="C105" s="330" t="s">
        <v>238</v>
      </c>
      <c r="D105" s="331"/>
      <c r="E105" s="273">
        <v>382.2</v>
      </c>
      <c r="F105" s="274"/>
      <c r="G105" s="275"/>
      <c r="H105" s="276"/>
      <c r="I105" s="270"/>
      <c r="J105" s="277"/>
      <c r="K105" s="270"/>
      <c r="M105" s="271" t="s">
        <v>238</v>
      </c>
      <c r="O105" s="259"/>
    </row>
    <row r="106" spans="1:80" x14ac:dyDescent="0.2">
      <c r="A106" s="260">
        <v>35</v>
      </c>
      <c r="B106" s="261" t="s">
        <v>239</v>
      </c>
      <c r="C106" s="262" t="s">
        <v>240</v>
      </c>
      <c r="D106" s="263" t="s">
        <v>113</v>
      </c>
      <c r="E106" s="264">
        <v>1766.5119999999999</v>
      </c>
      <c r="F106" s="264">
        <v>0</v>
      </c>
      <c r="G106" s="265">
        <f>E106*F106</f>
        <v>0</v>
      </c>
      <c r="H106" s="266">
        <v>0.37080000000000002</v>
      </c>
      <c r="I106" s="267">
        <f>E106*H106</f>
        <v>655.02264960000002</v>
      </c>
      <c r="J106" s="266">
        <v>0</v>
      </c>
      <c r="K106" s="267">
        <f>E106*J106</f>
        <v>0</v>
      </c>
      <c r="O106" s="259">
        <v>2</v>
      </c>
      <c r="AA106" s="232">
        <v>1</v>
      </c>
      <c r="AB106" s="232">
        <v>1</v>
      </c>
      <c r="AC106" s="232">
        <v>1</v>
      </c>
      <c r="AZ106" s="232">
        <v>1</v>
      </c>
      <c r="BA106" s="232">
        <f>IF(AZ106=1,G106,0)</f>
        <v>0</v>
      </c>
      <c r="BB106" s="232">
        <f>IF(AZ106=2,G106,0)</f>
        <v>0</v>
      </c>
      <c r="BC106" s="232">
        <f>IF(AZ106=3,G106,0)</f>
        <v>0</v>
      </c>
      <c r="BD106" s="232">
        <f>IF(AZ106=4,G106,0)</f>
        <v>0</v>
      </c>
      <c r="BE106" s="232">
        <f>IF(AZ106=5,G106,0)</f>
        <v>0</v>
      </c>
      <c r="CA106" s="259">
        <v>1</v>
      </c>
      <c r="CB106" s="259">
        <v>1</v>
      </c>
    </row>
    <row r="107" spans="1:80" ht="22.5" x14ac:dyDescent="0.2">
      <c r="A107" s="268"/>
      <c r="B107" s="272"/>
      <c r="C107" s="330" t="s">
        <v>241</v>
      </c>
      <c r="D107" s="331"/>
      <c r="E107" s="273">
        <v>1329.02</v>
      </c>
      <c r="F107" s="274"/>
      <c r="G107" s="275"/>
      <c r="H107" s="276"/>
      <c r="I107" s="270"/>
      <c r="J107" s="277"/>
      <c r="K107" s="270"/>
      <c r="M107" s="271" t="s">
        <v>241</v>
      </c>
      <c r="O107" s="259"/>
    </row>
    <row r="108" spans="1:80" ht="22.5" x14ac:dyDescent="0.2">
      <c r="A108" s="268"/>
      <c r="B108" s="272"/>
      <c r="C108" s="330" t="s">
        <v>242</v>
      </c>
      <c r="D108" s="331"/>
      <c r="E108" s="273">
        <v>1149.9949999999999</v>
      </c>
      <c r="F108" s="274"/>
      <c r="G108" s="275"/>
      <c r="H108" s="276"/>
      <c r="I108" s="270"/>
      <c r="J108" s="277"/>
      <c r="K108" s="270"/>
      <c r="M108" s="271" t="s">
        <v>242</v>
      </c>
      <c r="O108" s="259"/>
    </row>
    <row r="109" spans="1:80" x14ac:dyDescent="0.2">
      <c r="A109" s="268"/>
      <c r="B109" s="272"/>
      <c r="C109" s="330" t="s">
        <v>243</v>
      </c>
      <c r="D109" s="331"/>
      <c r="E109" s="273">
        <v>-712.50300000000004</v>
      </c>
      <c r="F109" s="274"/>
      <c r="G109" s="275"/>
      <c r="H109" s="276"/>
      <c r="I109" s="270"/>
      <c r="J109" s="277"/>
      <c r="K109" s="270"/>
      <c r="M109" s="298">
        <v>-712503</v>
      </c>
      <c r="O109" s="259"/>
    </row>
    <row r="110" spans="1:80" x14ac:dyDescent="0.2">
      <c r="A110" s="260">
        <v>36</v>
      </c>
      <c r="B110" s="261" t="s">
        <v>244</v>
      </c>
      <c r="C110" s="262" t="s">
        <v>245</v>
      </c>
      <c r="D110" s="263" t="s">
        <v>113</v>
      </c>
      <c r="E110" s="264">
        <v>1445.328</v>
      </c>
      <c r="F110" s="264">
        <v>0</v>
      </c>
      <c r="G110" s="265">
        <f>E110*F110</f>
        <v>0</v>
      </c>
      <c r="H110" s="266">
        <v>0.46166000000000001</v>
      </c>
      <c r="I110" s="267">
        <f>E110*H110</f>
        <v>667.25012447999995</v>
      </c>
      <c r="J110" s="266">
        <v>0</v>
      </c>
      <c r="K110" s="267">
        <f>E110*J110</f>
        <v>0</v>
      </c>
      <c r="O110" s="259">
        <v>2</v>
      </c>
      <c r="AA110" s="232">
        <v>1</v>
      </c>
      <c r="AB110" s="232">
        <v>1</v>
      </c>
      <c r="AC110" s="232">
        <v>1</v>
      </c>
      <c r="AZ110" s="232">
        <v>1</v>
      </c>
      <c r="BA110" s="232">
        <f>IF(AZ110=1,G110,0)</f>
        <v>0</v>
      </c>
      <c r="BB110" s="232">
        <f>IF(AZ110=2,G110,0)</f>
        <v>0</v>
      </c>
      <c r="BC110" s="232">
        <f>IF(AZ110=3,G110,0)</f>
        <v>0</v>
      </c>
      <c r="BD110" s="232">
        <f>IF(AZ110=4,G110,0)</f>
        <v>0</v>
      </c>
      <c r="BE110" s="232">
        <f>IF(AZ110=5,G110,0)</f>
        <v>0</v>
      </c>
      <c r="CA110" s="259">
        <v>1</v>
      </c>
      <c r="CB110" s="259">
        <v>1</v>
      </c>
    </row>
    <row r="111" spans="1:80" x14ac:dyDescent="0.2">
      <c r="A111" s="268"/>
      <c r="B111" s="272"/>
      <c r="C111" s="330" t="s">
        <v>246</v>
      </c>
      <c r="D111" s="331"/>
      <c r="E111" s="273">
        <v>2028.2850000000001</v>
      </c>
      <c r="F111" s="274"/>
      <c r="G111" s="275"/>
      <c r="H111" s="276"/>
      <c r="I111" s="270"/>
      <c r="J111" s="277"/>
      <c r="K111" s="270"/>
      <c r="M111" s="271" t="s">
        <v>246</v>
      </c>
      <c r="O111" s="259"/>
    </row>
    <row r="112" spans="1:80" x14ac:dyDescent="0.2">
      <c r="A112" s="268"/>
      <c r="B112" s="272"/>
      <c r="C112" s="330" t="s">
        <v>247</v>
      </c>
      <c r="D112" s="331"/>
      <c r="E112" s="273">
        <v>-582.95699999999999</v>
      </c>
      <c r="F112" s="274"/>
      <c r="G112" s="275"/>
      <c r="H112" s="276"/>
      <c r="I112" s="270"/>
      <c r="J112" s="277"/>
      <c r="K112" s="270"/>
      <c r="M112" s="298">
        <v>-582957</v>
      </c>
      <c r="O112" s="259"/>
    </row>
    <row r="113" spans="1:80" x14ac:dyDescent="0.2">
      <c r="A113" s="260">
        <v>37</v>
      </c>
      <c r="B113" s="261" t="s">
        <v>248</v>
      </c>
      <c r="C113" s="262" t="s">
        <v>249</v>
      </c>
      <c r="D113" s="263" t="s">
        <v>113</v>
      </c>
      <c r="E113" s="264">
        <v>6</v>
      </c>
      <c r="F113" s="264">
        <v>0</v>
      </c>
      <c r="G113" s="265">
        <f>E113*F113</f>
        <v>0</v>
      </c>
      <c r="H113" s="266">
        <v>0.23737</v>
      </c>
      <c r="I113" s="267">
        <f>E113*H113</f>
        <v>1.42422</v>
      </c>
      <c r="J113" s="266">
        <v>0</v>
      </c>
      <c r="K113" s="267">
        <f>E113*J113</f>
        <v>0</v>
      </c>
      <c r="O113" s="259">
        <v>2</v>
      </c>
      <c r="AA113" s="232">
        <v>1</v>
      </c>
      <c r="AB113" s="232">
        <v>1</v>
      </c>
      <c r="AC113" s="232">
        <v>1</v>
      </c>
      <c r="AZ113" s="232">
        <v>1</v>
      </c>
      <c r="BA113" s="232">
        <f>IF(AZ113=1,G113,0)</f>
        <v>0</v>
      </c>
      <c r="BB113" s="232">
        <f>IF(AZ113=2,G113,0)</f>
        <v>0</v>
      </c>
      <c r="BC113" s="232">
        <f>IF(AZ113=3,G113,0)</f>
        <v>0</v>
      </c>
      <c r="BD113" s="232">
        <f>IF(AZ113=4,G113,0)</f>
        <v>0</v>
      </c>
      <c r="BE113" s="232">
        <f>IF(AZ113=5,G113,0)</f>
        <v>0</v>
      </c>
      <c r="CA113" s="259">
        <v>1</v>
      </c>
      <c r="CB113" s="259">
        <v>1</v>
      </c>
    </row>
    <row r="114" spans="1:80" x14ac:dyDescent="0.2">
      <c r="A114" s="268"/>
      <c r="B114" s="272"/>
      <c r="C114" s="330" t="s">
        <v>250</v>
      </c>
      <c r="D114" s="331"/>
      <c r="E114" s="273">
        <v>6</v>
      </c>
      <c r="F114" s="274"/>
      <c r="G114" s="275"/>
      <c r="H114" s="276"/>
      <c r="I114" s="270"/>
      <c r="J114" s="277"/>
      <c r="K114" s="270"/>
      <c r="M114" s="271" t="s">
        <v>250</v>
      </c>
      <c r="O114" s="259"/>
    </row>
    <row r="115" spans="1:80" x14ac:dyDescent="0.2">
      <c r="A115" s="260">
        <v>38</v>
      </c>
      <c r="B115" s="261" t="s">
        <v>251</v>
      </c>
      <c r="C115" s="262" t="s">
        <v>252</v>
      </c>
      <c r="D115" s="263" t="s">
        <v>113</v>
      </c>
      <c r="E115" s="264">
        <v>6</v>
      </c>
      <c r="F115" s="264">
        <v>0</v>
      </c>
      <c r="G115" s="265">
        <f>E115*F115</f>
        <v>0</v>
      </c>
      <c r="H115" s="266">
        <v>6.0999999999999997E-4</v>
      </c>
      <c r="I115" s="267">
        <f>E115*H115</f>
        <v>3.6600000000000001E-3</v>
      </c>
      <c r="J115" s="266">
        <v>0</v>
      </c>
      <c r="K115" s="267">
        <f>E115*J115</f>
        <v>0</v>
      </c>
      <c r="O115" s="259">
        <v>2</v>
      </c>
      <c r="AA115" s="232">
        <v>1</v>
      </c>
      <c r="AB115" s="232">
        <v>1</v>
      </c>
      <c r="AC115" s="232">
        <v>1</v>
      </c>
      <c r="AZ115" s="232">
        <v>1</v>
      </c>
      <c r="BA115" s="232">
        <f>IF(AZ115=1,G115,0)</f>
        <v>0</v>
      </c>
      <c r="BB115" s="232">
        <f>IF(AZ115=2,G115,0)</f>
        <v>0</v>
      </c>
      <c r="BC115" s="232">
        <f>IF(AZ115=3,G115,0)</f>
        <v>0</v>
      </c>
      <c r="BD115" s="232">
        <f>IF(AZ115=4,G115,0)</f>
        <v>0</v>
      </c>
      <c r="BE115" s="232">
        <f>IF(AZ115=5,G115,0)</f>
        <v>0</v>
      </c>
      <c r="CA115" s="259">
        <v>1</v>
      </c>
      <c r="CB115" s="259">
        <v>1</v>
      </c>
    </row>
    <row r="116" spans="1:80" x14ac:dyDescent="0.2">
      <c r="A116" s="268"/>
      <c r="B116" s="272"/>
      <c r="C116" s="330" t="s">
        <v>250</v>
      </c>
      <c r="D116" s="331"/>
      <c r="E116" s="273">
        <v>6</v>
      </c>
      <c r="F116" s="274"/>
      <c r="G116" s="275"/>
      <c r="H116" s="276"/>
      <c r="I116" s="270"/>
      <c r="J116" s="277"/>
      <c r="K116" s="270"/>
      <c r="M116" s="271" t="s">
        <v>250</v>
      </c>
      <c r="O116" s="259"/>
    </row>
    <row r="117" spans="1:80" x14ac:dyDescent="0.2">
      <c r="A117" s="260">
        <v>39</v>
      </c>
      <c r="B117" s="261" t="s">
        <v>253</v>
      </c>
      <c r="C117" s="262" t="s">
        <v>254</v>
      </c>
      <c r="D117" s="263" t="s">
        <v>113</v>
      </c>
      <c r="E117" s="264">
        <v>6</v>
      </c>
      <c r="F117" s="264">
        <v>0</v>
      </c>
      <c r="G117" s="265">
        <f>E117*F117</f>
        <v>0</v>
      </c>
      <c r="H117" s="266">
        <v>0.15559000000000001</v>
      </c>
      <c r="I117" s="267">
        <f>E117*H117</f>
        <v>0.93354000000000004</v>
      </c>
      <c r="J117" s="266">
        <v>0</v>
      </c>
      <c r="K117" s="267">
        <f>E117*J117</f>
        <v>0</v>
      </c>
      <c r="O117" s="259">
        <v>2</v>
      </c>
      <c r="AA117" s="232">
        <v>1</v>
      </c>
      <c r="AB117" s="232">
        <v>1</v>
      </c>
      <c r="AC117" s="232">
        <v>1</v>
      </c>
      <c r="AZ117" s="232">
        <v>1</v>
      </c>
      <c r="BA117" s="232">
        <f>IF(AZ117=1,G117,0)</f>
        <v>0</v>
      </c>
      <c r="BB117" s="232">
        <f>IF(AZ117=2,G117,0)</f>
        <v>0</v>
      </c>
      <c r="BC117" s="232">
        <f>IF(AZ117=3,G117,0)</f>
        <v>0</v>
      </c>
      <c r="BD117" s="232">
        <f>IF(AZ117=4,G117,0)</f>
        <v>0</v>
      </c>
      <c r="BE117" s="232">
        <f>IF(AZ117=5,G117,0)</f>
        <v>0</v>
      </c>
      <c r="CA117" s="259">
        <v>1</v>
      </c>
      <c r="CB117" s="259">
        <v>1</v>
      </c>
    </row>
    <row r="118" spans="1:80" x14ac:dyDescent="0.2">
      <c r="A118" s="268"/>
      <c r="B118" s="272"/>
      <c r="C118" s="330" t="s">
        <v>250</v>
      </c>
      <c r="D118" s="331"/>
      <c r="E118" s="273">
        <v>6</v>
      </c>
      <c r="F118" s="274"/>
      <c r="G118" s="275"/>
      <c r="H118" s="276"/>
      <c r="I118" s="270"/>
      <c r="J118" s="277"/>
      <c r="K118" s="270"/>
      <c r="M118" s="271" t="s">
        <v>250</v>
      </c>
      <c r="O118" s="259"/>
    </row>
    <row r="119" spans="1:80" x14ac:dyDescent="0.2">
      <c r="A119" s="260">
        <v>40</v>
      </c>
      <c r="B119" s="261" t="s">
        <v>255</v>
      </c>
      <c r="C119" s="262" t="s">
        <v>256</v>
      </c>
      <c r="D119" s="263" t="s">
        <v>113</v>
      </c>
      <c r="E119" s="264">
        <v>6</v>
      </c>
      <c r="F119" s="264">
        <v>0</v>
      </c>
      <c r="G119" s="265">
        <f>E119*F119</f>
        <v>0</v>
      </c>
      <c r="H119" s="266">
        <v>0.35865000000000002</v>
      </c>
      <c r="I119" s="267">
        <f>E119*H119</f>
        <v>2.1519000000000004</v>
      </c>
      <c r="J119" s="266">
        <v>0</v>
      </c>
      <c r="K119" s="267">
        <f>E119*J119</f>
        <v>0</v>
      </c>
      <c r="O119" s="259">
        <v>2</v>
      </c>
      <c r="AA119" s="232">
        <v>1</v>
      </c>
      <c r="AB119" s="232">
        <v>1</v>
      </c>
      <c r="AC119" s="232">
        <v>1</v>
      </c>
      <c r="AZ119" s="232">
        <v>1</v>
      </c>
      <c r="BA119" s="232">
        <f>IF(AZ119=1,G119,0)</f>
        <v>0</v>
      </c>
      <c r="BB119" s="232">
        <f>IF(AZ119=2,G119,0)</f>
        <v>0</v>
      </c>
      <c r="BC119" s="232">
        <f>IF(AZ119=3,G119,0)</f>
        <v>0</v>
      </c>
      <c r="BD119" s="232">
        <f>IF(AZ119=4,G119,0)</f>
        <v>0</v>
      </c>
      <c r="BE119" s="232">
        <f>IF(AZ119=5,G119,0)</f>
        <v>0</v>
      </c>
      <c r="CA119" s="259">
        <v>1</v>
      </c>
      <c r="CB119" s="259">
        <v>1</v>
      </c>
    </row>
    <row r="120" spans="1:80" x14ac:dyDescent="0.2">
      <c r="A120" s="268"/>
      <c r="B120" s="272"/>
      <c r="C120" s="330" t="s">
        <v>250</v>
      </c>
      <c r="D120" s="331"/>
      <c r="E120" s="273">
        <v>6</v>
      </c>
      <c r="F120" s="274"/>
      <c r="G120" s="275"/>
      <c r="H120" s="276"/>
      <c r="I120" s="270"/>
      <c r="J120" s="277"/>
      <c r="K120" s="270"/>
      <c r="M120" s="271" t="s">
        <v>250</v>
      </c>
      <c r="O120" s="259"/>
    </row>
    <row r="121" spans="1:80" ht="22.5" x14ac:dyDescent="0.2">
      <c r="A121" s="260">
        <v>41</v>
      </c>
      <c r="B121" s="261" t="s">
        <v>257</v>
      </c>
      <c r="C121" s="262" t="s">
        <v>258</v>
      </c>
      <c r="D121" s="263" t="s">
        <v>113</v>
      </c>
      <c r="E121" s="264">
        <v>9.8699999999999992</v>
      </c>
      <c r="F121" s="264">
        <v>0</v>
      </c>
      <c r="G121" s="265">
        <f>E121*F121</f>
        <v>0</v>
      </c>
      <c r="H121" s="266">
        <v>0.63</v>
      </c>
      <c r="I121" s="267">
        <f>E121*H121</f>
        <v>6.2180999999999997</v>
      </c>
      <c r="J121" s="266">
        <v>0</v>
      </c>
      <c r="K121" s="267">
        <f>E121*J121</f>
        <v>0</v>
      </c>
      <c r="O121" s="259">
        <v>2</v>
      </c>
      <c r="AA121" s="232">
        <v>1</v>
      </c>
      <c r="AB121" s="232">
        <v>1</v>
      </c>
      <c r="AC121" s="232">
        <v>1</v>
      </c>
      <c r="AZ121" s="232">
        <v>1</v>
      </c>
      <c r="BA121" s="232">
        <f>IF(AZ121=1,G121,0)</f>
        <v>0</v>
      </c>
      <c r="BB121" s="232">
        <f>IF(AZ121=2,G121,0)</f>
        <v>0</v>
      </c>
      <c r="BC121" s="232">
        <f>IF(AZ121=3,G121,0)</f>
        <v>0</v>
      </c>
      <c r="BD121" s="232">
        <f>IF(AZ121=4,G121,0)</f>
        <v>0</v>
      </c>
      <c r="BE121" s="232">
        <f>IF(AZ121=5,G121,0)</f>
        <v>0</v>
      </c>
      <c r="CA121" s="259">
        <v>1</v>
      </c>
      <c r="CB121" s="259">
        <v>1</v>
      </c>
    </row>
    <row r="122" spans="1:80" x14ac:dyDescent="0.2">
      <c r="A122" s="260">
        <v>42</v>
      </c>
      <c r="B122" s="261" t="s">
        <v>259</v>
      </c>
      <c r="C122" s="262" t="s">
        <v>260</v>
      </c>
      <c r="D122" s="263" t="s">
        <v>113</v>
      </c>
      <c r="E122" s="264">
        <v>2146.6350000000002</v>
      </c>
      <c r="F122" s="264">
        <v>0</v>
      </c>
      <c r="G122" s="265">
        <f>E122*F122</f>
        <v>0</v>
      </c>
      <c r="H122" s="266">
        <v>5.5449999999999999E-2</v>
      </c>
      <c r="I122" s="267">
        <f>E122*H122</f>
        <v>119.03091075</v>
      </c>
      <c r="J122" s="266">
        <v>0</v>
      </c>
      <c r="K122" s="267">
        <f>E122*J122</f>
        <v>0</v>
      </c>
      <c r="O122" s="259">
        <v>2</v>
      </c>
      <c r="AA122" s="232">
        <v>1</v>
      </c>
      <c r="AB122" s="232">
        <v>0</v>
      </c>
      <c r="AC122" s="232">
        <v>0</v>
      </c>
      <c r="AZ122" s="232">
        <v>1</v>
      </c>
      <c r="BA122" s="232">
        <f>IF(AZ122=1,G122,0)</f>
        <v>0</v>
      </c>
      <c r="BB122" s="232">
        <f>IF(AZ122=2,G122,0)</f>
        <v>0</v>
      </c>
      <c r="BC122" s="232">
        <f>IF(AZ122=3,G122,0)</f>
        <v>0</v>
      </c>
      <c r="BD122" s="232">
        <f>IF(AZ122=4,G122,0)</f>
        <v>0</v>
      </c>
      <c r="BE122" s="232">
        <f>IF(AZ122=5,G122,0)</f>
        <v>0</v>
      </c>
      <c r="CA122" s="259">
        <v>1</v>
      </c>
      <c r="CB122" s="259">
        <v>0</v>
      </c>
    </row>
    <row r="123" spans="1:80" x14ac:dyDescent="0.2">
      <c r="A123" s="268"/>
      <c r="B123" s="272"/>
      <c r="C123" s="330" t="s">
        <v>261</v>
      </c>
      <c r="D123" s="331"/>
      <c r="E123" s="273">
        <v>3186.69</v>
      </c>
      <c r="F123" s="274"/>
      <c r="G123" s="275"/>
      <c r="H123" s="276"/>
      <c r="I123" s="270"/>
      <c r="J123" s="277"/>
      <c r="K123" s="270"/>
      <c r="M123" s="271" t="s">
        <v>261</v>
      </c>
      <c r="O123" s="259"/>
    </row>
    <row r="124" spans="1:80" x14ac:dyDescent="0.2">
      <c r="A124" s="268"/>
      <c r="B124" s="272"/>
      <c r="C124" s="330" t="s">
        <v>262</v>
      </c>
      <c r="D124" s="331"/>
      <c r="E124" s="273">
        <v>-1029.5999999999999</v>
      </c>
      <c r="F124" s="274"/>
      <c r="G124" s="275"/>
      <c r="H124" s="276"/>
      <c r="I124" s="270"/>
      <c r="J124" s="277"/>
      <c r="K124" s="270"/>
      <c r="M124" s="271" t="s">
        <v>262</v>
      </c>
      <c r="O124" s="259"/>
    </row>
    <row r="125" spans="1:80" x14ac:dyDescent="0.2">
      <c r="A125" s="268"/>
      <c r="B125" s="272"/>
      <c r="C125" s="330" t="s">
        <v>263</v>
      </c>
      <c r="D125" s="331"/>
      <c r="E125" s="273">
        <v>-10.455</v>
      </c>
      <c r="F125" s="274"/>
      <c r="G125" s="275"/>
      <c r="H125" s="276"/>
      <c r="I125" s="270"/>
      <c r="J125" s="277"/>
      <c r="K125" s="270"/>
      <c r="M125" s="298">
        <v>-10455</v>
      </c>
      <c r="O125" s="259"/>
    </row>
    <row r="126" spans="1:80" x14ac:dyDescent="0.2">
      <c r="A126" s="260">
        <v>43</v>
      </c>
      <c r="B126" s="261" t="s">
        <v>264</v>
      </c>
      <c r="C126" s="262" t="s">
        <v>265</v>
      </c>
      <c r="D126" s="263" t="s">
        <v>113</v>
      </c>
      <c r="E126" s="264">
        <v>58.365000000000002</v>
      </c>
      <c r="F126" s="264">
        <v>0</v>
      </c>
      <c r="G126" s="265">
        <f>E126*F126</f>
        <v>0</v>
      </c>
      <c r="H126" s="266">
        <v>0</v>
      </c>
      <c r="I126" s="267">
        <f>E126*H126</f>
        <v>0</v>
      </c>
      <c r="J126" s="266">
        <v>0</v>
      </c>
      <c r="K126" s="267">
        <f>E126*J126</f>
        <v>0</v>
      </c>
      <c r="O126" s="259">
        <v>2</v>
      </c>
      <c r="AA126" s="232">
        <v>1</v>
      </c>
      <c r="AB126" s="232">
        <v>1</v>
      </c>
      <c r="AC126" s="232">
        <v>1</v>
      </c>
      <c r="AZ126" s="232">
        <v>1</v>
      </c>
      <c r="BA126" s="232">
        <f>IF(AZ126=1,G126,0)</f>
        <v>0</v>
      </c>
      <c r="BB126" s="232">
        <f>IF(AZ126=2,G126,0)</f>
        <v>0</v>
      </c>
      <c r="BC126" s="232">
        <f>IF(AZ126=3,G126,0)</f>
        <v>0</v>
      </c>
      <c r="BD126" s="232">
        <f>IF(AZ126=4,G126,0)</f>
        <v>0</v>
      </c>
      <c r="BE126" s="232">
        <f>IF(AZ126=5,G126,0)</f>
        <v>0</v>
      </c>
      <c r="CA126" s="259">
        <v>1</v>
      </c>
      <c r="CB126" s="259">
        <v>1</v>
      </c>
    </row>
    <row r="127" spans="1:80" x14ac:dyDescent="0.2">
      <c r="A127" s="268"/>
      <c r="B127" s="272"/>
      <c r="C127" s="330" t="s">
        <v>266</v>
      </c>
      <c r="D127" s="331"/>
      <c r="E127" s="273">
        <v>78.900000000000006</v>
      </c>
      <c r="F127" s="274"/>
      <c r="G127" s="275"/>
      <c r="H127" s="276"/>
      <c r="I127" s="270"/>
      <c r="J127" s="277"/>
      <c r="K127" s="270"/>
      <c r="M127" s="271" t="s">
        <v>266</v>
      </c>
      <c r="O127" s="259"/>
    </row>
    <row r="128" spans="1:80" x14ac:dyDescent="0.2">
      <c r="A128" s="268"/>
      <c r="B128" s="272"/>
      <c r="C128" s="330" t="s">
        <v>267</v>
      </c>
      <c r="D128" s="331"/>
      <c r="E128" s="273">
        <v>-10.08</v>
      </c>
      <c r="F128" s="274"/>
      <c r="G128" s="275"/>
      <c r="H128" s="276"/>
      <c r="I128" s="270"/>
      <c r="J128" s="277"/>
      <c r="K128" s="270"/>
      <c r="M128" s="271" t="s">
        <v>267</v>
      </c>
      <c r="O128" s="259"/>
    </row>
    <row r="129" spans="1:80" x14ac:dyDescent="0.2">
      <c r="A129" s="268"/>
      <c r="B129" s="272"/>
      <c r="C129" s="330" t="s">
        <v>263</v>
      </c>
      <c r="D129" s="331"/>
      <c r="E129" s="273">
        <v>-10.455</v>
      </c>
      <c r="F129" s="274"/>
      <c r="G129" s="275"/>
      <c r="H129" s="276"/>
      <c r="I129" s="270"/>
      <c r="J129" s="277"/>
      <c r="K129" s="270"/>
      <c r="M129" s="298">
        <v>-10455</v>
      </c>
      <c r="O129" s="259"/>
    </row>
    <row r="130" spans="1:80" x14ac:dyDescent="0.2">
      <c r="A130" s="260">
        <v>44</v>
      </c>
      <c r="B130" s="261" t="s">
        <v>268</v>
      </c>
      <c r="C130" s="262" t="s">
        <v>269</v>
      </c>
      <c r="D130" s="263" t="s">
        <v>113</v>
      </c>
      <c r="E130" s="264">
        <v>493.21499999999997</v>
      </c>
      <c r="F130" s="264">
        <v>0</v>
      </c>
      <c r="G130" s="265">
        <f>E130*F130</f>
        <v>0</v>
      </c>
      <c r="H130" s="266">
        <v>7.3899999999999993E-2</v>
      </c>
      <c r="I130" s="267">
        <f>E130*H130</f>
        <v>36.448588499999993</v>
      </c>
      <c r="J130" s="266">
        <v>0</v>
      </c>
      <c r="K130" s="267">
        <f>E130*J130</f>
        <v>0</v>
      </c>
      <c r="O130" s="259">
        <v>2</v>
      </c>
      <c r="AA130" s="232">
        <v>1</v>
      </c>
      <c r="AB130" s="232">
        <v>1</v>
      </c>
      <c r="AC130" s="232">
        <v>1</v>
      </c>
      <c r="AZ130" s="232">
        <v>1</v>
      </c>
      <c r="BA130" s="232">
        <f>IF(AZ130=1,G130,0)</f>
        <v>0</v>
      </c>
      <c r="BB130" s="232">
        <f>IF(AZ130=2,G130,0)</f>
        <v>0</v>
      </c>
      <c r="BC130" s="232">
        <f>IF(AZ130=3,G130,0)</f>
        <v>0</v>
      </c>
      <c r="BD130" s="232">
        <f>IF(AZ130=4,G130,0)</f>
        <v>0</v>
      </c>
      <c r="BE130" s="232">
        <f>IF(AZ130=5,G130,0)</f>
        <v>0</v>
      </c>
      <c r="CA130" s="259">
        <v>1</v>
      </c>
      <c r="CB130" s="259">
        <v>1</v>
      </c>
    </row>
    <row r="131" spans="1:80" ht="22.5" x14ac:dyDescent="0.2">
      <c r="A131" s="268"/>
      <c r="B131" s="272"/>
      <c r="C131" s="330" t="s">
        <v>270</v>
      </c>
      <c r="D131" s="331"/>
      <c r="E131" s="273">
        <v>357.19</v>
      </c>
      <c r="F131" s="274"/>
      <c r="G131" s="275"/>
      <c r="H131" s="276"/>
      <c r="I131" s="270"/>
      <c r="J131" s="277"/>
      <c r="K131" s="270"/>
      <c r="M131" s="271" t="s">
        <v>270</v>
      </c>
      <c r="O131" s="259"/>
    </row>
    <row r="132" spans="1:80" x14ac:dyDescent="0.2">
      <c r="A132" s="268"/>
      <c r="B132" s="272"/>
      <c r="C132" s="330" t="s">
        <v>271</v>
      </c>
      <c r="D132" s="331"/>
      <c r="E132" s="273">
        <v>96.9</v>
      </c>
      <c r="F132" s="274"/>
      <c r="G132" s="275"/>
      <c r="H132" s="276"/>
      <c r="I132" s="270"/>
      <c r="J132" s="277"/>
      <c r="K132" s="270"/>
      <c r="M132" s="271" t="s">
        <v>271</v>
      </c>
      <c r="O132" s="259"/>
    </row>
    <row r="133" spans="1:80" x14ac:dyDescent="0.2">
      <c r="A133" s="268"/>
      <c r="B133" s="272"/>
      <c r="C133" s="330" t="s">
        <v>272</v>
      </c>
      <c r="D133" s="331"/>
      <c r="E133" s="273">
        <v>89.62</v>
      </c>
      <c r="F133" s="274"/>
      <c r="G133" s="275"/>
      <c r="H133" s="276"/>
      <c r="I133" s="270"/>
      <c r="J133" s="277"/>
      <c r="K133" s="270"/>
      <c r="M133" s="271" t="s">
        <v>272</v>
      </c>
      <c r="O133" s="259"/>
    </row>
    <row r="134" spans="1:80" x14ac:dyDescent="0.2">
      <c r="A134" s="268"/>
      <c r="B134" s="272"/>
      <c r="C134" s="330" t="s">
        <v>273</v>
      </c>
      <c r="D134" s="331"/>
      <c r="E134" s="273">
        <v>18.850000000000001</v>
      </c>
      <c r="F134" s="274"/>
      <c r="G134" s="275"/>
      <c r="H134" s="276"/>
      <c r="I134" s="270"/>
      <c r="J134" s="277"/>
      <c r="K134" s="270"/>
      <c r="M134" s="271" t="s">
        <v>273</v>
      </c>
      <c r="O134" s="259"/>
    </row>
    <row r="135" spans="1:80" x14ac:dyDescent="0.2">
      <c r="A135" s="268"/>
      <c r="B135" s="272"/>
      <c r="C135" s="330" t="s">
        <v>274</v>
      </c>
      <c r="D135" s="331"/>
      <c r="E135" s="273">
        <v>-179.8</v>
      </c>
      <c r="F135" s="274"/>
      <c r="G135" s="275"/>
      <c r="H135" s="276"/>
      <c r="I135" s="270"/>
      <c r="J135" s="277"/>
      <c r="K135" s="270"/>
      <c r="M135" s="271" t="s">
        <v>274</v>
      </c>
      <c r="O135" s="259"/>
    </row>
    <row r="136" spans="1:80" x14ac:dyDescent="0.2">
      <c r="A136" s="268"/>
      <c r="B136" s="272"/>
      <c r="C136" s="330" t="s">
        <v>275</v>
      </c>
      <c r="D136" s="331"/>
      <c r="E136" s="273">
        <v>100</v>
      </c>
      <c r="F136" s="274"/>
      <c r="G136" s="275"/>
      <c r="H136" s="276"/>
      <c r="I136" s="270"/>
      <c r="J136" s="277"/>
      <c r="K136" s="270"/>
      <c r="M136" s="271">
        <v>100</v>
      </c>
      <c r="O136" s="259"/>
    </row>
    <row r="137" spans="1:80" x14ac:dyDescent="0.2">
      <c r="A137" s="268"/>
      <c r="B137" s="272"/>
      <c r="C137" s="330" t="s">
        <v>276</v>
      </c>
      <c r="D137" s="331"/>
      <c r="E137" s="273">
        <v>10.455</v>
      </c>
      <c r="F137" s="274"/>
      <c r="G137" s="275"/>
      <c r="H137" s="276"/>
      <c r="I137" s="270"/>
      <c r="J137" s="277"/>
      <c r="K137" s="270"/>
      <c r="M137" s="298">
        <v>10455</v>
      </c>
      <c r="O137" s="259"/>
    </row>
    <row r="138" spans="1:80" x14ac:dyDescent="0.2">
      <c r="A138" s="260">
        <v>45</v>
      </c>
      <c r="B138" s="261" t="s">
        <v>277</v>
      </c>
      <c r="C138" s="262" t="s">
        <v>278</v>
      </c>
      <c r="D138" s="263" t="s">
        <v>113</v>
      </c>
      <c r="E138" s="264">
        <v>75.525000000000006</v>
      </c>
      <c r="F138" s="264">
        <v>0</v>
      </c>
      <c r="G138" s="265">
        <f>E138*F138</f>
        <v>0</v>
      </c>
      <c r="H138" s="266">
        <v>0</v>
      </c>
      <c r="I138" s="267">
        <f>E138*H138</f>
        <v>0</v>
      </c>
      <c r="J138" s="266">
        <v>0</v>
      </c>
      <c r="K138" s="267">
        <f>E138*J138</f>
        <v>0</v>
      </c>
      <c r="O138" s="259">
        <v>2</v>
      </c>
      <c r="AA138" s="232">
        <v>1</v>
      </c>
      <c r="AB138" s="232">
        <v>1</v>
      </c>
      <c r="AC138" s="232">
        <v>1</v>
      </c>
      <c r="AZ138" s="232">
        <v>1</v>
      </c>
      <c r="BA138" s="232">
        <f>IF(AZ138=1,G138,0)</f>
        <v>0</v>
      </c>
      <c r="BB138" s="232">
        <f>IF(AZ138=2,G138,0)</f>
        <v>0</v>
      </c>
      <c r="BC138" s="232">
        <f>IF(AZ138=3,G138,0)</f>
        <v>0</v>
      </c>
      <c r="BD138" s="232">
        <f>IF(AZ138=4,G138,0)</f>
        <v>0</v>
      </c>
      <c r="BE138" s="232">
        <f>IF(AZ138=5,G138,0)</f>
        <v>0</v>
      </c>
      <c r="CA138" s="259">
        <v>1</v>
      </c>
      <c r="CB138" s="259">
        <v>1</v>
      </c>
    </row>
    <row r="139" spans="1:80" x14ac:dyDescent="0.2">
      <c r="A139" s="268"/>
      <c r="B139" s="272"/>
      <c r="C139" s="330" t="s">
        <v>279</v>
      </c>
      <c r="D139" s="331"/>
      <c r="E139" s="273">
        <v>108.47</v>
      </c>
      <c r="F139" s="274"/>
      <c r="G139" s="275"/>
      <c r="H139" s="276"/>
      <c r="I139" s="270"/>
      <c r="J139" s="277"/>
      <c r="K139" s="270"/>
      <c r="M139" s="271" t="s">
        <v>279</v>
      </c>
      <c r="O139" s="259"/>
    </row>
    <row r="140" spans="1:80" x14ac:dyDescent="0.2">
      <c r="A140" s="268"/>
      <c r="B140" s="272"/>
      <c r="C140" s="330" t="s">
        <v>280</v>
      </c>
      <c r="D140" s="331"/>
      <c r="E140" s="273">
        <v>-43.4</v>
      </c>
      <c r="F140" s="274"/>
      <c r="G140" s="275"/>
      <c r="H140" s="276"/>
      <c r="I140" s="270"/>
      <c r="J140" s="277"/>
      <c r="K140" s="270"/>
      <c r="M140" s="271" t="s">
        <v>280</v>
      </c>
      <c r="O140" s="259"/>
    </row>
    <row r="141" spans="1:80" x14ac:dyDescent="0.2">
      <c r="A141" s="268"/>
      <c r="B141" s="272"/>
      <c r="C141" s="330" t="s">
        <v>276</v>
      </c>
      <c r="D141" s="331"/>
      <c r="E141" s="273">
        <v>10.455</v>
      </c>
      <c r="F141" s="274"/>
      <c r="G141" s="275"/>
      <c r="H141" s="276"/>
      <c r="I141" s="270"/>
      <c r="J141" s="277"/>
      <c r="K141" s="270"/>
      <c r="M141" s="298">
        <v>10455</v>
      </c>
      <c r="O141" s="259"/>
    </row>
    <row r="142" spans="1:80" ht="22.5" x14ac:dyDescent="0.2">
      <c r="A142" s="260">
        <v>46</v>
      </c>
      <c r="B142" s="261" t="s">
        <v>281</v>
      </c>
      <c r="C142" s="262" t="s">
        <v>282</v>
      </c>
      <c r="D142" s="263" t="s">
        <v>137</v>
      </c>
      <c r="E142" s="264">
        <v>30</v>
      </c>
      <c r="F142" s="264">
        <v>0</v>
      </c>
      <c r="G142" s="265">
        <f>E142*F142</f>
        <v>0</v>
      </c>
      <c r="H142" s="266">
        <v>0.25207000000000002</v>
      </c>
      <c r="I142" s="267">
        <f>E142*H142</f>
        <v>7.5621000000000009</v>
      </c>
      <c r="J142" s="266">
        <v>0</v>
      </c>
      <c r="K142" s="267">
        <f>E142*J142</f>
        <v>0</v>
      </c>
      <c r="O142" s="259">
        <v>2</v>
      </c>
      <c r="AA142" s="232">
        <v>1</v>
      </c>
      <c r="AB142" s="232">
        <v>1</v>
      </c>
      <c r="AC142" s="232">
        <v>1</v>
      </c>
      <c r="AZ142" s="232">
        <v>1</v>
      </c>
      <c r="BA142" s="232">
        <f>IF(AZ142=1,G142,0)</f>
        <v>0</v>
      </c>
      <c r="BB142" s="232">
        <f>IF(AZ142=2,G142,0)</f>
        <v>0</v>
      </c>
      <c r="BC142" s="232">
        <f>IF(AZ142=3,G142,0)</f>
        <v>0</v>
      </c>
      <c r="BD142" s="232">
        <f>IF(AZ142=4,G142,0)</f>
        <v>0</v>
      </c>
      <c r="BE142" s="232">
        <f>IF(AZ142=5,G142,0)</f>
        <v>0</v>
      </c>
      <c r="CA142" s="259">
        <v>1</v>
      </c>
      <c r="CB142" s="259">
        <v>1</v>
      </c>
    </row>
    <row r="143" spans="1:80" x14ac:dyDescent="0.2">
      <c r="A143" s="268"/>
      <c r="B143" s="269"/>
      <c r="C143" s="327" t="s">
        <v>283</v>
      </c>
      <c r="D143" s="328"/>
      <c r="E143" s="328"/>
      <c r="F143" s="328"/>
      <c r="G143" s="329"/>
      <c r="I143" s="270"/>
      <c r="K143" s="270"/>
      <c r="L143" s="271" t="s">
        <v>283</v>
      </c>
      <c r="O143" s="259">
        <v>3</v>
      </c>
    </row>
    <row r="144" spans="1:80" x14ac:dyDescent="0.2">
      <c r="A144" s="268"/>
      <c r="B144" s="272"/>
      <c r="C144" s="330" t="s">
        <v>284</v>
      </c>
      <c r="D144" s="331"/>
      <c r="E144" s="273">
        <v>30</v>
      </c>
      <c r="F144" s="274"/>
      <c r="G144" s="275"/>
      <c r="H144" s="276"/>
      <c r="I144" s="270"/>
      <c r="J144" s="277"/>
      <c r="K144" s="270"/>
      <c r="M144" s="271" t="s">
        <v>284</v>
      </c>
      <c r="O144" s="259"/>
    </row>
    <row r="145" spans="1:80" x14ac:dyDescent="0.2">
      <c r="A145" s="260">
        <v>47</v>
      </c>
      <c r="B145" s="261" t="s">
        <v>285</v>
      </c>
      <c r="C145" s="262" t="s">
        <v>286</v>
      </c>
      <c r="D145" s="263" t="s">
        <v>113</v>
      </c>
      <c r="E145" s="264">
        <v>9.8699999999999992</v>
      </c>
      <c r="F145" s="264">
        <v>0</v>
      </c>
      <c r="G145" s="265">
        <f>E145*F145</f>
        <v>0</v>
      </c>
      <c r="H145" s="266">
        <v>0.14607000000000001</v>
      </c>
      <c r="I145" s="267">
        <f>E145*H145</f>
        <v>1.4417108999999999</v>
      </c>
      <c r="J145" s="266">
        <v>0</v>
      </c>
      <c r="K145" s="267">
        <f>E145*J145</f>
        <v>0</v>
      </c>
      <c r="O145" s="259">
        <v>2</v>
      </c>
      <c r="AA145" s="232">
        <v>1</v>
      </c>
      <c r="AB145" s="232">
        <v>1</v>
      </c>
      <c r="AC145" s="232">
        <v>1</v>
      </c>
      <c r="AZ145" s="232">
        <v>1</v>
      </c>
      <c r="BA145" s="232">
        <f>IF(AZ145=1,G145,0)</f>
        <v>0</v>
      </c>
      <c r="BB145" s="232">
        <f>IF(AZ145=2,G145,0)</f>
        <v>0</v>
      </c>
      <c r="BC145" s="232">
        <f>IF(AZ145=3,G145,0)</f>
        <v>0</v>
      </c>
      <c r="BD145" s="232">
        <f>IF(AZ145=4,G145,0)</f>
        <v>0</v>
      </c>
      <c r="BE145" s="232">
        <f>IF(AZ145=5,G145,0)</f>
        <v>0</v>
      </c>
      <c r="CA145" s="259">
        <v>1</v>
      </c>
      <c r="CB145" s="259">
        <v>1</v>
      </c>
    </row>
    <row r="146" spans="1:80" ht="22.5" x14ac:dyDescent="0.2">
      <c r="A146" s="260">
        <v>48</v>
      </c>
      <c r="B146" s="261" t="s">
        <v>287</v>
      </c>
      <c r="C146" s="262" t="s">
        <v>288</v>
      </c>
      <c r="D146" s="263" t="s">
        <v>289</v>
      </c>
      <c r="E146" s="264">
        <v>30</v>
      </c>
      <c r="F146" s="264">
        <v>0</v>
      </c>
      <c r="G146" s="265">
        <f>E146*F146</f>
        <v>0</v>
      </c>
      <c r="H146" s="266">
        <v>1.18E-2</v>
      </c>
      <c r="I146" s="267">
        <f>E146*H146</f>
        <v>0.35399999999999998</v>
      </c>
      <c r="J146" s="266"/>
      <c r="K146" s="267">
        <f>E146*J146</f>
        <v>0</v>
      </c>
      <c r="O146" s="259">
        <v>2</v>
      </c>
      <c r="AA146" s="232">
        <v>3</v>
      </c>
      <c r="AB146" s="232">
        <v>1</v>
      </c>
      <c r="AC146" s="232">
        <v>592271111</v>
      </c>
      <c r="AZ146" s="232">
        <v>1</v>
      </c>
      <c r="BA146" s="232">
        <f>IF(AZ146=1,G146,0)</f>
        <v>0</v>
      </c>
      <c r="BB146" s="232">
        <f>IF(AZ146=2,G146,0)</f>
        <v>0</v>
      </c>
      <c r="BC146" s="232">
        <f>IF(AZ146=3,G146,0)</f>
        <v>0</v>
      </c>
      <c r="BD146" s="232">
        <f>IF(AZ146=4,G146,0)</f>
        <v>0</v>
      </c>
      <c r="BE146" s="232">
        <f>IF(AZ146=5,G146,0)</f>
        <v>0</v>
      </c>
      <c r="CA146" s="259">
        <v>3</v>
      </c>
      <c r="CB146" s="259">
        <v>1</v>
      </c>
    </row>
    <row r="147" spans="1:80" x14ac:dyDescent="0.2">
      <c r="A147" s="260">
        <v>49</v>
      </c>
      <c r="B147" s="261" t="s">
        <v>290</v>
      </c>
      <c r="C147" s="262" t="s">
        <v>291</v>
      </c>
      <c r="D147" s="263" t="s">
        <v>113</v>
      </c>
      <c r="E147" s="264">
        <v>15.116400000000001</v>
      </c>
      <c r="F147" s="264">
        <v>0</v>
      </c>
      <c r="G147" s="265">
        <f>E147*F147</f>
        <v>0</v>
      </c>
      <c r="H147" s="266">
        <v>0.12959999999999999</v>
      </c>
      <c r="I147" s="267">
        <f>E147*H147</f>
        <v>1.95908544</v>
      </c>
      <c r="J147" s="266"/>
      <c r="K147" s="267">
        <f>E147*J147</f>
        <v>0</v>
      </c>
      <c r="O147" s="259">
        <v>2</v>
      </c>
      <c r="AA147" s="232">
        <v>3</v>
      </c>
      <c r="AB147" s="232">
        <v>1</v>
      </c>
      <c r="AC147" s="232">
        <v>59242020.5</v>
      </c>
      <c r="AZ147" s="232">
        <v>1</v>
      </c>
      <c r="BA147" s="232">
        <f>IF(AZ147=1,G147,0)</f>
        <v>0</v>
      </c>
      <c r="BB147" s="232">
        <f>IF(AZ147=2,G147,0)</f>
        <v>0</v>
      </c>
      <c r="BC147" s="232">
        <f>IF(AZ147=3,G147,0)</f>
        <v>0</v>
      </c>
      <c r="BD147" s="232">
        <f>IF(AZ147=4,G147,0)</f>
        <v>0</v>
      </c>
      <c r="BE147" s="232">
        <f>IF(AZ147=5,G147,0)</f>
        <v>0</v>
      </c>
      <c r="CA147" s="259">
        <v>3</v>
      </c>
      <c r="CB147" s="259">
        <v>1</v>
      </c>
    </row>
    <row r="148" spans="1:80" x14ac:dyDescent="0.2">
      <c r="A148" s="268"/>
      <c r="B148" s="272"/>
      <c r="C148" s="330" t="s">
        <v>292</v>
      </c>
      <c r="D148" s="331"/>
      <c r="E148" s="273">
        <v>19.227</v>
      </c>
      <c r="F148" s="274"/>
      <c r="G148" s="275"/>
      <c r="H148" s="276"/>
      <c r="I148" s="270"/>
      <c r="J148" s="277"/>
      <c r="K148" s="270"/>
      <c r="M148" s="271" t="s">
        <v>292</v>
      </c>
      <c r="O148" s="259"/>
    </row>
    <row r="149" spans="1:80" x14ac:dyDescent="0.2">
      <c r="A149" s="268"/>
      <c r="B149" s="272"/>
      <c r="C149" s="330" t="s">
        <v>293</v>
      </c>
      <c r="D149" s="331"/>
      <c r="E149" s="273">
        <v>-14.5656</v>
      </c>
      <c r="F149" s="274"/>
      <c r="G149" s="275"/>
      <c r="H149" s="276"/>
      <c r="I149" s="270"/>
      <c r="J149" s="277"/>
      <c r="K149" s="270"/>
      <c r="M149" s="298">
        <v>-145656</v>
      </c>
      <c r="O149" s="259"/>
    </row>
    <row r="150" spans="1:80" x14ac:dyDescent="0.2">
      <c r="A150" s="268"/>
      <c r="B150" s="272"/>
      <c r="C150" s="330" t="s">
        <v>276</v>
      </c>
      <c r="D150" s="331"/>
      <c r="E150" s="273">
        <v>10.455</v>
      </c>
      <c r="F150" s="274"/>
      <c r="G150" s="275"/>
      <c r="H150" s="276"/>
      <c r="I150" s="270"/>
      <c r="J150" s="277"/>
      <c r="K150" s="270"/>
      <c r="M150" s="298">
        <v>10455</v>
      </c>
      <c r="O150" s="259"/>
    </row>
    <row r="151" spans="1:80" x14ac:dyDescent="0.2">
      <c r="A151" s="260">
        <v>50</v>
      </c>
      <c r="B151" s="261" t="s">
        <v>294</v>
      </c>
      <c r="C151" s="262" t="s">
        <v>295</v>
      </c>
      <c r="D151" s="263" t="s">
        <v>113</v>
      </c>
      <c r="E151" s="264">
        <v>2130.0354000000002</v>
      </c>
      <c r="F151" s="264">
        <v>0</v>
      </c>
      <c r="G151" s="265">
        <f>E151*F151</f>
        <v>0</v>
      </c>
      <c r="H151" s="266">
        <v>0.12959999999999999</v>
      </c>
      <c r="I151" s="267">
        <f>E151*H151</f>
        <v>276.05258784</v>
      </c>
      <c r="J151" s="266"/>
      <c r="K151" s="267">
        <f>E151*J151</f>
        <v>0</v>
      </c>
      <c r="O151" s="259">
        <v>2</v>
      </c>
      <c r="AA151" s="232">
        <v>3</v>
      </c>
      <c r="AB151" s="232">
        <v>1</v>
      </c>
      <c r="AC151" s="232">
        <v>59245020.100000001</v>
      </c>
      <c r="AZ151" s="232">
        <v>1</v>
      </c>
      <c r="BA151" s="232">
        <f>IF(AZ151=1,G151,0)</f>
        <v>0</v>
      </c>
      <c r="BB151" s="232">
        <f>IF(AZ151=2,G151,0)</f>
        <v>0</v>
      </c>
      <c r="BC151" s="232">
        <f>IF(AZ151=3,G151,0)</f>
        <v>0</v>
      </c>
      <c r="BD151" s="232">
        <f>IF(AZ151=4,G151,0)</f>
        <v>0</v>
      </c>
      <c r="BE151" s="232">
        <f>IF(AZ151=5,G151,0)</f>
        <v>0</v>
      </c>
      <c r="CA151" s="259">
        <v>3</v>
      </c>
      <c r="CB151" s="259">
        <v>1</v>
      </c>
    </row>
    <row r="152" spans="1:80" x14ac:dyDescent="0.2">
      <c r="A152" s="268"/>
      <c r="B152" s="272"/>
      <c r="C152" s="330" t="s">
        <v>296</v>
      </c>
      <c r="D152" s="331"/>
      <c r="E152" s="273">
        <v>3169.9458</v>
      </c>
      <c r="F152" s="274"/>
      <c r="G152" s="275"/>
      <c r="H152" s="276"/>
      <c r="I152" s="270"/>
      <c r="J152" s="277"/>
      <c r="K152" s="270"/>
      <c r="M152" s="271" t="s">
        <v>296</v>
      </c>
      <c r="O152" s="259"/>
    </row>
    <row r="153" spans="1:80" x14ac:dyDescent="0.2">
      <c r="A153" s="268"/>
      <c r="B153" s="272"/>
      <c r="C153" s="330" t="s">
        <v>297</v>
      </c>
      <c r="D153" s="331"/>
      <c r="E153" s="273">
        <v>-1039.9104</v>
      </c>
      <c r="F153" s="274"/>
      <c r="G153" s="275"/>
      <c r="H153" s="276"/>
      <c r="I153" s="270"/>
      <c r="J153" s="277"/>
      <c r="K153" s="270"/>
      <c r="M153" s="298">
        <v>-10399104</v>
      </c>
      <c r="O153" s="259"/>
    </row>
    <row r="154" spans="1:80" x14ac:dyDescent="0.2">
      <c r="A154" s="260">
        <v>51</v>
      </c>
      <c r="B154" s="261" t="s">
        <v>298</v>
      </c>
      <c r="C154" s="262" t="s">
        <v>299</v>
      </c>
      <c r="D154" s="263" t="s">
        <v>113</v>
      </c>
      <c r="E154" s="264">
        <v>53.111400000000003</v>
      </c>
      <c r="F154" s="264">
        <v>0</v>
      </c>
      <c r="G154" s="265">
        <f>E154*F154</f>
        <v>0</v>
      </c>
      <c r="H154" s="266">
        <v>0.12959999999999999</v>
      </c>
      <c r="I154" s="267">
        <f>E154*H154</f>
        <v>6.8832374400000003</v>
      </c>
      <c r="J154" s="266"/>
      <c r="K154" s="267">
        <f>E154*J154</f>
        <v>0</v>
      </c>
      <c r="O154" s="259">
        <v>2</v>
      </c>
      <c r="AA154" s="232">
        <v>3</v>
      </c>
      <c r="AB154" s="232">
        <v>1</v>
      </c>
      <c r="AC154" s="232">
        <v>59245020.200000003</v>
      </c>
      <c r="AZ154" s="232">
        <v>1</v>
      </c>
      <c r="BA154" s="232">
        <f>IF(AZ154=1,G154,0)</f>
        <v>0</v>
      </c>
      <c r="BB154" s="232">
        <f>IF(AZ154=2,G154,0)</f>
        <v>0</v>
      </c>
      <c r="BC154" s="232">
        <f>IF(AZ154=3,G154,0)</f>
        <v>0</v>
      </c>
      <c r="BD154" s="232">
        <f>IF(AZ154=4,G154,0)</f>
        <v>0</v>
      </c>
      <c r="BE154" s="232">
        <f>IF(AZ154=5,G154,0)</f>
        <v>0</v>
      </c>
      <c r="CA154" s="259">
        <v>3</v>
      </c>
      <c r="CB154" s="259">
        <v>1</v>
      </c>
    </row>
    <row r="155" spans="1:80" x14ac:dyDescent="0.2">
      <c r="A155" s="268"/>
      <c r="B155" s="272"/>
      <c r="C155" s="330" t="s">
        <v>300</v>
      </c>
      <c r="D155" s="331"/>
      <c r="E155" s="273">
        <v>63.393000000000001</v>
      </c>
      <c r="F155" s="274"/>
      <c r="G155" s="275"/>
      <c r="H155" s="276"/>
      <c r="I155" s="270"/>
      <c r="J155" s="277"/>
      <c r="K155" s="270"/>
      <c r="M155" s="271" t="s">
        <v>300</v>
      </c>
      <c r="O155" s="259"/>
    </row>
    <row r="156" spans="1:80" x14ac:dyDescent="0.2">
      <c r="A156" s="268"/>
      <c r="B156" s="272"/>
      <c r="C156" s="330" t="s">
        <v>301</v>
      </c>
      <c r="D156" s="331"/>
      <c r="E156" s="273">
        <v>-10.281599999999999</v>
      </c>
      <c r="F156" s="274"/>
      <c r="G156" s="275"/>
      <c r="H156" s="276"/>
      <c r="I156" s="270"/>
      <c r="J156" s="277"/>
      <c r="K156" s="270"/>
      <c r="M156" s="298">
        <v>-102816</v>
      </c>
      <c r="O156" s="259"/>
    </row>
    <row r="157" spans="1:80" x14ac:dyDescent="0.2">
      <c r="A157" s="260">
        <v>52</v>
      </c>
      <c r="B157" s="261" t="s">
        <v>302</v>
      </c>
      <c r="C157" s="262" t="s">
        <v>303</v>
      </c>
      <c r="D157" s="263" t="s">
        <v>113</v>
      </c>
      <c r="E157" s="264">
        <v>6.375</v>
      </c>
      <c r="F157" s="264">
        <v>0</v>
      </c>
      <c r="G157" s="265">
        <f>E157*F157</f>
        <v>0</v>
      </c>
      <c r="H157" s="266">
        <v>0.12959999999999999</v>
      </c>
      <c r="I157" s="267">
        <f>E157*H157</f>
        <v>0.82619999999999993</v>
      </c>
      <c r="J157" s="266"/>
      <c r="K157" s="267">
        <f>E157*J157</f>
        <v>0</v>
      </c>
      <c r="O157" s="259">
        <v>2</v>
      </c>
      <c r="AA157" s="232">
        <v>3</v>
      </c>
      <c r="AB157" s="232">
        <v>1</v>
      </c>
      <c r="AC157" s="232">
        <v>59245020.210000001</v>
      </c>
      <c r="AZ157" s="232">
        <v>1</v>
      </c>
      <c r="BA157" s="232">
        <f>IF(AZ157=1,G157,0)</f>
        <v>0</v>
      </c>
      <c r="BB157" s="232">
        <f>IF(AZ157=2,G157,0)</f>
        <v>0</v>
      </c>
      <c r="BC157" s="232">
        <f>IF(AZ157=3,G157,0)</f>
        <v>0</v>
      </c>
      <c r="BD157" s="232">
        <f>IF(AZ157=4,G157,0)</f>
        <v>0</v>
      </c>
      <c r="BE157" s="232">
        <f>IF(AZ157=5,G157,0)</f>
        <v>0</v>
      </c>
      <c r="CA157" s="259">
        <v>3</v>
      </c>
      <c r="CB157" s="259">
        <v>1</v>
      </c>
    </row>
    <row r="158" spans="1:80" x14ac:dyDescent="0.2">
      <c r="A158" s="268"/>
      <c r="B158" s="272"/>
      <c r="C158" s="330" t="s">
        <v>304</v>
      </c>
      <c r="D158" s="331"/>
      <c r="E158" s="273">
        <v>6.375</v>
      </c>
      <c r="F158" s="274"/>
      <c r="G158" s="275"/>
      <c r="H158" s="276"/>
      <c r="I158" s="270"/>
      <c r="J158" s="277"/>
      <c r="K158" s="270"/>
      <c r="M158" s="271" t="s">
        <v>304</v>
      </c>
      <c r="O158" s="259"/>
    </row>
    <row r="159" spans="1:80" x14ac:dyDescent="0.2">
      <c r="A159" s="260">
        <v>53</v>
      </c>
      <c r="B159" s="261" t="s">
        <v>305</v>
      </c>
      <c r="C159" s="262" t="s">
        <v>306</v>
      </c>
      <c r="D159" s="263" t="s">
        <v>113</v>
      </c>
      <c r="E159" s="264">
        <v>450.80939999999998</v>
      </c>
      <c r="F159" s="264">
        <v>0</v>
      </c>
      <c r="G159" s="265">
        <f>E159*F159</f>
        <v>0</v>
      </c>
      <c r="H159" s="266">
        <v>0.12959999999999999</v>
      </c>
      <c r="I159" s="267">
        <f>E159*H159</f>
        <v>58.424898239999997</v>
      </c>
      <c r="J159" s="266"/>
      <c r="K159" s="267">
        <f>E159*J159</f>
        <v>0</v>
      </c>
      <c r="O159" s="259">
        <v>2</v>
      </c>
      <c r="AA159" s="232">
        <v>3</v>
      </c>
      <c r="AB159" s="232">
        <v>1</v>
      </c>
      <c r="AC159" s="232">
        <v>59245020.299999997</v>
      </c>
      <c r="AZ159" s="232">
        <v>1</v>
      </c>
      <c r="BA159" s="232">
        <f>IF(AZ159=1,G159,0)</f>
        <v>0</v>
      </c>
      <c r="BB159" s="232">
        <f>IF(AZ159=2,G159,0)</f>
        <v>0</v>
      </c>
      <c r="BC159" s="232">
        <f>IF(AZ159=3,G159,0)</f>
        <v>0</v>
      </c>
      <c r="BD159" s="232">
        <f>IF(AZ159=4,G159,0)</f>
        <v>0</v>
      </c>
      <c r="BE159" s="232">
        <f>IF(AZ159=5,G159,0)</f>
        <v>0</v>
      </c>
      <c r="CA159" s="259">
        <v>3</v>
      </c>
      <c r="CB159" s="259">
        <v>1</v>
      </c>
    </row>
    <row r="160" spans="1:80" x14ac:dyDescent="0.2">
      <c r="A160" s="268"/>
      <c r="B160" s="272"/>
      <c r="C160" s="330" t="s">
        <v>307</v>
      </c>
      <c r="D160" s="331"/>
      <c r="E160" s="273">
        <v>473.37180000000001</v>
      </c>
      <c r="F160" s="274"/>
      <c r="G160" s="275"/>
      <c r="H160" s="276"/>
      <c r="I160" s="270"/>
      <c r="J160" s="277"/>
      <c r="K160" s="270"/>
      <c r="M160" s="271" t="s">
        <v>307</v>
      </c>
      <c r="O160" s="259"/>
    </row>
    <row r="161" spans="1:80" x14ac:dyDescent="0.2">
      <c r="A161" s="268"/>
      <c r="B161" s="272"/>
      <c r="C161" s="330" t="s">
        <v>308</v>
      </c>
      <c r="D161" s="331"/>
      <c r="E161" s="273">
        <v>-124.5624</v>
      </c>
      <c r="F161" s="274"/>
      <c r="G161" s="275"/>
      <c r="H161" s="276"/>
      <c r="I161" s="270"/>
      <c r="J161" s="277"/>
      <c r="K161" s="270"/>
      <c r="M161" s="298">
        <v>-1245624</v>
      </c>
      <c r="O161" s="259"/>
    </row>
    <row r="162" spans="1:80" x14ac:dyDescent="0.2">
      <c r="A162" s="268"/>
      <c r="B162" s="272"/>
      <c r="C162" s="330" t="s">
        <v>309</v>
      </c>
      <c r="D162" s="331"/>
      <c r="E162" s="273">
        <v>102</v>
      </c>
      <c r="F162" s="274"/>
      <c r="G162" s="275"/>
      <c r="H162" s="276"/>
      <c r="I162" s="270"/>
      <c r="J162" s="277"/>
      <c r="K162" s="270"/>
      <c r="M162" s="271" t="s">
        <v>309</v>
      </c>
      <c r="O162" s="259"/>
    </row>
    <row r="163" spans="1:80" x14ac:dyDescent="0.2">
      <c r="A163" s="260">
        <v>54</v>
      </c>
      <c r="B163" s="261" t="s">
        <v>310</v>
      </c>
      <c r="C163" s="262" t="s">
        <v>311</v>
      </c>
      <c r="D163" s="263" t="s">
        <v>113</v>
      </c>
      <c r="E163" s="264">
        <v>47.144399999999997</v>
      </c>
      <c r="F163" s="264">
        <v>0</v>
      </c>
      <c r="G163" s="265">
        <f>E163*F163</f>
        <v>0</v>
      </c>
      <c r="H163" s="266">
        <v>0.12959999999999999</v>
      </c>
      <c r="I163" s="267">
        <f>E163*H163</f>
        <v>6.1099142399999993</v>
      </c>
      <c r="J163" s="266"/>
      <c r="K163" s="267">
        <f>E163*J163</f>
        <v>0</v>
      </c>
      <c r="O163" s="259">
        <v>2</v>
      </c>
      <c r="AA163" s="232">
        <v>3</v>
      </c>
      <c r="AB163" s="232">
        <v>1</v>
      </c>
      <c r="AC163" s="232">
        <v>59245020.399999999</v>
      </c>
      <c r="AZ163" s="232">
        <v>1</v>
      </c>
      <c r="BA163" s="232">
        <f>IF(AZ163=1,G163,0)</f>
        <v>0</v>
      </c>
      <c r="BB163" s="232">
        <f>IF(AZ163=2,G163,0)</f>
        <v>0</v>
      </c>
      <c r="BC163" s="232">
        <f>IF(AZ163=3,G163,0)</f>
        <v>0</v>
      </c>
      <c r="BD163" s="232">
        <f>IF(AZ163=4,G163,0)</f>
        <v>0</v>
      </c>
      <c r="BE163" s="232">
        <f>IF(AZ163=5,G163,0)</f>
        <v>0</v>
      </c>
      <c r="CA163" s="259">
        <v>3</v>
      </c>
      <c r="CB163" s="259">
        <v>1</v>
      </c>
    </row>
    <row r="164" spans="1:80" x14ac:dyDescent="0.2">
      <c r="A164" s="268"/>
      <c r="B164" s="272"/>
      <c r="C164" s="330" t="s">
        <v>312</v>
      </c>
      <c r="D164" s="331"/>
      <c r="E164" s="273">
        <v>91.412400000000005</v>
      </c>
      <c r="F164" s="274"/>
      <c r="G164" s="275"/>
      <c r="H164" s="276"/>
      <c r="I164" s="270"/>
      <c r="J164" s="277"/>
      <c r="K164" s="270"/>
      <c r="M164" s="271" t="s">
        <v>312</v>
      </c>
      <c r="O164" s="259"/>
    </row>
    <row r="165" spans="1:80" x14ac:dyDescent="0.2">
      <c r="A165" s="268"/>
      <c r="B165" s="272"/>
      <c r="C165" s="330" t="s">
        <v>313</v>
      </c>
      <c r="D165" s="331"/>
      <c r="E165" s="273">
        <v>-44.268000000000001</v>
      </c>
      <c r="F165" s="274"/>
      <c r="G165" s="275"/>
      <c r="H165" s="276"/>
      <c r="I165" s="270"/>
      <c r="J165" s="277"/>
      <c r="K165" s="270"/>
      <c r="M165" s="298">
        <v>-44268</v>
      </c>
      <c r="O165" s="259"/>
    </row>
    <row r="166" spans="1:80" x14ac:dyDescent="0.2">
      <c r="A166" s="278"/>
      <c r="B166" s="279" t="s">
        <v>100</v>
      </c>
      <c r="C166" s="280" t="s">
        <v>231</v>
      </c>
      <c r="D166" s="281"/>
      <c r="E166" s="282"/>
      <c r="F166" s="283"/>
      <c r="G166" s="284">
        <f>SUM(G100:G165)</f>
        <v>0</v>
      </c>
      <c r="H166" s="285"/>
      <c r="I166" s="286">
        <f>SUM(I100:I165)</f>
        <v>2001.7247874300003</v>
      </c>
      <c r="J166" s="285"/>
      <c r="K166" s="286">
        <f>SUM(K100:K165)</f>
        <v>0</v>
      </c>
      <c r="O166" s="259">
        <v>4</v>
      </c>
      <c r="BA166" s="287">
        <f>SUM(BA100:BA165)</f>
        <v>0</v>
      </c>
      <c r="BB166" s="287">
        <f>SUM(BB100:BB165)</f>
        <v>0</v>
      </c>
      <c r="BC166" s="287">
        <f>SUM(BC100:BC165)</f>
        <v>0</v>
      </c>
      <c r="BD166" s="287">
        <f>SUM(BD100:BD165)</f>
        <v>0</v>
      </c>
      <c r="BE166" s="287">
        <f>SUM(BE100:BE165)</f>
        <v>0</v>
      </c>
    </row>
    <row r="167" spans="1:80" x14ac:dyDescent="0.2">
      <c r="A167" s="249" t="s">
        <v>97</v>
      </c>
      <c r="B167" s="250" t="s">
        <v>314</v>
      </c>
      <c r="C167" s="251" t="s">
        <v>315</v>
      </c>
      <c r="D167" s="252"/>
      <c r="E167" s="253"/>
      <c r="F167" s="253"/>
      <c r="G167" s="254"/>
      <c r="H167" s="255"/>
      <c r="I167" s="256"/>
      <c r="J167" s="257"/>
      <c r="K167" s="258"/>
      <c r="O167" s="259">
        <v>1</v>
      </c>
    </row>
    <row r="168" spans="1:80" x14ac:dyDescent="0.2">
      <c r="A168" s="260">
        <v>55</v>
      </c>
      <c r="B168" s="261" t="s">
        <v>317</v>
      </c>
      <c r="C168" s="262" t="s">
        <v>318</v>
      </c>
      <c r="D168" s="263" t="s">
        <v>113</v>
      </c>
      <c r="E168" s="264">
        <v>0.64</v>
      </c>
      <c r="F168" s="264">
        <v>0</v>
      </c>
      <c r="G168" s="265">
        <f>E168*F168</f>
        <v>0</v>
      </c>
      <c r="H168" s="266">
        <v>6.7099999999999998E-3</v>
      </c>
      <c r="I168" s="267">
        <f>E168*H168</f>
        <v>4.2944000000000003E-3</v>
      </c>
      <c r="J168" s="266">
        <v>0</v>
      </c>
      <c r="K168" s="267">
        <f>E168*J168</f>
        <v>0</v>
      </c>
      <c r="O168" s="259">
        <v>2</v>
      </c>
      <c r="AA168" s="232">
        <v>1</v>
      </c>
      <c r="AB168" s="232">
        <v>1</v>
      </c>
      <c r="AC168" s="232">
        <v>1</v>
      </c>
      <c r="AZ168" s="232">
        <v>1</v>
      </c>
      <c r="BA168" s="232">
        <f>IF(AZ168=1,G168,0)</f>
        <v>0</v>
      </c>
      <c r="BB168" s="232">
        <f>IF(AZ168=2,G168,0)</f>
        <v>0</v>
      </c>
      <c r="BC168" s="232">
        <f>IF(AZ168=3,G168,0)</f>
        <v>0</v>
      </c>
      <c r="BD168" s="232">
        <f>IF(AZ168=4,G168,0)</f>
        <v>0</v>
      </c>
      <c r="BE168" s="232">
        <f>IF(AZ168=5,G168,0)</f>
        <v>0</v>
      </c>
      <c r="CA168" s="259">
        <v>1</v>
      </c>
      <c r="CB168" s="259">
        <v>1</v>
      </c>
    </row>
    <row r="169" spans="1:80" x14ac:dyDescent="0.2">
      <c r="A169" s="268"/>
      <c r="B169" s="272"/>
      <c r="C169" s="330" t="s">
        <v>319</v>
      </c>
      <c r="D169" s="331"/>
      <c r="E169" s="273">
        <v>0.64</v>
      </c>
      <c r="F169" s="274"/>
      <c r="G169" s="275"/>
      <c r="H169" s="276"/>
      <c r="I169" s="270"/>
      <c r="J169" s="277"/>
      <c r="K169" s="270"/>
      <c r="M169" s="271" t="s">
        <v>319</v>
      </c>
      <c r="O169" s="259"/>
    </row>
    <row r="170" spans="1:80" x14ac:dyDescent="0.2">
      <c r="A170" s="278"/>
      <c r="B170" s="279" t="s">
        <v>100</v>
      </c>
      <c r="C170" s="280" t="s">
        <v>316</v>
      </c>
      <c r="D170" s="281"/>
      <c r="E170" s="282"/>
      <c r="F170" s="283"/>
      <c r="G170" s="284">
        <f>SUM(G167:G169)</f>
        <v>0</v>
      </c>
      <c r="H170" s="285"/>
      <c r="I170" s="286">
        <f>SUM(I167:I169)</f>
        <v>4.2944000000000003E-3</v>
      </c>
      <c r="J170" s="285"/>
      <c r="K170" s="286">
        <f>SUM(K167:K169)</f>
        <v>0</v>
      </c>
      <c r="O170" s="259">
        <v>4</v>
      </c>
      <c r="BA170" s="287">
        <f>SUM(BA167:BA169)</f>
        <v>0</v>
      </c>
      <c r="BB170" s="287">
        <f>SUM(BB167:BB169)</f>
        <v>0</v>
      </c>
      <c r="BC170" s="287">
        <f>SUM(BC167:BC169)</f>
        <v>0</v>
      </c>
      <c r="BD170" s="287">
        <f>SUM(BD167:BD169)</f>
        <v>0</v>
      </c>
      <c r="BE170" s="287">
        <f>SUM(BE167:BE169)</f>
        <v>0</v>
      </c>
    </row>
    <row r="171" spans="1:80" x14ac:dyDescent="0.2">
      <c r="A171" s="249" t="s">
        <v>97</v>
      </c>
      <c r="B171" s="250" t="s">
        <v>320</v>
      </c>
      <c r="C171" s="251" t="s">
        <v>321</v>
      </c>
      <c r="D171" s="252"/>
      <c r="E171" s="253"/>
      <c r="F171" s="253"/>
      <c r="G171" s="254"/>
      <c r="H171" s="255"/>
      <c r="I171" s="256"/>
      <c r="J171" s="257"/>
      <c r="K171" s="258"/>
      <c r="O171" s="259">
        <v>1</v>
      </c>
    </row>
    <row r="172" spans="1:80" x14ac:dyDescent="0.2">
      <c r="A172" s="260">
        <v>56</v>
      </c>
      <c r="B172" s="261" t="s">
        <v>323</v>
      </c>
      <c r="C172" s="262" t="s">
        <v>324</v>
      </c>
      <c r="D172" s="263" t="s">
        <v>289</v>
      </c>
      <c r="E172" s="264">
        <v>11</v>
      </c>
      <c r="F172" s="264">
        <v>0</v>
      </c>
      <c r="G172" s="265">
        <f>E172*F172</f>
        <v>0</v>
      </c>
      <c r="H172" s="266">
        <v>0.31508000000000003</v>
      </c>
      <c r="I172" s="267">
        <f>E172*H172</f>
        <v>3.4658800000000003</v>
      </c>
      <c r="J172" s="266">
        <v>0</v>
      </c>
      <c r="K172" s="267">
        <f>E172*J172</f>
        <v>0</v>
      </c>
      <c r="O172" s="259">
        <v>2</v>
      </c>
      <c r="AA172" s="232">
        <v>1</v>
      </c>
      <c r="AB172" s="232">
        <v>1</v>
      </c>
      <c r="AC172" s="232">
        <v>1</v>
      </c>
      <c r="AZ172" s="232">
        <v>1</v>
      </c>
      <c r="BA172" s="232">
        <f>IF(AZ172=1,G172,0)</f>
        <v>0</v>
      </c>
      <c r="BB172" s="232">
        <f>IF(AZ172=2,G172,0)</f>
        <v>0</v>
      </c>
      <c r="BC172" s="232">
        <f>IF(AZ172=3,G172,0)</f>
        <v>0</v>
      </c>
      <c r="BD172" s="232">
        <f>IF(AZ172=4,G172,0)</f>
        <v>0</v>
      </c>
      <c r="BE172" s="232">
        <f>IF(AZ172=5,G172,0)</f>
        <v>0</v>
      </c>
      <c r="CA172" s="259">
        <v>1</v>
      </c>
      <c r="CB172" s="259">
        <v>1</v>
      </c>
    </row>
    <row r="173" spans="1:80" x14ac:dyDescent="0.2">
      <c r="A173" s="268"/>
      <c r="B173" s="272"/>
      <c r="C173" s="330" t="s">
        <v>325</v>
      </c>
      <c r="D173" s="331"/>
      <c r="E173" s="273">
        <v>11</v>
      </c>
      <c r="F173" s="274"/>
      <c r="G173" s="275"/>
      <c r="H173" s="276"/>
      <c r="I173" s="270"/>
      <c r="J173" s="277"/>
      <c r="K173" s="270"/>
      <c r="M173" s="271" t="s">
        <v>325</v>
      </c>
      <c r="O173" s="259"/>
    </row>
    <row r="174" spans="1:80" x14ac:dyDescent="0.2">
      <c r="A174" s="260">
        <v>57</v>
      </c>
      <c r="B174" s="261" t="s">
        <v>326</v>
      </c>
      <c r="C174" s="262" t="s">
        <v>327</v>
      </c>
      <c r="D174" s="263" t="s">
        <v>289</v>
      </c>
      <c r="E174" s="264">
        <v>14</v>
      </c>
      <c r="F174" s="264">
        <v>0</v>
      </c>
      <c r="G174" s="265">
        <f>E174*F174</f>
        <v>0</v>
      </c>
      <c r="H174" s="266">
        <v>0.26469999999999999</v>
      </c>
      <c r="I174" s="267">
        <f>E174*H174</f>
        <v>3.7058</v>
      </c>
      <c r="J174" s="266">
        <v>0</v>
      </c>
      <c r="K174" s="267">
        <f>E174*J174</f>
        <v>0</v>
      </c>
      <c r="O174" s="259">
        <v>2</v>
      </c>
      <c r="AA174" s="232">
        <v>1</v>
      </c>
      <c r="AB174" s="232">
        <v>1</v>
      </c>
      <c r="AC174" s="232">
        <v>1</v>
      </c>
      <c r="AZ174" s="232">
        <v>1</v>
      </c>
      <c r="BA174" s="232">
        <f>IF(AZ174=1,G174,0)</f>
        <v>0</v>
      </c>
      <c r="BB174" s="232">
        <f>IF(AZ174=2,G174,0)</f>
        <v>0</v>
      </c>
      <c r="BC174" s="232">
        <f>IF(AZ174=3,G174,0)</f>
        <v>0</v>
      </c>
      <c r="BD174" s="232">
        <f>IF(AZ174=4,G174,0)</f>
        <v>0</v>
      </c>
      <c r="BE174" s="232">
        <f>IF(AZ174=5,G174,0)</f>
        <v>0</v>
      </c>
      <c r="CA174" s="259">
        <v>1</v>
      </c>
      <c r="CB174" s="259">
        <v>1</v>
      </c>
    </row>
    <row r="175" spans="1:80" x14ac:dyDescent="0.2">
      <c r="A175" s="268"/>
      <c r="B175" s="272"/>
      <c r="C175" s="330" t="s">
        <v>328</v>
      </c>
      <c r="D175" s="331"/>
      <c r="E175" s="273">
        <v>14</v>
      </c>
      <c r="F175" s="274"/>
      <c r="G175" s="275"/>
      <c r="H175" s="276"/>
      <c r="I175" s="270"/>
      <c r="J175" s="277"/>
      <c r="K175" s="270"/>
      <c r="M175" s="271" t="s">
        <v>328</v>
      </c>
      <c r="O175" s="259"/>
    </row>
    <row r="176" spans="1:80" x14ac:dyDescent="0.2">
      <c r="A176" s="260">
        <v>58</v>
      </c>
      <c r="B176" s="261" t="s">
        <v>329</v>
      </c>
      <c r="C176" s="262" t="s">
        <v>330</v>
      </c>
      <c r="D176" s="263" t="s">
        <v>289</v>
      </c>
      <c r="E176" s="264">
        <v>8</v>
      </c>
      <c r="F176" s="264">
        <v>0</v>
      </c>
      <c r="G176" s="265">
        <f>E176*F176</f>
        <v>0</v>
      </c>
      <c r="H176" s="266">
        <v>0.43093999999999999</v>
      </c>
      <c r="I176" s="267">
        <f>E176*H176</f>
        <v>3.4475199999999999</v>
      </c>
      <c r="J176" s="266"/>
      <c r="K176" s="267">
        <f>E176*J176</f>
        <v>0</v>
      </c>
      <c r="O176" s="259">
        <v>2</v>
      </c>
      <c r="AA176" s="232">
        <v>12</v>
      </c>
      <c r="AB176" s="232">
        <v>0</v>
      </c>
      <c r="AC176" s="232">
        <v>2</v>
      </c>
      <c r="AZ176" s="232">
        <v>1</v>
      </c>
      <c r="BA176" s="232">
        <f>IF(AZ176=1,G176,0)</f>
        <v>0</v>
      </c>
      <c r="BB176" s="232">
        <f>IF(AZ176=2,G176,0)</f>
        <v>0</v>
      </c>
      <c r="BC176" s="232">
        <f>IF(AZ176=3,G176,0)</f>
        <v>0</v>
      </c>
      <c r="BD176" s="232">
        <f>IF(AZ176=4,G176,0)</f>
        <v>0</v>
      </c>
      <c r="BE176" s="232">
        <f>IF(AZ176=5,G176,0)</f>
        <v>0</v>
      </c>
      <c r="CA176" s="259">
        <v>12</v>
      </c>
      <c r="CB176" s="259">
        <v>0</v>
      </c>
    </row>
    <row r="177" spans="1:80" x14ac:dyDescent="0.2">
      <c r="A177" s="268"/>
      <c r="B177" s="272"/>
      <c r="C177" s="330" t="s">
        <v>331</v>
      </c>
      <c r="D177" s="331"/>
      <c r="E177" s="273">
        <v>8</v>
      </c>
      <c r="F177" s="274"/>
      <c r="G177" s="275"/>
      <c r="H177" s="276"/>
      <c r="I177" s="270"/>
      <c r="J177" s="277"/>
      <c r="K177" s="270"/>
      <c r="M177" s="271" t="s">
        <v>331</v>
      </c>
      <c r="O177" s="259"/>
    </row>
    <row r="178" spans="1:80" x14ac:dyDescent="0.2">
      <c r="A178" s="278"/>
      <c r="B178" s="279" t="s">
        <v>100</v>
      </c>
      <c r="C178" s="280" t="s">
        <v>322</v>
      </c>
      <c r="D178" s="281"/>
      <c r="E178" s="282"/>
      <c r="F178" s="283"/>
      <c r="G178" s="284">
        <f>SUM(G171:G177)</f>
        <v>0</v>
      </c>
      <c r="H178" s="285"/>
      <c r="I178" s="286">
        <f>SUM(I171:I177)</f>
        <v>10.619199999999999</v>
      </c>
      <c r="J178" s="285"/>
      <c r="K178" s="286">
        <f>SUM(K171:K177)</f>
        <v>0</v>
      </c>
      <c r="O178" s="259">
        <v>4</v>
      </c>
      <c r="BA178" s="287">
        <f>SUM(BA171:BA177)</f>
        <v>0</v>
      </c>
      <c r="BB178" s="287">
        <f>SUM(BB171:BB177)</f>
        <v>0</v>
      </c>
      <c r="BC178" s="287">
        <f>SUM(BC171:BC177)</f>
        <v>0</v>
      </c>
      <c r="BD178" s="287">
        <f>SUM(BD171:BD177)</f>
        <v>0</v>
      </c>
      <c r="BE178" s="287">
        <f>SUM(BE171:BE177)</f>
        <v>0</v>
      </c>
    </row>
    <row r="179" spans="1:80" x14ac:dyDescent="0.2">
      <c r="A179" s="249" t="s">
        <v>97</v>
      </c>
      <c r="B179" s="250" t="s">
        <v>332</v>
      </c>
      <c r="C179" s="251" t="s">
        <v>333</v>
      </c>
      <c r="D179" s="252"/>
      <c r="E179" s="253"/>
      <c r="F179" s="253"/>
      <c r="G179" s="254"/>
      <c r="H179" s="255"/>
      <c r="I179" s="256"/>
      <c r="J179" s="257"/>
      <c r="K179" s="258"/>
      <c r="O179" s="259">
        <v>1</v>
      </c>
    </row>
    <row r="180" spans="1:80" x14ac:dyDescent="0.2">
      <c r="A180" s="260">
        <v>59</v>
      </c>
      <c r="B180" s="261" t="s">
        <v>335</v>
      </c>
      <c r="C180" s="262" t="s">
        <v>336</v>
      </c>
      <c r="D180" s="263" t="s">
        <v>289</v>
      </c>
      <c r="E180" s="264">
        <v>1</v>
      </c>
      <c r="F180" s="264">
        <v>0</v>
      </c>
      <c r="G180" s="265">
        <f>E180*F180</f>
        <v>0</v>
      </c>
      <c r="H180" s="266">
        <v>0.24590000000000001</v>
      </c>
      <c r="I180" s="267">
        <f>E180*H180</f>
        <v>0.24590000000000001</v>
      </c>
      <c r="J180" s="266">
        <v>0</v>
      </c>
      <c r="K180" s="267">
        <f>E180*J180</f>
        <v>0</v>
      </c>
      <c r="O180" s="259">
        <v>2</v>
      </c>
      <c r="AA180" s="232">
        <v>1</v>
      </c>
      <c r="AB180" s="232">
        <v>1</v>
      </c>
      <c r="AC180" s="232">
        <v>1</v>
      </c>
      <c r="AZ180" s="232">
        <v>1</v>
      </c>
      <c r="BA180" s="232">
        <f>IF(AZ180=1,G180,0)</f>
        <v>0</v>
      </c>
      <c r="BB180" s="232">
        <f>IF(AZ180=2,G180,0)</f>
        <v>0</v>
      </c>
      <c r="BC180" s="232">
        <f>IF(AZ180=3,G180,0)</f>
        <v>0</v>
      </c>
      <c r="BD180" s="232">
        <f>IF(AZ180=4,G180,0)</f>
        <v>0</v>
      </c>
      <c r="BE180" s="232">
        <f>IF(AZ180=5,G180,0)</f>
        <v>0</v>
      </c>
      <c r="CA180" s="259">
        <v>1</v>
      </c>
      <c r="CB180" s="259">
        <v>1</v>
      </c>
    </row>
    <row r="181" spans="1:80" x14ac:dyDescent="0.2">
      <c r="A181" s="260">
        <v>60</v>
      </c>
      <c r="B181" s="261" t="s">
        <v>337</v>
      </c>
      <c r="C181" s="262" t="s">
        <v>338</v>
      </c>
      <c r="D181" s="263" t="s">
        <v>137</v>
      </c>
      <c r="E181" s="264">
        <v>29.4</v>
      </c>
      <c r="F181" s="264">
        <v>0</v>
      </c>
      <c r="G181" s="265">
        <f>E181*F181</f>
        <v>0</v>
      </c>
      <c r="H181" s="266">
        <v>9.0000000000000006E-5</v>
      </c>
      <c r="I181" s="267">
        <f>E181*H181</f>
        <v>2.6459999999999999E-3</v>
      </c>
      <c r="J181" s="266">
        <v>0</v>
      </c>
      <c r="K181" s="267">
        <f>E181*J181</f>
        <v>0</v>
      </c>
      <c r="O181" s="259">
        <v>2</v>
      </c>
      <c r="AA181" s="232">
        <v>1</v>
      </c>
      <c r="AB181" s="232">
        <v>1</v>
      </c>
      <c r="AC181" s="232">
        <v>1</v>
      </c>
      <c r="AZ181" s="232">
        <v>1</v>
      </c>
      <c r="BA181" s="232">
        <f>IF(AZ181=1,G181,0)</f>
        <v>0</v>
      </c>
      <c r="BB181" s="232">
        <f>IF(AZ181=2,G181,0)</f>
        <v>0</v>
      </c>
      <c r="BC181" s="232">
        <f>IF(AZ181=3,G181,0)</f>
        <v>0</v>
      </c>
      <c r="BD181" s="232">
        <f>IF(AZ181=4,G181,0)</f>
        <v>0</v>
      </c>
      <c r="BE181" s="232">
        <f>IF(AZ181=5,G181,0)</f>
        <v>0</v>
      </c>
      <c r="CA181" s="259">
        <v>1</v>
      </c>
      <c r="CB181" s="259">
        <v>1</v>
      </c>
    </row>
    <row r="182" spans="1:80" x14ac:dyDescent="0.2">
      <c r="A182" s="268"/>
      <c r="B182" s="272"/>
      <c r="C182" s="330" t="s">
        <v>339</v>
      </c>
      <c r="D182" s="331"/>
      <c r="E182" s="273">
        <v>29.4</v>
      </c>
      <c r="F182" s="274"/>
      <c r="G182" s="275"/>
      <c r="H182" s="276"/>
      <c r="I182" s="270"/>
      <c r="J182" s="277"/>
      <c r="K182" s="270"/>
      <c r="M182" s="271" t="s">
        <v>339</v>
      </c>
      <c r="O182" s="259"/>
    </row>
    <row r="183" spans="1:80" x14ac:dyDescent="0.2">
      <c r="A183" s="260">
        <v>61</v>
      </c>
      <c r="B183" s="261" t="s">
        <v>340</v>
      </c>
      <c r="C183" s="262" t="s">
        <v>341</v>
      </c>
      <c r="D183" s="263" t="s">
        <v>137</v>
      </c>
      <c r="E183" s="264">
        <v>29.4</v>
      </c>
      <c r="F183" s="264">
        <v>0</v>
      </c>
      <c r="G183" s="265">
        <f>E183*F183</f>
        <v>0</v>
      </c>
      <c r="H183" s="266">
        <v>4.0000000000000003E-5</v>
      </c>
      <c r="I183" s="267">
        <f>E183*H183</f>
        <v>1.176E-3</v>
      </c>
      <c r="J183" s="266">
        <v>0</v>
      </c>
      <c r="K183" s="267">
        <f>E183*J183</f>
        <v>0</v>
      </c>
      <c r="O183" s="259">
        <v>2</v>
      </c>
      <c r="AA183" s="232">
        <v>1</v>
      </c>
      <c r="AB183" s="232">
        <v>1</v>
      </c>
      <c r="AC183" s="232">
        <v>1</v>
      </c>
      <c r="AZ183" s="232">
        <v>1</v>
      </c>
      <c r="BA183" s="232">
        <f>IF(AZ183=1,G183,0)</f>
        <v>0</v>
      </c>
      <c r="BB183" s="232">
        <f>IF(AZ183=2,G183,0)</f>
        <v>0</v>
      </c>
      <c r="BC183" s="232">
        <f>IF(AZ183=3,G183,0)</f>
        <v>0</v>
      </c>
      <c r="BD183" s="232">
        <f>IF(AZ183=4,G183,0)</f>
        <v>0</v>
      </c>
      <c r="BE183" s="232">
        <f>IF(AZ183=5,G183,0)</f>
        <v>0</v>
      </c>
      <c r="CA183" s="259">
        <v>1</v>
      </c>
      <c r="CB183" s="259">
        <v>1</v>
      </c>
    </row>
    <row r="184" spans="1:80" x14ac:dyDescent="0.2">
      <c r="A184" s="268"/>
      <c r="B184" s="272"/>
      <c r="C184" s="330" t="s">
        <v>339</v>
      </c>
      <c r="D184" s="331"/>
      <c r="E184" s="273">
        <v>29.4</v>
      </c>
      <c r="F184" s="274"/>
      <c r="G184" s="275"/>
      <c r="H184" s="276"/>
      <c r="I184" s="270"/>
      <c r="J184" s="277"/>
      <c r="K184" s="270"/>
      <c r="M184" s="271" t="s">
        <v>339</v>
      </c>
      <c r="O184" s="259"/>
    </row>
    <row r="185" spans="1:80" x14ac:dyDescent="0.2">
      <c r="A185" s="260">
        <v>62</v>
      </c>
      <c r="B185" s="261" t="s">
        <v>342</v>
      </c>
      <c r="C185" s="262" t="s">
        <v>343</v>
      </c>
      <c r="D185" s="263" t="s">
        <v>113</v>
      </c>
      <c r="E185" s="264">
        <v>9.8699999999999992</v>
      </c>
      <c r="F185" s="264">
        <v>0</v>
      </c>
      <c r="G185" s="265">
        <f>E185*F185</f>
        <v>0</v>
      </c>
      <c r="H185" s="266">
        <v>7.6000000000000004E-4</v>
      </c>
      <c r="I185" s="267">
        <f>E185*H185</f>
        <v>7.5011999999999995E-3</v>
      </c>
      <c r="J185" s="266">
        <v>0</v>
      </c>
      <c r="K185" s="267">
        <f>E185*J185</f>
        <v>0</v>
      </c>
      <c r="O185" s="259">
        <v>2</v>
      </c>
      <c r="AA185" s="232">
        <v>1</v>
      </c>
      <c r="AB185" s="232">
        <v>1</v>
      </c>
      <c r="AC185" s="232">
        <v>1</v>
      </c>
      <c r="AZ185" s="232">
        <v>1</v>
      </c>
      <c r="BA185" s="232">
        <f>IF(AZ185=1,G185,0)</f>
        <v>0</v>
      </c>
      <c r="BB185" s="232">
        <f>IF(AZ185=2,G185,0)</f>
        <v>0</v>
      </c>
      <c r="BC185" s="232">
        <f>IF(AZ185=3,G185,0)</f>
        <v>0</v>
      </c>
      <c r="BD185" s="232">
        <f>IF(AZ185=4,G185,0)</f>
        <v>0</v>
      </c>
      <c r="BE185" s="232">
        <f>IF(AZ185=5,G185,0)</f>
        <v>0</v>
      </c>
      <c r="CA185" s="259">
        <v>1</v>
      </c>
      <c r="CB185" s="259">
        <v>1</v>
      </c>
    </row>
    <row r="186" spans="1:80" x14ac:dyDescent="0.2">
      <c r="A186" s="268"/>
      <c r="B186" s="272"/>
      <c r="C186" s="330" t="s">
        <v>344</v>
      </c>
      <c r="D186" s="331"/>
      <c r="E186" s="273">
        <v>0</v>
      </c>
      <c r="F186" s="274"/>
      <c r="G186" s="275"/>
      <c r="H186" s="276"/>
      <c r="I186" s="270"/>
      <c r="J186" s="277"/>
      <c r="K186" s="270"/>
      <c r="M186" s="271">
        <v>0</v>
      </c>
      <c r="O186" s="259"/>
    </row>
    <row r="187" spans="1:80" x14ac:dyDescent="0.2">
      <c r="A187" s="268"/>
      <c r="B187" s="272"/>
      <c r="C187" s="330" t="s">
        <v>345</v>
      </c>
      <c r="D187" s="331"/>
      <c r="E187" s="273">
        <v>9.8699999999999992</v>
      </c>
      <c r="F187" s="274"/>
      <c r="G187" s="275"/>
      <c r="H187" s="276"/>
      <c r="I187" s="270"/>
      <c r="J187" s="277"/>
      <c r="K187" s="270"/>
      <c r="M187" s="271" t="s">
        <v>345</v>
      </c>
      <c r="O187" s="259"/>
    </row>
    <row r="188" spans="1:80" x14ac:dyDescent="0.2">
      <c r="A188" s="260">
        <v>63</v>
      </c>
      <c r="B188" s="261" t="s">
        <v>346</v>
      </c>
      <c r="C188" s="262" t="s">
        <v>347</v>
      </c>
      <c r="D188" s="263" t="s">
        <v>113</v>
      </c>
      <c r="E188" s="264">
        <v>9.8699999999999992</v>
      </c>
      <c r="F188" s="264">
        <v>0</v>
      </c>
      <c r="G188" s="265">
        <f>E188*F188</f>
        <v>0</v>
      </c>
      <c r="H188" s="266">
        <v>3.2000000000000003E-4</v>
      </c>
      <c r="I188" s="267">
        <f>E188*H188</f>
        <v>3.1584E-3</v>
      </c>
      <c r="J188" s="266">
        <v>0</v>
      </c>
      <c r="K188" s="267">
        <f>E188*J188</f>
        <v>0</v>
      </c>
      <c r="O188" s="259">
        <v>2</v>
      </c>
      <c r="AA188" s="232">
        <v>1</v>
      </c>
      <c r="AB188" s="232">
        <v>1</v>
      </c>
      <c r="AC188" s="232">
        <v>1</v>
      </c>
      <c r="AZ188" s="232">
        <v>1</v>
      </c>
      <c r="BA188" s="232">
        <f>IF(AZ188=1,G188,0)</f>
        <v>0</v>
      </c>
      <c r="BB188" s="232">
        <f>IF(AZ188=2,G188,0)</f>
        <v>0</v>
      </c>
      <c r="BC188" s="232">
        <f>IF(AZ188=3,G188,0)</f>
        <v>0</v>
      </c>
      <c r="BD188" s="232">
        <f>IF(AZ188=4,G188,0)</f>
        <v>0</v>
      </c>
      <c r="BE188" s="232">
        <f>IF(AZ188=5,G188,0)</f>
        <v>0</v>
      </c>
      <c r="CA188" s="259">
        <v>1</v>
      </c>
      <c r="CB188" s="259">
        <v>1</v>
      </c>
    </row>
    <row r="189" spans="1:80" x14ac:dyDescent="0.2">
      <c r="A189" s="260">
        <v>64</v>
      </c>
      <c r="B189" s="261" t="s">
        <v>348</v>
      </c>
      <c r="C189" s="262" t="s">
        <v>349</v>
      </c>
      <c r="D189" s="263" t="s">
        <v>113</v>
      </c>
      <c r="E189" s="264">
        <v>9.8699999999999992</v>
      </c>
      <c r="F189" s="264">
        <v>0</v>
      </c>
      <c r="G189" s="265">
        <f>E189*F189</f>
        <v>0</v>
      </c>
      <c r="H189" s="266">
        <v>0</v>
      </c>
      <c r="I189" s="267">
        <f>E189*H189</f>
        <v>0</v>
      </c>
      <c r="J189" s="266">
        <v>0</v>
      </c>
      <c r="K189" s="267">
        <f>E189*J189</f>
        <v>0</v>
      </c>
      <c r="O189" s="259">
        <v>2</v>
      </c>
      <c r="AA189" s="232">
        <v>1</v>
      </c>
      <c r="AB189" s="232">
        <v>1</v>
      </c>
      <c r="AC189" s="232">
        <v>1</v>
      </c>
      <c r="AZ189" s="232">
        <v>1</v>
      </c>
      <c r="BA189" s="232">
        <f>IF(AZ189=1,G189,0)</f>
        <v>0</v>
      </c>
      <c r="BB189" s="232">
        <f>IF(AZ189=2,G189,0)</f>
        <v>0</v>
      </c>
      <c r="BC189" s="232">
        <f>IF(AZ189=3,G189,0)</f>
        <v>0</v>
      </c>
      <c r="BD189" s="232">
        <f>IF(AZ189=4,G189,0)</f>
        <v>0</v>
      </c>
      <c r="BE189" s="232">
        <f>IF(AZ189=5,G189,0)</f>
        <v>0</v>
      </c>
      <c r="CA189" s="259">
        <v>1</v>
      </c>
      <c r="CB189" s="259">
        <v>1</v>
      </c>
    </row>
    <row r="190" spans="1:80" x14ac:dyDescent="0.2">
      <c r="A190" s="260">
        <v>65</v>
      </c>
      <c r="B190" s="261" t="s">
        <v>350</v>
      </c>
      <c r="C190" s="262" t="s">
        <v>351</v>
      </c>
      <c r="D190" s="263" t="s">
        <v>137</v>
      </c>
      <c r="E190" s="264">
        <v>2077.6</v>
      </c>
      <c r="F190" s="264">
        <v>0</v>
      </c>
      <c r="G190" s="265">
        <f>E190*F190</f>
        <v>0</v>
      </c>
      <c r="H190" s="266">
        <v>0.10598</v>
      </c>
      <c r="I190" s="267">
        <f>E190*H190</f>
        <v>220.18404799999999</v>
      </c>
      <c r="J190" s="266">
        <v>0</v>
      </c>
      <c r="K190" s="267">
        <f>E190*J190</f>
        <v>0</v>
      </c>
      <c r="O190" s="259">
        <v>2</v>
      </c>
      <c r="AA190" s="232">
        <v>1</v>
      </c>
      <c r="AB190" s="232">
        <v>1</v>
      </c>
      <c r="AC190" s="232">
        <v>1</v>
      </c>
      <c r="AZ190" s="232">
        <v>1</v>
      </c>
      <c r="BA190" s="232">
        <f>IF(AZ190=1,G190,0)</f>
        <v>0</v>
      </c>
      <c r="BB190" s="232">
        <f>IF(AZ190=2,G190,0)</f>
        <v>0</v>
      </c>
      <c r="BC190" s="232">
        <f>IF(AZ190=3,G190,0)</f>
        <v>0</v>
      </c>
      <c r="BD190" s="232">
        <f>IF(AZ190=4,G190,0)</f>
        <v>0</v>
      </c>
      <c r="BE190" s="232">
        <f>IF(AZ190=5,G190,0)</f>
        <v>0</v>
      </c>
      <c r="CA190" s="259">
        <v>1</v>
      </c>
      <c r="CB190" s="259">
        <v>1</v>
      </c>
    </row>
    <row r="191" spans="1:80" x14ac:dyDescent="0.2">
      <c r="A191" s="268"/>
      <c r="B191" s="272"/>
      <c r="C191" s="330" t="s">
        <v>352</v>
      </c>
      <c r="D191" s="331"/>
      <c r="E191" s="273">
        <v>3075.6</v>
      </c>
      <c r="F191" s="274"/>
      <c r="G191" s="275"/>
      <c r="H191" s="276"/>
      <c r="I191" s="270"/>
      <c r="J191" s="277"/>
      <c r="K191" s="270"/>
      <c r="M191" s="271" t="s">
        <v>352</v>
      </c>
      <c r="O191" s="259"/>
    </row>
    <row r="192" spans="1:80" x14ac:dyDescent="0.2">
      <c r="A192" s="268"/>
      <c r="B192" s="272"/>
      <c r="C192" s="330" t="s">
        <v>353</v>
      </c>
      <c r="D192" s="331"/>
      <c r="E192" s="273">
        <v>-998</v>
      </c>
      <c r="F192" s="274"/>
      <c r="G192" s="275"/>
      <c r="H192" s="276"/>
      <c r="I192" s="270"/>
      <c r="J192" s="277"/>
      <c r="K192" s="270"/>
      <c r="M192" s="271" t="s">
        <v>353</v>
      </c>
      <c r="O192" s="259"/>
    </row>
    <row r="193" spans="1:80" x14ac:dyDescent="0.2">
      <c r="A193" s="260">
        <v>66</v>
      </c>
      <c r="B193" s="261" t="s">
        <v>354</v>
      </c>
      <c r="C193" s="262" t="s">
        <v>355</v>
      </c>
      <c r="D193" s="263" t="s">
        <v>137</v>
      </c>
      <c r="E193" s="264">
        <v>622.5</v>
      </c>
      <c r="F193" s="264">
        <v>0</v>
      </c>
      <c r="G193" s="265">
        <f>E193*F193</f>
        <v>0</v>
      </c>
      <c r="H193" s="266">
        <v>0.13611999999999999</v>
      </c>
      <c r="I193" s="267">
        <f>E193*H193</f>
        <v>84.734699999999989</v>
      </c>
      <c r="J193" s="266">
        <v>0</v>
      </c>
      <c r="K193" s="267">
        <f>E193*J193</f>
        <v>0</v>
      </c>
      <c r="O193" s="259">
        <v>2</v>
      </c>
      <c r="AA193" s="232">
        <v>1</v>
      </c>
      <c r="AB193" s="232">
        <v>0</v>
      </c>
      <c r="AC193" s="232">
        <v>0</v>
      </c>
      <c r="AZ193" s="232">
        <v>1</v>
      </c>
      <c r="BA193" s="232">
        <f>IF(AZ193=1,G193,0)</f>
        <v>0</v>
      </c>
      <c r="BB193" s="232">
        <f>IF(AZ193=2,G193,0)</f>
        <v>0</v>
      </c>
      <c r="BC193" s="232">
        <f>IF(AZ193=3,G193,0)</f>
        <v>0</v>
      </c>
      <c r="BD193" s="232">
        <f>IF(AZ193=4,G193,0)</f>
        <v>0</v>
      </c>
      <c r="BE193" s="232">
        <f>IF(AZ193=5,G193,0)</f>
        <v>0</v>
      </c>
      <c r="CA193" s="259">
        <v>1</v>
      </c>
      <c r="CB193" s="259">
        <v>0</v>
      </c>
    </row>
    <row r="194" spans="1:80" x14ac:dyDescent="0.2">
      <c r="A194" s="268"/>
      <c r="B194" s="272"/>
      <c r="C194" s="330" t="s">
        <v>356</v>
      </c>
      <c r="D194" s="331"/>
      <c r="E194" s="273">
        <v>912.9</v>
      </c>
      <c r="F194" s="274"/>
      <c r="G194" s="275"/>
      <c r="H194" s="276"/>
      <c r="I194" s="270"/>
      <c r="J194" s="277"/>
      <c r="K194" s="270"/>
      <c r="M194" s="271" t="s">
        <v>356</v>
      </c>
      <c r="O194" s="259"/>
    </row>
    <row r="195" spans="1:80" x14ac:dyDescent="0.2">
      <c r="A195" s="268"/>
      <c r="B195" s="272"/>
      <c r="C195" s="330" t="s">
        <v>357</v>
      </c>
      <c r="D195" s="331"/>
      <c r="E195" s="273">
        <v>-290.39999999999998</v>
      </c>
      <c r="F195" s="274"/>
      <c r="G195" s="275"/>
      <c r="H195" s="276"/>
      <c r="I195" s="270"/>
      <c r="J195" s="277"/>
      <c r="K195" s="270"/>
      <c r="M195" s="271" t="s">
        <v>357</v>
      </c>
      <c r="O195" s="259"/>
    </row>
    <row r="196" spans="1:80" x14ac:dyDescent="0.2">
      <c r="A196" s="260">
        <v>67</v>
      </c>
      <c r="B196" s="261" t="s">
        <v>358</v>
      </c>
      <c r="C196" s="262" t="s">
        <v>359</v>
      </c>
      <c r="D196" s="263" t="s">
        <v>143</v>
      </c>
      <c r="E196" s="264">
        <v>80.286000000000001</v>
      </c>
      <c r="F196" s="264">
        <v>0</v>
      </c>
      <c r="G196" s="265">
        <f>E196*F196</f>
        <v>0</v>
      </c>
      <c r="H196" s="266">
        <v>2.3785500000000002</v>
      </c>
      <c r="I196" s="267">
        <f>E196*H196</f>
        <v>190.96426530000002</v>
      </c>
      <c r="J196" s="266">
        <v>0</v>
      </c>
      <c r="K196" s="267">
        <f>E196*J196</f>
        <v>0</v>
      </c>
      <c r="O196" s="259">
        <v>2</v>
      </c>
      <c r="AA196" s="232">
        <v>1</v>
      </c>
      <c r="AB196" s="232">
        <v>1</v>
      </c>
      <c r="AC196" s="232">
        <v>1</v>
      </c>
      <c r="AZ196" s="232">
        <v>1</v>
      </c>
      <c r="BA196" s="232">
        <f>IF(AZ196=1,G196,0)</f>
        <v>0</v>
      </c>
      <c r="BB196" s="232">
        <f>IF(AZ196=2,G196,0)</f>
        <v>0</v>
      </c>
      <c r="BC196" s="232">
        <f>IF(AZ196=3,G196,0)</f>
        <v>0</v>
      </c>
      <c r="BD196" s="232">
        <f>IF(AZ196=4,G196,0)</f>
        <v>0</v>
      </c>
      <c r="BE196" s="232">
        <f>IF(AZ196=5,G196,0)</f>
        <v>0</v>
      </c>
      <c r="CA196" s="259">
        <v>1</v>
      </c>
      <c r="CB196" s="259">
        <v>1</v>
      </c>
    </row>
    <row r="197" spans="1:80" x14ac:dyDescent="0.2">
      <c r="A197" s="268"/>
      <c r="B197" s="272"/>
      <c r="C197" s="330" t="s">
        <v>360</v>
      </c>
      <c r="D197" s="331"/>
      <c r="E197" s="273">
        <v>80.286000000000001</v>
      </c>
      <c r="F197" s="274"/>
      <c r="G197" s="275"/>
      <c r="H197" s="276"/>
      <c r="I197" s="270"/>
      <c r="J197" s="277"/>
      <c r="K197" s="270"/>
      <c r="M197" s="298">
        <v>80286</v>
      </c>
      <c r="O197" s="259"/>
    </row>
    <row r="198" spans="1:80" x14ac:dyDescent="0.2">
      <c r="A198" s="260">
        <v>68</v>
      </c>
      <c r="B198" s="261" t="s">
        <v>361</v>
      </c>
      <c r="C198" s="262" t="s">
        <v>362</v>
      </c>
      <c r="D198" s="263" t="s">
        <v>137</v>
      </c>
      <c r="E198" s="264">
        <v>37</v>
      </c>
      <c r="F198" s="264">
        <v>0</v>
      </c>
      <c r="G198" s="265">
        <f>E198*F198</f>
        <v>0</v>
      </c>
      <c r="H198" s="266">
        <v>0</v>
      </c>
      <c r="I198" s="267">
        <f>E198*H198</f>
        <v>0</v>
      </c>
      <c r="J198" s="266">
        <v>0</v>
      </c>
      <c r="K198" s="267">
        <f>E198*J198</f>
        <v>0</v>
      </c>
      <c r="O198" s="259">
        <v>2</v>
      </c>
      <c r="AA198" s="232">
        <v>1</v>
      </c>
      <c r="AB198" s="232">
        <v>1</v>
      </c>
      <c r="AC198" s="232">
        <v>1</v>
      </c>
      <c r="AZ198" s="232">
        <v>1</v>
      </c>
      <c r="BA198" s="232">
        <f>IF(AZ198=1,G198,0)</f>
        <v>0</v>
      </c>
      <c r="BB198" s="232">
        <f>IF(AZ198=2,G198,0)</f>
        <v>0</v>
      </c>
      <c r="BC198" s="232">
        <f>IF(AZ198=3,G198,0)</f>
        <v>0</v>
      </c>
      <c r="BD198" s="232">
        <f>IF(AZ198=4,G198,0)</f>
        <v>0</v>
      </c>
      <c r="BE198" s="232">
        <f>IF(AZ198=5,G198,0)</f>
        <v>0</v>
      </c>
      <c r="CA198" s="259">
        <v>1</v>
      </c>
      <c r="CB198" s="259">
        <v>1</v>
      </c>
    </row>
    <row r="199" spans="1:80" x14ac:dyDescent="0.2">
      <c r="A199" s="268"/>
      <c r="B199" s="272"/>
      <c r="C199" s="330" t="s">
        <v>363</v>
      </c>
      <c r="D199" s="331"/>
      <c r="E199" s="273">
        <v>37</v>
      </c>
      <c r="F199" s="274"/>
      <c r="G199" s="275"/>
      <c r="H199" s="276"/>
      <c r="I199" s="270"/>
      <c r="J199" s="277"/>
      <c r="K199" s="270"/>
      <c r="M199" s="271" t="s">
        <v>363</v>
      </c>
      <c r="O199" s="259"/>
    </row>
    <row r="200" spans="1:80" x14ac:dyDescent="0.2">
      <c r="A200" s="260">
        <v>69</v>
      </c>
      <c r="B200" s="261" t="s">
        <v>364</v>
      </c>
      <c r="C200" s="262" t="s">
        <v>365</v>
      </c>
      <c r="D200" s="263" t="s">
        <v>137</v>
      </c>
      <c r="E200" s="264">
        <v>20</v>
      </c>
      <c r="F200" s="264">
        <v>0</v>
      </c>
      <c r="G200" s="265">
        <f>E200*F200</f>
        <v>0</v>
      </c>
      <c r="H200" s="266">
        <v>0</v>
      </c>
      <c r="I200" s="267">
        <f>E200*H200</f>
        <v>0</v>
      </c>
      <c r="J200" s="266">
        <v>0</v>
      </c>
      <c r="K200" s="267">
        <f>E200*J200</f>
        <v>0</v>
      </c>
      <c r="O200" s="259">
        <v>2</v>
      </c>
      <c r="AA200" s="232">
        <v>1</v>
      </c>
      <c r="AB200" s="232">
        <v>1</v>
      </c>
      <c r="AC200" s="232">
        <v>1</v>
      </c>
      <c r="AZ200" s="232">
        <v>1</v>
      </c>
      <c r="BA200" s="232">
        <f>IF(AZ200=1,G200,0)</f>
        <v>0</v>
      </c>
      <c r="BB200" s="232">
        <f>IF(AZ200=2,G200,0)</f>
        <v>0</v>
      </c>
      <c r="BC200" s="232">
        <f>IF(AZ200=3,G200,0)</f>
        <v>0</v>
      </c>
      <c r="BD200" s="232">
        <f>IF(AZ200=4,G200,0)</f>
        <v>0</v>
      </c>
      <c r="BE200" s="232">
        <f>IF(AZ200=5,G200,0)</f>
        <v>0</v>
      </c>
      <c r="CA200" s="259">
        <v>1</v>
      </c>
      <c r="CB200" s="259">
        <v>1</v>
      </c>
    </row>
    <row r="201" spans="1:80" x14ac:dyDescent="0.2">
      <c r="A201" s="268"/>
      <c r="B201" s="272"/>
      <c r="C201" s="330" t="s">
        <v>366</v>
      </c>
      <c r="D201" s="331"/>
      <c r="E201" s="273">
        <v>20</v>
      </c>
      <c r="F201" s="274"/>
      <c r="G201" s="275"/>
      <c r="H201" s="276"/>
      <c r="I201" s="270"/>
      <c r="J201" s="277"/>
      <c r="K201" s="270"/>
      <c r="M201" s="271" t="s">
        <v>366</v>
      </c>
      <c r="O201" s="259"/>
    </row>
    <row r="202" spans="1:80" x14ac:dyDescent="0.2">
      <c r="A202" s="260">
        <v>70</v>
      </c>
      <c r="B202" s="261" t="s">
        <v>367</v>
      </c>
      <c r="C202" s="262" t="s">
        <v>368</v>
      </c>
      <c r="D202" s="263" t="s">
        <v>113</v>
      </c>
      <c r="E202" s="264">
        <v>184.86</v>
      </c>
      <c r="F202" s="264">
        <v>0</v>
      </c>
      <c r="G202" s="265">
        <f>E202*F202</f>
        <v>0</v>
      </c>
      <c r="H202" s="266">
        <v>1E-3</v>
      </c>
      <c r="I202" s="267">
        <f>E202*H202</f>
        <v>0.18486000000000002</v>
      </c>
      <c r="J202" s="266"/>
      <c r="K202" s="267">
        <f>E202*J202</f>
        <v>0</v>
      </c>
      <c r="O202" s="259">
        <v>2</v>
      </c>
      <c r="AA202" s="232">
        <v>12</v>
      </c>
      <c r="AB202" s="232">
        <v>0</v>
      </c>
      <c r="AC202" s="232">
        <v>3</v>
      </c>
      <c r="AZ202" s="232">
        <v>1</v>
      </c>
      <c r="BA202" s="232">
        <f>IF(AZ202=1,G202,0)</f>
        <v>0</v>
      </c>
      <c r="BB202" s="232">
        <f>IF(AZ202=2,G202,0)</f>
        <v>0</v>
      </c>
      <c r="BC202" s="232">
        <f>IF(AZ202=3,G202,0)</f>
        <v>0</v>
      </c>
      <c r="BD202" s="232">
        <f>IF(AZ202=4,G202,0)</f>
        <v>0</v>
      </c>
      <c r="BE202" s="232">
        <f>IF(AZ202=5,G202,0)</f>
        <v>0</v>
      </c>
      <c r="CA202" s="259">
        <v>12</v>
      </c>
      <c r="CB202" s="259">
        <v>0</v>
      </c>
    </row>
    <row r="203" spans="1:80" x14ac:dyDescent="0.2">
      <c r="A203" s="268"/>
      <c r="B203" s="272"/>
      <c r="C203" s="330" t="s">
        <v>369</v>
      </c>
      <c r="D203" s="331"/>
      <c r="E203" s="273">
        <v>184.86</v>
      </c>
      <c r="F203" s="274"/>
      <c r="G203" s="275"/>
      <c r="H203" s="276"/>
      <c r="I203" s="270"/>
      <c r="J203" s="277"/>
      <c r="K203" s="270"/>
      <c r="M203" s="271" t="s">
        <v>369</v>
      </c>
      <c r="O203" s="259"/>
    </row>
    <row r="204" spans="1:80" x14ac:dyDescent="0.2">
      <c r="A204" s="260">
        <v>71</v>
      </c>
      <c r="B204" s="261" t="s">
        <v>370</v>
      </c>
      <c r="C204" s="262" t="s">
        <v>371</v>
      </c>
      <c r="D204" s="263" t="s">
        <v>372</v>
      </c>
      <c r="E204" s="264">
        <v>1</v>
      </c>
      <c r="F204" s="264">
        <v>0</v>
      </c>
      <c r="G204" s="265">
        <f>E204*F204</f>
        <v>0</v>
      </c>
      <c r="H204" s="266">
        <v>0.1</v>
      </c>
      <c r="I204" s="267">
        <f>E204*H204</f>
        <v>0.1</v>
      </c>
      <c r="J204" s="266"/>
      <c r="K204" s="267">
        <f>E204*J204</f>
        <v>0</v>
      </c>
      <c r="O204" s="259">
        <v>2</v>
      </c>
      <c r="AA204" s="232">
        <v>12</v>
      </c>
      <c r="AB204" s="232">
        <v>0</v>
      </c>
      <c r="AC204" s="232">
        <v>4</v>
      </c>
      <c r="AZ204" s="232">
        <v>1</v>
      </c>
      <c r="BA204" s="232">
        <f>IF(AZ204=1,G204,0)</f>
        <v>0</v>
      </c>
      <c r="BB204" s="232">
        <f>IF(AZ204=2,G204,0)</f>
        <v>0</v>
      </c>
      <c r="BC204" s="232">
        <f>IF(AZ204=3,G204,0)</f>
        <v>0</v>
      </c>
      <c r="BD204" s="232">
        <f>IF(AZ204=4,G204,0)</f>
        <v>0</v>
      </c>
      <c r="BE204" s="232">
        <f>IF(AZ204=5,G204,0)</f>
        <v>0</v>
      </c>
      <c r="CA204" s="259">
        <v>12</v>
      </c>
      <c r="CB204" s="259">
        <v>0</v>
      </c>
    </row>
    <row r="205" spans="1:80" x14ac:dyDescent="0.2">
      <c r="A205" s="260">
        <v>72</v>
      </c>
      <c r="B205" s="261" t="s">
        <v>373</v>
      </c>
      <c r="C205" s="262" t="s">
        <v>374</v>
      </c>
      <c r="D205" s="263" t="s">
        <v>372</v>
      </c>
      <c r="E205" s="264">
        <v>7</v>
      </c>
      <c r="F205" s="264">
        <v>0</v>
      </c>
      <c r="G205" s="265">
        <f>E205*F205</f>
        <v>0</v>
      </c>
      <c r="H205" s="266">
        <v>0.02</v>
      </c>
      <c r="I205" s="267">
        <f>E205*H205</f>
        <v>0.14000000000000001</v>
      </c>
      <c r="J205" s="266"/>
      <c r="K205" s="267">
        <f>E205*J205</f>
        <v>0</v>
      </c>
      <c r="O205" s="259">
        <v>2</v>
      </c>
      <c r="AA205" s="232">
        <v>12</v>
      </c>
      <c r="AB205" s="232">
        <v>0</v>
      </c>
      <c r="AC205" s="232">
        <v>5</v>
      </c>
      <c r="AZ205" s="232">
        <v>1</v>
      </c>
      <c r="BA205" s="232">
        <f>IF(AZ205=1,G205,0)</f>
        <v>0</v>
      </c>
      <c r="BB205" s="232">
        <f>IF(AZ205=2,G205,0)</f>
        <v>0</v>
      </c>
      <c r="BC205" s="232">
        <f>IF(AZ205=3,G205,0)</f>
        <v>0</v>
      </c>
      <c r="BD205" s="232">
        <f>IF(AZ205=4,G205,0)</f>
        <v>0</v>
      </c>
      <c r="BE205" s="232">
        <f>IF(AZ205=5,G205,0)</f>
        <v>0</v>
      </c>
      <c r="CA205" s="259">
        <v>12</v>
      </c>
      <c r="CB205" s="259">
        <v>0</v>
      </c>
    </row>
    <row r="206" spans="1:80" x14ac:dyDescent="0.2">
      <c r="A206" s="268"/>
      <c r="B206" s="269"/>
      <c r="C206" s="327" t="s">
        <v>375</v>
      </c>
      <c r="D206" s="328"/>
      <c r="E206" s="328"/>
      <c r="F206" s="328"/>
      <c r="G206" s="329"/>
      <c r="I206" s="270"/>
      <c r="K206" s="270"/>
      <c r="L206" s="271" t="s">
        <v>375</v>
      </c>
      <c r="O206" s="259">
        <v>3</v>
      </c>
    </row>
    <row r="207" spans="1:80" ht="22.5" x14ac:dyDescent="0.2">
      <c r="A207" s="260">
        <v>73</v>
      </c>
      <c r="B207" s="261" t="s">
        <v>376</v>
      </c>
      <c r="C207" s="262" t="s">
        <v>377</v>
      </c>
      <c r="D207" s="263" t="s">
        <v>289</v>
      </c>
      <c r="E207" s="264">
        <v>1</v>
      </c>
      <c r="F207" s="264">
        <v>0</v>
      </c>
      <c r="G207" s="265">
        <f>E207*F207</f>
        <v>0</v>
      </c>
      <c r="H207" s="266">
        <v>6.0000000000000001E-3</v>
      </c>
      <c r="I207" s="267">
        <f>E207*H207</f>
        <v>6.0000000000000001E-3</v>
      </c>
      <c r="J207" s="266"/>
      <c r="K207" s="267">
        <f>E207*J207</f>
        <v>0</v>
      </c>
      <c r="O207" s="259">
        <v>2</v>
      </c>
      <c r="AA207" s="232">
        <v>3</v>
      </c>
      <c r="AB207" s="232">
        <v>1</v>
      </c>
      <c r="AC207" s="232" t="s">
        <v>376</v>
      </c>
      <c r="AZ207" s="232">
        <v>1</v>
      </c>
      <c r="BA207" s="232">
        <f>IF(AZ207=1,G207,0)</f>
        <v>0</v>
      </c>
      <c r="BB207" s="232">
        <f>IF(AZ207=2,G207,0)</f>
        <v>0</v>
      </c>
      <c r="BC207" s="232">
        <f>IF(AZ207=3,G207,0)</f>
        <v>0</v>
      </c>
      <c r="BD207" s="232">
        <f>IF(AZ207=4,G207,0)</f>
        <v>0</v>
      </c>
      <c r="BE207" s="232">
        <f>IF(AZ207=5,G207,0)</f>
        <v>0</v>
      </c>
      <c r="CA207" s="259">
        <v>3</v>
      </c>
      <c r="CB207" s="259">
        <v>1</v>
      </c>
    </row>
    <row r="208" spans="1:80" x14ac:dyDescent="0.2">
      <c r="A208" s="268"/>
      <c r="B208" s="269"/>
      <c r="C208" s="327" t="s">
        <v>378</v>
      </c>
      <c r="D208" s="328"/>
      <c r="E208" s="328"/>
      <c r="F208" s="328"/>
      <c r="G208" s="329"/>
      <c r="I208" s="270"/>
      <c r="K208" s="270"/>
      <c r="L208" s="271" t="s">
        <v>378</v>
      </c>
      <c r="O208" s="259">
        <v>3</v>
      </c>
    </row>
    <row r="209" spans="1:80" x14ac:dyDescent="0.2">
      <c r="A209" s="260">
        <v>74</v>
      </c>
      <c r="B209" s="261" t="s">
        <v>379</v>
      </c>
      <c r="C209" s="262" t="s">
        <v>380</v>
      </c>
      <c r="D209" s="263" t="s">
        <v>289</v>
      </c>
      <c r="E209" s="264">
        <v>2119.152</v>
      </c>
      <c r="F209" s="264">
        <v>0</v>
      </c>
      <c r="G209" s="265">
        <f>E209*F209</f>
        <v>0</v>
      </c>
      <c r="H209" s="266">
        <v>2.7E-2</v>
      </c>
      <c r="I209" s="267">
        <f>E209*H209</f>
        <v>57.217103999999999</v>
      </c>
      <c r="J209" s="266"/>
      <c r="K209" s="267">
        <f>E209*J209</f>
        <v>0</v>
      </c>
      <c r="O209" s="259">
        <v>2</v>
      </c>
      <c r="AA209" s="232">
        <v>3</v>
      </c>
      <c r="AB209" s="232">
        <v>1</v>
      </c>
      <c r="AC209" s="232">
        <v>59217330</v>
      </c>
      <c r="AZ209" s="232">
        <v>1</v>
      </c>
      <c r="BA209" s="232">
        <f>IF(AZ209=1,G209,0)</f>
        <v>0</v>
      </c>
      <c r="BB209" s="232">
        <f>IF(AZ209=2,G209,0)</f>
        <v>0</v>
      </c>
      <c r="BC209" s="232">
        <f>IF(AZ209=3,G209,0)</f>
        <v>0</v>
      </c>
      <c r="BD209" s="232">
        <f>IF(AZ209=4,G209,0)</f>
        <v>0</v>
      </c>
      <c r="BE209" s="232">
        <f>IF(AZ209=5,G209,0)</f>
        <v>0</v>
      </c>
      <c r="CA209" s="259">
        <v>3</v>
      </c>
      <c r="CB209" s="259">
        <v>1</v>
      </c>
    </row>
    <row r="210" spans="1:80" x14ac:dyDescent="0.2">
      <c r="A210" s="268"/>
      <c r="B210" s="272"/>
      <c r="C210" s="330" t="s">
        <v>381</v>
      </c>
      <c r="D210" s="331"/>
      <c r="E210" s="273">
        <v>3137.1120000000001</v>
      </c>
      <c r="F210" s="274"/>
      <c r="G210" s="275"/>
      <c r="H210" s="276"/>
      <c r="I210" s="270"/>
      <c r="J210" s="277"/>
      <c r="K210" s="270"/>
      <c r="M210" s="271" t="s">
        <v>381</v>
      </c>
      <c r="O210" s="259"/>
    </row>
    <row r="211" spans="1:80" x14ac:dyDescent="0.2">
      <c r="A211" s="268"/>
      <c r="B211" s="272"/>
      <c r="C211" s="330" t="s">
        <v>382</v>
      </c>
      <c r="D211" s="331"/>
      <c r="E211" s="273">
        <v>-1017.96</v>
      </c>
      <c r="F211" s="274"/>
      <c r="G211" s="275"/>
      <c r="H211" s="276"/>
      <c r="I211" s="270"/>
      <c r="J211" s="277"/>
      <c r="K211" s="270"/>
      <c r="M211" s="271" t="s">
        <v>382</v>
      </c>
      <c r="O211" s="259"/>
    </row>
    <row r="212" spans="1:80" x14ac:dyDescent="0.2">
      <c r="A212" s="260">
        <v>75</v>
      </c>
      <c r="B212" s="261" t="s">
        <v>383</v>
      </c>
      <c r="C212" s="262" t="s">
        <v>384</v>
      </c>
      <c r="D212" s="263" t="s">
        <v>289</v>
      </c>
      <c r="E212" s="264">
        <v>14.28</v>
      </c>
      <c r="F212" s="264">
        <v>0</v>
      </c>
      <c r="G212" s="265">
        <f>E212*F212</f>
        <v>0</v>
      </c>
      <c r="H212" s="266">
        <v>8.1000000000000003E-2</v>
      </c>
      <c r="I212" s="267">
        <f>E212*H212</f>
        <v>1.1566799999999999</v>
      </c>
      <c r="J212" s="266"/>
      <c r="K212" s="267">
        <f>E212*J212</f>
        <v>0</v>
      </c>
      <c r="O212" s="259">
        <v>2</v>
      </c>
      <c r="AA212" s="232">
        <v>3</v>
      </c>
      <c r="AB212" s="232">
        <v>1</v>
      </c>
      <c r="AC212" s="232">
        <v>59217460</v>
      </c>
      <c r="AZ212" s="232">
        <v>1</v>
      </c>
      <c r="BA212" s="232">
        <f>IF(AZ212=1,G212,0)</f>
        <v>0</v>
      </c>
      <c r="BB212" s="232">
        <f>IF(AZ212=2,G212,0)</f>
        <v>0</v>
      </c>
      <c r="BC212" s="232">
        <f>IF(AZ212=3,G212,0)</f>
        <v>0</v>
      </c>
      <c r="BD212" s="232">
        <f>IF(AZ212=4,G212,0)</f>
        <v>0</v>
      </c>
      <c r="BE212" s="232">
        <f>IF(AZ212=5,G212,0)</f>
        <v>0</v>
      </c>
      <c r="CA212" s="259">
        <v>3</v>
      </c>
      <c r="CB212" s="259">
        <v>1</v>
      </c>
    </row>
    <row r="213" spans="1:80" x14ac:dyDescent="0.2">
      <c r="A213" s="268"/>
      <c r="B213" s="272"/>
      <c r="C213" s="330" t="s">
        <v>385</v>
      </c>
      <c r="D213" s="331"/>
      <c r="E213" s="273">
        <v>14.28</v>
      </c>
      <c r="F213" s="274"/>
      <c r="G213" s="275"/>
      <c r="H213" s="276"/>
      <c r="I213" s="270"/>
      <c r="J213" s="277"/>
      <c r="K213" s="270"/>
      <c r="M213" s="271" t="s">
        <v>385</v>
      </c>
      <c r="O213" s="259"/>
    </row>
    <row r="214" spans="1:80" ht="22.5" x14ac:dyDescent="0.2">
      <c r="A214" s="260">
        <v>76</v>
      </c>
      <c r="B214" s="261" t="s">
        <v>386</v>
      </c>
      <c r="C214" s="262" t="s">
        <v>387</v>
      </c>
      <c r="D214" s="263" t="s">
        <v>289</v>
      </c>
      <c r="E214" s="264">
        <v>1</v>
      </c>
      <c r="F214" s="264">
        <v>0</v>
      </c>
      <c r="G214" s="265">
        <f>E214*F214</f>
        <v>0</v>
      </c>
      <c r="H214" s="266">
        <v>8.1000000000000003E-2</v>
      </c>
      <c r="I214" s="267">
        <f>E214*H214</f>
        <v>8.1000000000000003E-2</v>
      </c>
      <c r="J214" s="266"/>
      <c r="K214" s="267">
        <f>E214*J214</f>
        <v>0</v>
      </c>
      <c r="O214" s="259">
        <v>2</v>
      </c>
      <c r="AA214" s="232">
        <v>3</v>
      </c>
      <c r="AB214" s="232">
        <v>1</v>
      </c>
      <c r="AC214" s="232">
        <v>59217460.100000001</v>
      </c>
      <c r="AZ214" s="232">
        <v>1</v>
      </c>
      <c r="BA214" s="232">
        <f>IF(AZ214=1,G214,0)</f>
        <v>0</v>
      </c>
      <c r="BB214" s="232">
        <f>IF(AZ214=2,G214,0)</f>
        <v>0</v>
      </c>
      <c r="BC214" s="232">
        <f>IF(AZ214=3,G214,0)</f>
        <v>0</v>
      </c>
      <c r="BD214" s="232">
        <f>IF(AZ214=4,G214,0)</f>
        <v>0</v>
      </c>
      <c r="BE214" s="232">
        <f>IF(AZ214=5,G214,0)</f>
        <v>0</v>
      </c>
      <c r="CA214" s="259">
        <v>3</v>
      </c>
      <c r="CB214" s="259">
        <v>1</v>
      </c>
    </row>
    <row r="215" spans="1:80" ht="22.5" x14ac:dyDescent="0.2">
      <c r="A215" s="260">
        <v>77</v>
      </c>
      <c r="B215" s="261" t="s">
        <v>388</v>
      </c>
      <c r="C215" s="262" t="s">
        <v>389</v>
      </c>
      <c r="D215" s="263" t="s">
        <v>289</v>
      </c>
      <c r="E215" s="264">
        <v>1</v>
      </c>
      <c r="F215" s="264">
        <v>0</v>
      </c>
      <c r="G215" s="265">
        <f>E215*F215</f>
        <v>0</v>
      </c>
      <c r="H215" s="266">
        <v>8.1000000000000003E-2</v>
      </c>
      <c r="I215" s="267">
        <f>E215*H215</f>
        <v>8.1000000000000003E-2</v>
      </c>
      <c r="J215" s="266"/>
      <c r="K215" s="267">
        <f>E215*J215</f>
        <v>0</v>
      </c>
      <c r="O215" s="259">
        <v>2</v>
      </c>
      <c r="AA215" s="232">
        <v>3</v>
      </c>
      <c r="AB215" s="232">
        <v>1</v>
      </c>
      <c r="AC215" s="232">
        <v>59217460.200000003</v>
      </c>
      <c r="AZ215" s="232">
        <v>1</v>
      </c>
      <c r="BA215" s="232">
        <f>IF(AZ215=1,G215,0)</f>
        <v>0</v>
      </c>
      <c r="BB215" s="232">
        <f>IF(AZ215=2,G215,0)</f>
        <v>0</v>
      </c>
      <c r="BC215" s="232">
        <f>IF(AZ215=3,G215,0)</f>
        <v>0</v>
      </c>
      <c r="BD215" s="232">
        <f>IF(AZ215=4,G215,0)</f>
        <v>0</v>
      </c>
      <c r="BE215" s="232">
        <f>IF(AZ215=5,G215,0)</f>
        <v>0</v>
      </c>
      <c r="CA215" s="259">
        <v>3</v>
      </c>
      <c r="CB215" s="259">
        <v>1</v>
      </c>
    </row>
    <row r="216" spans="1:80" x14ac:dyDescent="0.2">
      <c r="A216" s="260">
        <v>78</v>
      </c>
      <c r="B216" s="261" t="s">
        <v>390</v>
      </c>
      <c r="C216" s="262" t="s">
        <v>391</v>
      </c>
      <c r="D216" s="263" t="s">
        <v>289</v>
      </c>
      <c r="E216" s="264">
        <v>348.43200000000002</v>
      </c>
      <c r="F216" s="264">
        <v>0</v>
      </c>
      <c r="G216" s="265">
        <f>E216*F216</f>
        <v>0</v>
      </c>
      <c r="H216" s="266">
        <v>0.08</v>
      </c>
      <c r="I216" s="267">
        <f>E216*H216</f>
        <v>27.874560000000002</v>
      </c>
      <c r="J216" s="266"/>
      <c r="K216" s="267">
        <f>E216*J216</f>
        <v>0</v>
      </c>
      <c r="O216" s="259">
        <v>2</v>
      </c>
      <c r="AA216" s="232">
        <v>3</v>
      </c>
      <c r="AB216" s="232">
        <v>0</v>
      </c>
      <c r="AC216" s="232">
        <v>59217472</v>
      </c>
      <c r="AZ216" s="232">
        <v>1</v>
      </c>
      <c r="BA216" s="232">
        <f>IF(AZ216=1,G216,0)</f>
        <v>0</v>
      </c>
      <c r="BB216" s="232">
        <f>IF(AZ216=2,G216,0)</f>
        <v>0</v>
      </c>
      <c r="BC216" s="232">
        <f>IF(AZ216=3,G216,0)</f>
        <v>0</v>
      </c>
      <c r="BD216" s="232">
        <f>IF(AZ216=4,G216,0)</f>
        <v>0</v>
      </c>
      <c r="BE216" s="232">
        <f>IF(AZ216=5,G216,0)</f>
        <v>0</v>
      </c>
      <c r="CA216" s="259">
        <v>3</v>
      </c>
      <c r="CB216" s="259">
        <v>0</v>
      </c>
    </row>
    <row r="217" spans="1:80" x14ac:dyDescent="0.2">
      <c r="A217" s="268"/>
      <c r="B217" s="272"/>
      <c r="C217" s="330" t="s">
        <v>392</v>
      </c>
      <c r="D217" s="331"/>
      <c r="E217" s="273">
        <v>504.49200000000002</v>
      </c>
      <c r="F217" s="274"/>
      <c r="G217" s="275"/>
      <c r="H217" s="276"/>
      <c r="I217" s="270"/>
      <c r="J217" s="277"/>
      <c r="K217" s="270"/>
      <c r="M217" s="271" t="s">
        <v>392</v>
      </c>
      <c r="O217" s="259"/>
    </row>
    <row r="218" spans="1:80" x14ac:dyDescent="0.2">
      <c r="A218" s="268"/>
      <c r="B218" s="272"/>
      <c r="C218" s="330" t="s">
        <v>393</v>
      </c>
      <c r="D218" s="331"/>
      <c r="E218" s="273">
        <v>-156.06</v>
      </c>
      <c r="F218" s="274"/>
      <c r="G218" s="275"/>
      <c r="H218" s="276"/>
      <c r="I218" s="270"/>
      <c r="J218" s="277"/>
      <c r="K218" s="270"/>
      <c r="M218" s="271" t="s">
        <v>393</v>
      </c>
      <c r="O218" s="259"/>
    </row>
    <row r="219" spans="1:80" x14ac:dyDescent="0.2">
      <c r="A219" s="260">
        <v>79</v>
      </c>
      <c r="B219" s="261" t="s">
        <v>394</v>
      </c>
      <c r="C219" s="262" t="s">
        <v>395</v>
      </c>
      <c r="D219" s="263" t="s">
        <v>289</v>
      </c>
      <c r="E219" s="264">
        <v>185.53800000000001</v>
      </c>
      <c r="F219" s="264">
        <v>0</v>
      </c>
      <c r="G219" s="265">
        <f>E219*F219</f>
        <v>0</v>
      </c>
      <c r="H219" s="266">
        <v>4.8000000000000001E-2</v>
      </c>
      <c r="I219" s="267">
        <f>E219*H219</f>
        <v>8.9058240000000009</v>
      </c>
      <c r="J219" s="266"/>
      <c r="K219" s="267">
        <f>E219*J219</f>
        <v>0</v>
      </c>
      <c r="O219" s="259">
        <v>2</v>
      </c>
      <c r="AA219" s="232">
        <v>3</v>
      </c>
      <c r="AB219" s="232">
        <v>0</v>
      </c>
      <c r="AC219" s="232">
        <v>59217476</v>
      </c>
      <c r="AZ219" s="232">
        <v>1</v>
      </c>
      <c r="BA219" s="232">
        <f>IF(AZ219=1,G219,0)</f>
        <v>0</v>
      </c>
      <c r="BB219" s="232">
        <f>IF(AZ219=2,G219,0)</f>
        <v>0</v>
      </c>
      <c r="BC219" s="232">
        <f>IF(AZ219=3,G219,0)</f>
        <v>0</v>
      </c>
      <c r="BD219" s="232">
        <f>IF(AZ219=4,G219,0)</f>
        <v>0</v>
      </c>
      <c r="BE219" s="232">
        <f>IF(AZ219=5,G219,0)</f>
        <v>0</v>
      </c>
      <c r="CA219" s="259">
        <v>3</v>
      </c>
      <c r="CB219" s="259">
        <v>0</v>
      </c>
    </row>
    <row r="220" spans="1:80" x14ac:dyDescent="0.2">
      <c r="A220" s="268"/>
      <c r="B220" s="272"/>
      <c r="C220" s="330" t="s">
        <v>396</v>
      </c>
      <c r="D220" s="331"/>
      <c r="E220" s="273">
        <v>282.846</v>
      </c>
      <c r="F220" s="274"/>
      <c r="G220" s="275"/>
      <c r="H220" s="276"/>
      <c r="I220" s="270"/>
      <c r="J220" s="277"/>
      <c r="K220" s="270"/>
      <c r="M220" s="271" t="s">
        <v>396</v>
      </c>
      <c r="O220" s="259"/>
    </row>
    <row r="221" spans="1:80" x14ac:dyDescent="0.2">
      <c r="A221" s="268"/>
      <c r="B221" s="272"/>
      <c r="C221" s="330" t="s">
        <v>397</v>
      </c>
      <c r="D221" s="331"/>
      <c r="E221" s="273">
        <v>-97.308000000000007</v>
      </c>
      <c r="F221" s="274"/>
      <c r="G221" s="275"/>
      <c r="H221" s="276"/>
      <c r="I221" s="270"/>
      <c r="J221" s="277"/>
      <c r="K221" s="270"/>
      <c r="M221" s="298">
        <v>-97308</v>
      </c>
      <c r="O221" s="259"/>
    </row>
    <row r="222" spans="1:80" x14ac:dyDescent="0.2">
      <c r="A222" s="260">
        <v>80</v>
      </c>
      <c r="B222" s="261" t="s">
        <v>398</v>
      </c>
      <c r="C222" s="262" t="s">
        <v>399</v>
      </c>
      <c r="D222" s="263" t="s">
        <v>289</v>
      </c>
      <c r="E222" s="264">
        <v>41.82</v>
      </c>
      <c r="F222" s="264">
        <v>0</v>
      </c>
      <c r="G222" s="265">
        <f>E222*F222</f>
        <v>0</v>
      </c>
      <c r="H222" s="266">
        <v>6.4000000000000001E-2</v>
      </c>
      <c r="I222" s="267">
        <f>E222*H222</f>
        <v>2.6764800000000002</v>
      </c>
      <c r="J222" s="266"/>
      <c r="K222" s="267">
        <f>E222*J222</f>
        <v>0</v>
      </c>
      <c r="O222" s="259">
        <v>2</v>
      </c>
      <c r="AA222" s="232">
        <v>3</v>
      </c>
      <c r="AB222" s="232">
        <v>0</v>
      </c>
      <c r="AC222" s="232">
        <v>59217480</v>
      </c>
      <c r="AZ222" s="232">
        <v>1</v>
      </c>
      <c r="BA222" s="232">
        <f>IF(AZ222=1,G222,0)</f>
        <v>0</v>
      </c>
      <c r="BB222" s="232">
        <f>IF(AZ222=2,G222,0)</f>
        <v>0</v>
      </c>
      <c r="BC222" s="232">
        <f>IF(AZ222=3,G222,0)</f>
        <v>0</v>
      </c>
      <c r="BD222" s="232">
        <f>IF(AZ222=4,G222,0)</f>
        <v>0</v>
      </c>
      <c r="BE222" s="232">
        <f>IF(AZ222=5,G222,0)</f>
        <v>0</v>
      </c>
      <c r="CA222" s="259">
        <v>3</v>
      </c>
      <c r="CB222" s="259">
        <v>0</v>
      </c>
    </row>
    <row r="223" spans="1:80" x14ac:dyDescent="0.2">
      <c r="A223" s="268"/>
      <c r="B223" s="272"/>
      <c r="C223" s="330" t="s">
        <v>400</v>
      </c>
      <c r="D223" s="331"/>
      <c r="E223" s="273">
        <v>63.24</v>
      </c>
      <c r="F223" s="274"/>
      <c r="G223" s="275"/>
      <c r="H223" s="276"/>
      <c r="I223" s="270"/>
      <c r="J223" s="277"/>
      <c r="K223" s="270"/>
      <c r="M223" s="271" t="s">
        <v>400</v>
      </c>
      <c r="O223" s="259"/>
    </row>
    <row r="224" spans="1:80" x14ac:dyDescent="0.2">
      <c r="A224" s="268"/>
      <c r="B224" s="272"/>
      <c r="C224" s="330" t="s">
        <v>401</v>
      </c>
      <c r="D224" s="331"/>
      <c r="E224" s="273">
        <v>-21.42</v>
      </c>
      <c r="F224" s="274"/>
      <c r="G224" s="275"/>
      <c r="H224" s="276"/>
      <c r="I224" s="270"/>
      <c r="J224" s="277"/>
      <c r="K224" s="270"/>
      <c r="M224" s="271" t="s">
        <v>401</v>
      </c>
      <c r="O224" s="259"/>
    </row>
    <row r="225" spans="1:80" x14ac:dyDescent="0.2">
      <c r="A225" s="260">
        <v>81</v>
      </c>
      <c r="B225" s="261" t="s">
        <v>402</v>
      </c>
      <c r="C225" s="262" t="s">
        <v>403</v>
      </c>
      <c r="D225" s="263" t="s">
        <v>289</v>
      </c>
      <c r="E225" s="264">
        <v>42.84</v>
      </c>
      <c r="F225" s="264">
        <v>0</v>
      </c>
      <c r="G225" s="265">
        <f>E225*F225</f>
        <v>0</v>
      </c>
      <c r="H225" s="266">
        <v>6.4000000000000001E-2</v>
      </c>
      <c r="I225" s="267">
        <f>E225*H225</f>
        <v>2.7417600000000002</v>
      </c>
      <c r="J225" s="266"/>
      <c r="K225" s="267">
        <f>E225*J225</f>
        <v>0</v>
      </c>
      <c r="O225" s="259">
        <v>2</v>
      </c>
      <c r="AA225" s="232">
        <v>3</v>
      </c>
      <c r="AB225" s="232">
        <v>0</v>
      </c>
      <c r="AC225" s="232">
        <v>59217481</v>
      </c>
      <c r="AZ225" s="232">
        <v>1</v>
      </c>
      <c r="BA225" s="232">
        <f>IF(AZ225=1,G225,0)</f>
        <v>0</v>
      </c>
      <c r="BB225" s="232">
        <f>IF(AZ225=2,G225,0)</f>
        <v>0</v>
      </c>
      <c r="BC225" s="232">
        <f>IF(AZ225=3,G225,0)</f>
        <v>0</v>
      </c>
      <c r="BD225" s="232">
        <f>IF(AZ225=4,G225,0)</f>
        <v>0</v>
      </c>
      <c r="BE225" s="232">
        <f>IF(AZ225=5,G225,0)</f>
        <v>0</v>
      </c>
      <c r="CA225" s="259">
        <v>3</v>
      </c>
      <c r="CB225" s="259">
        <v>0</v>
      </c>
    </row>
    <row r="226" spans="1:80" x14ac:dyDescent="0.2">
      <c r="A226" s="268"/>
      <c r="B226" s="272"/>
      <c r="C226" s="330" t="s">
        <v>404</v>
      </c>
      <c r="D226" s="331"/>
      <c r="E226" s="273">
        <v>64.260000000000005</v>
      </c>
      <c r="F226" s="274"/>
      <c r="G226" s="275"/>
      <c r="H226" s="276"/>
      <c r="I226" s="270"/>
      <c r="J226" s="277"/>
      <c r="K226" s="270"/>
      <c r="M226" s="271" t="s">
        <v>404</v>
      </c>
      <c r="O226" s="259"/>
    </row>
    <row r="227" spans="1:80" x14ac:dyDescent="0.2">
      <c r="A227" s="268"/>
      <c r="B227" s="272"/>
      <c r="C227" s="330" t="s">
        <v>401</v>
      </c>
      <c r="D227" s="331"/>
      <c r="E227" s="273">
        <v>-21.42</v>
      </c>
      <c r="F227" s="274"/>
      <c r="G227" s="275"/>
      <c r="H227" s="276"/>
      <c r="I227" s="270"/>
      <c r="J227" s="277"/>
      <c r="K227" s="270"/>
      <c r="M227" s="271" t="s">
        <v>401</v>
      </c>
      <c r="O227" s="259"/>
    </row>
    <row r="228" spans="1:80" x14ac:dyDescent="0.2">
      <c r="A228" s="278"/>
      <c r="B228" s="279" t="s">
        <v>100</v>
      </c>
      <c r="C228" s="280" t="s">
        <v>334</v>
      </c>
      <c r="D228" s="281"/>
      <c r="E228" s="282"/>
      <c r="F228" s="283"/>
      <c r="G228" s="284">
        <f>SUM(G179:G227)</f>
        <v>0</v>
      </c>
      <c r="H228" s="285"/>
      <c r="I228" s="286">
        <f>SUM(I179:I227)</f>
        <v>597.30866290000006</v>
      </c>
      <c r="J228" s="285"/>
      <c r="K228" s="286">
        <f>SUM(K179:K227)</f>
        <v>0</v>
      </c>
      <c r="O228" s="259">
        <v>4</v>
      </c>
      <c r="BA228" s="287">
        <f>SUM(BA179:BA227)</f>
        <v>0</v>
      </c>
      <c r="BB228" s="287">
        <f>SUM(BB179:BB227)</f>
        <v>0</v>
      </c>
      <c r="BC228" s="287">
        <f>SUM(BC179:BC227)</f>
        <v>0</v>
      </c>
      <c r="BD228" s="287">
        <f>SUM(BD179:BD227)</f>
        <v>0</v>
      </c>
      <c r="BE228" s="287">
        <f>SUM(BE179:BE227)</f>
        <v>0</v>
      </c>
    </row>
    <row r="229" spans="1:80" x14ac:dyDescent="0.2">
      <c r="A229" s="249" t="s">
        <v>97</v>
      </c>
      <c r="B229" s="250" t="s">
        <v>405</v>
      </c>
      <c r="C229" s="251" t="s">
        <v>406</v>
      </c>
      <c r="D229" s="252"/>
      <c r="E229" s="253"/>
      <c r="F229" s="253"/>
      <c r="G229" s="254"/>
      <c r="H229" s="255"/>
      <c r="I229" s="256"/>
      <c r="J229" s="257"/>
      <c r="K229" s="258"/>
      <c r="O229" s="259">
        <v>1</v>
      </c>
    </row>
    <row r="230" spans="1:80" x14ac:dyDescent="0.2">
      <c r="A230" s="260">
        <v>82</v>
      </c>
      <c r="B230" s="261" t="s">
        <v>408</v>
      </c>
      <c r="C230" s="262" t="s">
        <v>409</v>
      </c>
      <c r="D230" s="263" t="s">
        <v>143</v>
      </c>
      <c r="E230" s="264">
        <v>4.68</v>
      </c>
      <c r="F230" s="264">
        <v>0</v>
      </c>
      <c r="G230" s="265">
        <f>E230*F230</f>
        <v>0</v>
      </c>
      <c r="H230" s="266">
        <v>0</v>
      </c>
      <c r="I230" s="267">
        <f>E230*H230</f>
        <v>0</v>
      </c>
      <c r="J230" s="266">
        <v>-2.4</v>
      </c>
      <c r="K230" s="267">
        <f>E230*J230</f>
        <v>-11.231999999999999</v>
      </c>
      <c r="O230" s="259">
        <v>2</v>
      </c>
      <c r="AA230" s="232">
        <v>1</v>
      </c>
      <c r="AB230" s="232">
        <v>1</v>
      </c>
      <c r="AC230" s="232">
        <v>1</v>
      </c>
      <c r="AZ230" s="232">
        <v>1</v>
      </c>
      <c r="BA230" s="232">
        <f>IF(AZ230=1,G230,0)</f>
        <v>0</v>
      </c>
      <c r="BB230" s="232">
        <f>IF(AZ230=2,G230,0)</f>
        <v>0</v>
      </c>
      <c r="BC230" s="232">
        <f>IF(AZ230=3,G230,0)</f>
        <v>0</v>
      </c>
      <c r="BD230" s="232">
        <f>IF(AZ230=4,G230,0)</f>
        <v>0</v>
      </c>
      <c r="BE230" s="232">
        <f>IF(AZ230=5,G230,0)</f>
        <v>0</v>
      </c>
      <c r="CA230" s="259">
        <v>1</v>
      </c>
      <c r="CB230" s="259">
        <v>1</v>
      </c>
    </row>
    <row r="231" spans="1:80" x14ac:dyDescent="0.2">
      <c r="A231" s="268"/>
      <c r="B231" s="272"/>
      <c r="C231" s="330" t="s">
        <v>410</v>
      </c>
      <c r="D231" s="331"/>
      <c r="E231" s="273">
        <v>3.12</v>
      </c>
      <c r="F231" s="274"/>
      <c r="G231" s="275"/>
      <c r="H231" s="276"/>
      <c r="I231" s="270"/>
      <c r="J231" s="277"/>
      <c r="K231" s="270"/>
      <c r="M231" s="271" t="s">
        <v>410</v>
      </c>
      <c r="O231" s="259"/>
    </row>
    <row r="232" spans="1:80" x14ac:dyDescent="0.2">
      <c r="A232" s="268"/>
      <c r="B232" s="272"/>
      <c r="C232" s="330" t="s">
        <v>411</v>
      </c>
      <c r="D232" s="331"/>
      <c r="E232" s="273">
        <v>1.56</v>
      </c>
      <c r="F232" s="274"/>
      <c r="G232" s="275"/>
      <c r="H232" s="276"/>
      <c r="I232" s="270"/>
      <c r="J232" s="277"/>
      <c r="K232" s="270"/>
      <c r="M232" s="271" t="s">
        <v>411</v>
      </c>
      <c r="O232" s="259"/>
    </row>
    <row r="233" spans="1:80" x14ac:dyDescent="0.2">
      <c r="A233" s="260">
        <v>83</v>
      </c>
      <c r="B233" s="261" t="s">
        <v>412</v>
      </c>
      <c r="C233" s="262" t="s">
        <v>413</v>
      </c>
      <c r="D233" s="263" t="s">
        <v>143</v>
      </c>
      <c r="E233" s="264">
        <v>4.4800000000000004</v>
      </c>
      <c r="F233" s="264">
        <v>0</v>
      </c>
      <c r="G233" s="265">
        <f>E233*F233</f>
        <v>0</v>
      </c>
      <c r="H233" s="266">
        <v>1.47E-3</v>
      </c>
      <c r="I233" s="267">
        <f>E233*H233</f>
        <v>6.5856000000000005E-3</v>
      </c>
      <c r="J233" s="266">
        <v>-2.4</v>
      </c>
      <c r="K233" s="267">
        <f>E233*J233</f>
        <v>-10.752000000000001</v>
      </c>
      <c r="O233" s="259">
        <v>2</v>
      </c>
      <c r="AA233" s="232">
        <v>1</v>
      </c>
      <c r="AB233" s="232">
        <v>1</v>
      </c>
      <c r="AC233" s="232">
        <v>1</v>
      </c>
      <c r="AZ233" s="232">
        <v>1</v>
      </c>
      <c r="BA233" s="232">
        <f>IF(AZ233=1,G233,0)</f>
        <v>0</v>
      </c>
      <c r="BB233" s="232">
        <f>IF(AZ233=2,G233,0)</f>
        <v>0</v>
      </c>
      <c r="BC233" s="232">
        <f>IF(AZ233=3,G233,0)</f>
        <v>0</v>
      </c>
      <c r="BD233" s="232">
        <f>IF(AZ233=4,G233,0)</f>
        <v>0</v>
      </c>
      <c r="BE233" s="232">
        <f>IF(AZ233=5,G233,0)</f>
        <v>0</v>
      </c>
      <c r="CA233" s="259">
        <v>1</v>
      </c>
      <c r="CB233" s="259">
        <v>1</v>
      </c>
    </row>
    <row r="234" spans="1:80" x14ac:dyDescent="0.2">
      <c r="A234" s="268"/>
      <c r="B234" s="272"/>
      <c r="C234" s="330" t="s">
        <v>414</v>
      </c>
      <c r="D234" s="331"/>
      <c r="E234" s="273">
        <v>4.16</v>
      </c>
      <c r="F234" s="274"/>
      <c r="G234" s="275"/>
      <c r="H234" s="276"/>
      <c r="I234" s="270"/>
      <c r="J234" s="277"/>
      <c r="K234" s="270"/>
      <c r="M234" s="271" t="s">
        <v>414</v>
      </c>
      <c r="O234" s="259"/>
    </row>
    <row r="235" spans="1:80" x14ac:dyDescent="0.2">
      <c r="A235" s="268"/>
      <c r="B235" s="272"/>
      <c r="C235" s="330" t="s">
        <v>415</v>
      </c>
      <c r="D235" s="331"/>
      <c r="E235" s="273">
        <v>0.32</v>
      </c>
      <c r="F235" s="274"/>
      <c r="G235" s="275"/>
      <c r="H235" s="276"/>
      <c r="I235" s="270"/>
      <c r="J235" s="277"/>
      <c r="K235" s="270"/>
      <c r="M235" s="271" t="s">
        <v>415</v>
      </c>
      <c r="O235" s="259"/>
    </row>
    <row r="236" spans="1:80" x14ac:dyDescent="0.2">
      <c r="A236" s="278"/>
      <c r="B236" s="279" t="s">
        <v>100</v>
      </c>
      <c r="C236" s="280" t="s">
        <v>407</v>
      </c>
      <c r="D236" s="281"/>
      <c r="E236" s="282"/>
      <c r="F236" s="283"/>
      <c r="G236" s="284">
        <f>SUM(G229:G235)</f>
        <v>0</v>
      </c>
      <c r="H236" s="285"/>
      <c r="I236" s="286">
        <f>SUM(I229:I235)</f>
        <v>6.5856000000000005E-3</v>
      </c>
      <c r="J236" s="285"/>
      <c r="K236" s="286">
        <f>SUM(K229:K235)</f>
        <v>-21.984000000000002</v>
      </c>
      <c r="O236" s="259">
        <v>4</v>
      </c>
      <c r="BA236" s="287">
        <f>SUM(BA229:BA235)</f>
        <v>0</v>
      </c>
      <c r="BB236" s="287">
        <f>SUM(BB229:BB235)</f>
        <v>0</v>
      </c>
      <c r="BC236" s="287">
        <f>SUM(BC229:BC235)</f>
        <v>0</v>
      </c>
      <c r="BD236" s="287">
        <f>SUM(BD229:BD235)</f>
        <v>0</v>
      </c>
      <c r="BE236" s="287">
        <f>SUM(BE229:BE235)</f>
        <v>0</v>
      </c>
    </row>
    <row r="237" spans="1:80" x14ac:dyDescent="0.2">
      <c r="A237" s="249" t="s">
        <v>97</v>
      </c>
      <c r="B237" s="250" t="s">
        <v>416</v>
      </c>
      <c r="C237" s="251" t="s">
        <v>417</v>
      </c>
      <c r="D237" s="252"/>
      <c r="E237" s="253"/>
      <c r="F237" s="253"/>
      <c r="G237" s="254"/>
      <c r="H237" s="255"/>
      <c r="I237" s="256"/>
      <c r="J237" s="257"/>
      <c r="K237" s="258"/>
      <c r="O237" s="259">
        <v>1</v>
      </c>
    </row>
    <row r="238" spans="1:80" x14ac:dyDescent="0.2">
      <c r="A238" s="260">
        <v>84</v>
      </c>
      <c r="B238" s="261" t="s">
        <v>419</v>
      </c>
      <c r="C238" s="262" t="s">
        <v>420</v>
      </c>
      <c r="D238" s="263" t="s">
        <v>421</v>
      </c>
      <c r="E238" s="264">
        <v>2714.0346361299999</v>
      </c>
      <c r="F238" s="264">
        <v>0</v>
      </c>
      <c r="G238" s="265">
        <f>E238*F238</f>
        <v>0</v>
      </c>
      <c r="H238" s="266">
        <v>0</v>
      </c>
      <c r="I238" s="267">
        <f>E238*H238</f>
        <v>0</v>
      </c>
      <c r="J238" s="266"/>
      <c r="K238" s="267">
        <f>E238*J238</f>
        <v>0</v>
      </c>
      <c r="O238" s="259">
        <v>2</v>
      </c>
      <c r="AA238" s="232">
        <v>7</v>
      </c>
      <c r="AB238" s="232">
        <v>1</v>
      </c>
      <c r="AC238" s="232">
        <v>2</v>
      </c>
      <c r="AZ238" s="232">
        <v>1</v>
      </c>
      <c r="BA238" s="232">
        <f>IF(AZ238=1,G238,0)</f>
        <v>0</v>
      </c>
      <c r="BB238" s="232">
        <f>IF(AZ238=2,G238,0)</f>
        <v>0</v>
      </c>
      <c r="BC238" s="232">
        <f>IF(AZ238=3,G238,0)</f>
        <v>0</v>
      </c>
      <c r="BD238" s="232">
        <f>IF(AZ238=4,G238,0)</f>
        <v>0</v>
      </c>
      <c r="BE238" s="232">
        <f>IF(AZ238=5,G238,0)</f>
        <v>0</v>
      </c>
      <c r="CA238" s="259">
        <v>7</v>
      </c>
      <c r="CB238" s="259">
        <v>1</v>
      </c>
    </row>
    <row r="239" spans="1:80" x14ac:dyDescent="0.2">
      <c r="A239" s="278"/>
      <c r="B239" s="279" t="s">
        <v>100</v>
      </c>
      <c r="C239" s="280" t="s">
        <v>418</v>
      </c>
      <c r="D239" s="281"/>
      <c r="E239" s="282"/>
      <c r="F239" s="283"/>
      <c r="G239" s="284">
        <f>SUM(G237:G238)</f>
        <v>0</v>
      </c>
      <c r="H239" s="285"/>
      <c r="I239" s="286">
        <f>SUM(I237:I238)</f>
        <v>0</v>
      </c>
      <c r="J239" s="285"/>
      <c r="K239" s="286">
        <f>SUM(K237:K238)</f>
        <v>0</v>
      </c>
      <c r="O239" s="259">
        <v>4</v>
      </c>
      <c r="BA239" s="287">
        <f>SUM(BA237:BA238)</f>
        <v>0</v>
      </c>
      <c r="BB239" s="287">
        <f>SUM(BB237:BB238)</f>
        <v>0</v>
      </c>
      <c r="BC239" s="287">
        <f>SUM(BC237:BC238)</f>
        <v>0</v>
      </c>
      <c r="BD239" s="287">
        <f>SUM(BD237:BD238)</f>
        <v>0</v>
      </c>
      <c r="BE239" s="287">
        <f>SUM(BE237:BE238)</f>
        <v>0</v>
      </c>
    </row>
    <row r="240" spans="1:80" x14ac:dyDescent="0.2">
      <c r="A240" s="249" t="s">
        <v>97</v>
      </c>
      <c r="B240" s="250" t="s">
        <v>422</v>
      </c>
      <c r="C240" s="251" t="s">
        <v>423</v>
      </c>
      <c r="D240" s="252"/>
      <c r="E240" s="253"/>
      <c r="F240" s="253"/>
      <c r="G240" s="254"/>
      <c r="H240" s="255"/>
      <c r="I240" s="256"/>
      <c r="J240" s="257"/>
      <c r="K240" s="258"/>
      <c r="O240" s="259">
        <v>1</v>
      </c>
    </row>
    <row r="241" spans="1:80" x14ac:dyDescent="0.2">
      <c r="A241" s="260">
        <v>85</v>
      </c>
      <c r="B241" s="261" t="s">
        <v>425</v>
      </c>
      <c r="C241" s="262" t="s">
        <v>426</v>
      </c>
      <c r="D241" s="263" t="s">
        <v>113</v>
      </c>
      <c r="E241" s="264">
        <v>147.26</v>
      </c>
      <c r="F241" s="264">
        <v>0</v>
      </c>
      <c r="G241" s="265">
        <f>E241*F241</f>
        <v>0</v>
      </c>
      <c r="H241" s="266">
        <v>1.7000000000000001E-4</v>
      </c>
      <c r="I241" s="267">
        <f>E241*H241</f>
        <v>2.50342E-2</v>
      </c>
      <c r="J241" s="266">
        <v>0</v>
      </c>
      <c r="K241" s="267">
        <f>E241*J241</f>
        <v>0</v>
      </c>
      <c r="O241" s="259">
        <v>2</v>
      </c>
      <c r="AA241" s="232">
        <v>1</v>
      </c>
      <c r="AB241" s="232">
        <v>7</v>
      </c>
      <c r="AC241" s="232">
        <v>7</v>
      </c>
      <c r="AZ241" s="232">
        <v>2</v>
      </c>
      <c r="BA241" s="232">
        <f>IF(AZ241=1,G241,0)</f>
        <v>0</v>
      </c>
      <c r="BB241" s="232">
        <f>IF(AZ241=2,G241,0)</f>
        <v>0</v>
      </c>
      <c r="BC241" s="232">
        <f>IF(AZ241=3,G241,0)</f>
        <v>0</v>
      </c>
      <c r="BD241" s="232">
        <f>IF(AZ241=4,G241,0)</f>
        <v>0</v>
      </c>
      <c r="BE241" s="232">
        <f>IF(AZ241=5,G241,0)</f>
        <v>0</v>
      </c>
      <c r="CA241" s="259">
        <v>1</v>
      </c>
      <c r="CB241" s="259">
        <v>7</v>
      </c>
    </row>
    <row r="242" spans="1:80" x14ac:dyDescent="0.2">
      <c r="A242" s="268"/>
      <c r="B242" s="272"/>
      <c r="C242" s="330" t="s">
        <v>427</v>
      </c>
      <c r="D242" s="331"/>
      <c r="E242" s="273">
        <v>147.26</v>
      </c>
      <c r="F242" s="274"/>
      <c r="G242" s="275"/>
      <c r="H242" s="276"/>
      <c r="I242" s="270"/>
      <c r="J242" s="277"/>
      <c r="K242" s="270"/>
      <c r="M242" s="271" t="s">
        <v>427</v>
      </c>
      <c r="O242" s="259"/>
    </row>
    <row r="243" spans="1:80" x14ac:dyDescent="0.2">
      <c r="A243" s="260">
        <v>86</v>
      </c>
      <c r="B243" s="261" t="s">
        <v>428</v>
      </c>
      <c r="C243" s="262" t="s">
        <v>429</v>
      </c>
      <c r="D243" s="263" t="s">
        <v>113</v>
      </c>
      <c r="E243" s="264">
        <v>161.98599999999999</v>
      </c>
      <c r="F243" s="264">
        <v>0</v>
      </c>
      <c r="G243" s="265">
        <f>E243*F243</f>
        <v>0</v>
      </c>
      <c r="H243" s="266">
        <v>2.0000000000000001E-4</v>
      </c>
      <c r="I243" s="267">
        <f>E243*H243</f>
        <v>3.2397200000000001E-2</v>
      </c>
      <c r="J243" s="266"/>
      <c r="K243" s="267">
        <f>E243*J243</f>
        <v>0</v>
      </c>
      <c r="O243" s="259">
        <v>2</v>
      </c>
      <c r="AA243" s="232">
        <v>3</v>
      </c>
      <c r="AB243" s="232">
        <v>7</v>
      </c>
      <c r="AC243" s="232">
        <v>28323111</v>
      </c>
      <c r="AZ243" s="232">
        <v>2</v>
      </c>
      <c r="BA243" s="232">
        <f>IF(AZ243=1,G243,0)</f>
        <v>0</v>
      </c>
      <c r="BB243" s="232">
        <f>IF(AZ243=2,G243,0)</f>
        <v>0</v>
      </c>
      <c r="BC243" s="232">
        <f>IF(AZ243=3,G243,0)</f>
        <v>0</v>
      </c>
      <c r="BD243" s="232">
        <f>IF(AZ243=4,G243,0)</f>
        <v>0</v>
      </c>
      <c r="BE243" s="232">
        <f>IF(AZ243=5,G243,0)</f>
        <v>0</v>
      </c>
      <c r="CA243" s="259">
        <v>3</v>
      </c>
      <c r="CB243" s="259">
        <v>7</v>
      </c>
    </row>
    <row r="244" spans="1:80" x14ac:dyDescent="0.2">
      <c r="A244" s="268"/>
      <c r="B244" s="272"/>
      <c r="C244" s="330" t="s">
        <v>430</v>
      </c>
      <c r="D244" s="331"/>
      <c r="E244" s="273">
        <v>161.98599999999999</v>
      </c>
      <c r="F244" s="274"/>
      <c r="G244" s="275"/>
      <c r="H244" s="276"/>
      <c r="I244" s="270"/>
      <c r="J244" s="277"/>
      <c r="K244" s="270"/>
      <c r="M244" s="271" t="s">
        <v>430</v>
      </c>
      <c r="O244" s="259"/>
    </row>
    <row r="245" spans="1:80" x14ac:dyDescent="0.2">
      <c r="A245" s="260">
        <v>87</v>
      </c>
      <c r="B245" s="261" t="s">
        <v>431</v>
      </c>
      <c r="C245" s="262" t="s">
        <v>432</v>
      </c>
      <c r="D245" s="263" t="s">
        <v>421</v>
      </c>
      <c r="E245" s="264">
        <v>5.7431400000000001E-2</v>
      </c>
      <c r="F245" s="264">
        <v>0</v>
      </c>
      <c r="G245" s="265">
        <f>E245*F245</f>
        <v>0</v>
      </c>
      <c r="H245" s="266">
        <v>0</v>
      </c>
      <c r="I245" s="267">
        <f>E245*H245</f>
        <v>0</v>
      </c>
      <c r="J245" s="266"/>
      <c r="K245" s="267">
        <f>E245*J245</f>
        <v>0</v>
      </c>
      <c r="O245" s="259">
        <v>2</v>
      </c>
      <c r="AA245" s="232">
        <v>7</v>
      </c>
      <c r="AB245" s="232">
        <v>1001</v>
      </c>
      <c r="AC245" s="232">
        <v>5</v>
      </c>
      <c r="AZ245" s="232">
        <v>2</v>
      </c>
      <c r="BA245" s="232">
        <f>IF(AZ245=1,G245,0)</f>
        <v>0</v>
      </c>
      <c r="BB245" s="232">
        <f>IF(AZ245=2,G245,0)</f>
        <v>0</v>
      </c>
      <c r="BC245" s="232">
        <f>IF(AZ245=3,G245,0)</f>
        <v>0</v>
      </c>
      <c r="BD245" s="232">
        <f>IF(AZ245=4,G245,0)</f>
        <v>0</v>
      </c>
      <c r="BE245" s="232">
        <f>IF(AZ245=5,G245,0)</f>
        <v>0</v>
      </c>
      <c r="CA245" s="259">
        <v>7</v>
      </c>
      <c r="CB245" s="259">
        <v>1001</v>
      </c>
    </row>
    <row r="246" spans="1:80" x14ac:dyDescent="0.2">
      <c r="A246" s="278"/>
      <c r="B246" s="279" t="s">
        <v>100</v>
      </c>
      <c r="C246" s="280" t="s">
        <v>424</v>
      </c>
      <c r="D246" s="281"/>
      <c r="E246" s="282"/>
      <c r="F246" s="283"/>
      <c r="G246" s="284">
        <f>SUM(G240:G245)</f>
        <v>0</v>
      </c>
      <c r="H246" s="285"/>
      <c r="I246" s="286">
        <f>SUM(I240:I245)</f>
        <v>5.7431400000000001E-2</v>
      </c>
      <c r="J246" s="285"/>
      <c r="K246" s="286">
        <f>SUM(K240:K245)</f>
        <v>0</v>
      </c>
      <c r="O246" s="259">
        <v>4</v>
      </c>
      <c r="BA246" s="287">
        <f>SUM(BA240:BA245)</f>
        <v>0</v>
      </c>
      <c r="BB246" s="287">
        <f>SUM(BB240:BB245)</f>
        <v>0</v>
      </c>
      <c r="BC246" s="287">
        <f>SUM(BC240:BC245)</f>
        <v>0</v>
      </c>
      <c r="BD246" s="287">
        <f>SUM(BD240:BD245)</f>
        <v>0</v>
      </c>
      <c r="BE246" s="287">
        <f>SUM(BE240:BE245)</f>
        <v>0</v>
      </c>
    </row>
    <row r="247" spans="1:80" x14ac:dyDescent="0.2">
      <c r="A247" s="249" t="s">
        <v>97</v>
      </c>
      <c r="B247" s="250" t="s">
        <v>433</v>
      </c>
      <c r="C247" s="251" t="s">
        <v>434</v>
      </c>
      <c r="D247" s="252"/>
      <c r="E247" s="253"/>
      <c r="F247" s="253"/>
      <c r="G247" s="254"/>
      <c r="H247" s="255"/>
      <c r="I247" s="256"/>
      <c r="J247" s="257"/>
      <c r="K247" s="258"/>
      <c r="O247" s="259">
        <v>1</v>
      </c>
    </row>
    <row r="248" spans="1:80" x14ac:dyDescent="0.2">
      <c r="A248" s="260">
        <v>88</v>
      </c>
      <c r="B248" s="261" t="s">
        <v>436</v>
      </c>
      <c r="C248" s="262" t="s">
        <v>437</v>
      </c>
      <c r="D248" s="263" t="s">
        <v>137</v>
      </c>
      <c r="E248" s="264">
        <v>5.9</v>
      </c>
      <c r="F248" s="264">
        <v>0</v>
      </c>
      <c r="G248" s="265">
        <f>E248*F248</f>
        <v>0</v>
      </c>
      <c r="H248" s="266">
        <v>6.0000000000000002E-5</v>
      </c>
      <c r="I248" s="267">
        <f>E248*H248</f>
        <v>3.5400000000000004E-4</v>
      </c>
      <c r="J248" s="266">
        <v>0</v>
      </c>
      <c r="K248" s="267">
        <f>E248*J248</f>
        <v>0</v>
      </c>
      <c r="O248" s="259">
        <v>2</v>
      </c>
      <c r="AA248" s="232">
        <v>1</v>
      </c>
      <c r="AB248" s="232">
        <v>0</v>
      </c>
      <c r="AC248" s="232">
        <v>0</v>
      </c>
      <c r="AZ248" s="232">
        <v>2</v>
      </c>
      <c r="BA248" s="232">
        <f>IF(AZ248=1,G248,0)</f>
        <v>0</v>
      </c>
      <c r="BB248" s="232">
        <f>IF(AZ248=2,G248,0)</f>
        <v>0</v>
      </c>
      <c r="BC248" s="232">
        <f>IF(AZ248=3,G248,0)</f>
        <v>0</v>
      </c>
      <c r="BD248" s="232">
        <f>IF(AZ248=4,G248,0)</f>
        <v>0</v>
      </c>
      <c r="BE248" s="232">
        <f>IF(AZ248=5,G248,0)</f>
        <v>0</v>
      </c>
      <c r="CA248" s="259">
        <v>1</v>
      </c>
      <c r="CB248" s="259">
        <v>0</v>
      </c>
    </row>
    <row r="249" spans="1:80" x14ac:dyDescent="0.2">
      <c r="A249" s="260">
        <v>89</v>
      </c>
      <c r="B249" s="261" t="s">
        <v>438</v>
      </c>
      <c r="C249" s="262" t="s">
        <v>439</v>
      </c>
      <c r="D249" s="263" t="s">
        <v>137</v>
      </c>
      <c r="E249" s="264">
        <v>5.9</v>
      </c>
      <c r="F249" s="264">
        <v>0</v>
      </c>
      <c r="G249" s="265">
        <f>E249*F249</f>
        <v>0</v>
      </c>
      <c r="H249" s="266">
        <v>0.2</v>
      </c>
      <c r="I249" s="267">
        <f>E249*H249</f>
        <v>1.1800000000000002</v>
      </c>
      <c r="J249" s="266"/>
      <c r="K249" s="267">
        <f>E249*J249</f>
        <v>0</v>
      </c>
      <c r="O249" s="259">
        <v>2</v>
      </c>
      <c r="AA249" s="232">
        <v>12</v>
      </c>
      <c r="AB249" s="232">
        <v>0</v>
      </c>
      <c r="AC249" s="232">
        <v>6</v>
      </c>
      <c r="AZ249" s="232">
        <v>2</v>
      </c>
      <c r="BA249" s="232">
        <f>IF(AZ249=1,G249,0)</f>
        <v>0</v>
      </c>
      <c r="BB249" s="232">
        <f>IF(AZ249=2,G249,0)</f>
        <v>0</v>
      </c>
      <c r="BC249" s="232">
        <f>IF(AZ249=3,G249,0)</f>
        <v>0</v>
      </c>
      <c r="BD249" s="232">
        <f>IF(AZ249=4,G249,0)</f>
        <v>0</v>
      </c>
      <c r="BE249" s="232">
        <f>IF(AZ249=5,G249,0)</f>
        <v>0</v>
      </c>
      <c r="CA249" s="259">
        <v>12</v>
      </c>
      <c r="CB249" s="259">
        <v>0</v>
      </c>
    </row>
    <row r="250" spans="1:80" x14ac:dyDescent="0.2">
      <c r="A250" s="268"/>
      <c r="B250" s="269"/>
      <c r="C250" s="327" t="s">
        <v>440</v>
      </c>
      <c r="D250" s="328"/>
      <c r="E250" s="328"/>
      <c r="F250" s="328"/>
      <c r="G250" s="329"/>
      <c r="I250" s="270"/>
      <c r="K250" s="270"/>
      <c r="L250" s="271" t="s">
        <v>440</v>
      </c>
      <c r="O250" s="259">
        <v>3</v>
      </c>
    </row>
    <row r="251" spans="1:80" x14ac:dyDescent="0.2">
      <c r="A251" s="268"/>
      <c r="B251" s="269"/>
      <c r="C251" s="327" t="s">
        <v>441</v>
      </c>
      <c r="D251" s="328"/>
      <c r="E251" s="328"/>
      <c r="F251" s="328"/>
      <c r="G251" s="329"/>
      <c r="I251" s="270"/>
      <c r="K251" s="270"/>
      <c r="L251" s="271" t="s">
        <v>441</v>
      </c>
      <c r="O251" s="259">
        <v>3</v>
      </c>
    </row>
    <row r="252" spans="1:80" x14ac:dyDescent="0.2">
      <c r="A252" s="268"/>
      <c r="B252" s="269"/>
      <c r="C252" s="327" t="s">
        <v>442</v>
      </c>
      <c r="D252" s="328"/>
      <c r="E252" s="328"/>
      <c r="F252" s="328"/>
      <c r="G252" s="329"/>
      <c r="I252" s="270"/>
      <c r="K252" s="270"/>
      <c r="L252" s="271" t="s">
        <v>442</v>
      </c>
      <c r="O252" s="259">
        <v>3</v>
      </c>
    </row>
    <row r="253" spans="1:80" x14ac:dyDescent="0.2">
      <c r="A253" s="268"/>
      <c r="B253" s="269"/>
      <c r="C253" s="327" t="s">
        <v>443</v>
      </c>
      <c r="D253" s="328"/>
      <c r="E253" s="328"/>
      <c r="F253" s="328"/>
      <c r="G253" s="329"/>
      <c r="I253" s="270"/>
      <c r="K253" s="270"/>
      <c r="L253" s="271" t="s">
        <v>443</v>
      </c>
      <c r="O253" s="259">
        <v>3</v>
      </c>
    </row>
    <row r="254" spans="1:80" x14ac:dyDescent="0.2">
      <c r="A254" s="268"/>
      <c r="B254" s="269"/>
      <c r="C254" s="327" t="s">
        <v>444</v>
      </c>
      <c r="D254" s="328"/>
      <c r="E254" s="328"/>
      <c r="F254" s="328"/>
      <c r="G254" s="329"/>
      <c r="I254" s="270"/>
      <c r="K254" s="270"/>
      <c r="L254" s="271" t="s">
        <v>444</v>
      </c>
      <c r="O254" s="259">
        <v>3</v>
      </c>
    </row>
    <row r="255" spans="1:80" x14ac:dyDescent="0.2">
      <c r="A255" s="260">
        <v>90</v>
      </c>
      <c r="B255" s="261" t="s">
        <v>445</v>
      </c>
      <c r="C255" s="262" t="s">
        <v>446</v>
      </c>
      <c r="D255" s="263" t="s">
        <v>421</v>
      </c>
      <c r="E255" s="264">
        <v>1.1803539999999999</v>
      </c>
      <c r="F255" s="264">
        <v>0</v>
      </c>
      <c r="G255" s="265">
        <f>E255*F255</f>
        <v>0</v>
      </c>
      <c r="H255" s="266">
        <v>0</v>
      </c>
      <c r="I255" s="267">
        <f>E255*H255</f>
        <v>0</v>
      </c>
      <c r="J255" s="266"/>
      <c r="K255" s="267">
        <f>E255*J255</f>
        <v>0</v>
      </c>
      <c r="O255" s="259">
        <v>2</v>
      </c>
      <c r="AA255" s="232">
        <v>7</v>
      </c>
      <c r="AB255" s="232">
        <v>1001</v>
      </c>
      <c r="AC255" s="232">
        <v>5</v>
      </c>
      <c r="AZ255" s="232">
        <v>2</v>
      </c>
      <c r="BA255" s="232">
        <f>IF(AZ255=1,G255,0)</f>
        <v>0</v>
      </c>
      <c r="BB255" s="232">
        <f>IF(AZ255=2,G255,0)</f>
        <v>0</v>
      </c>
      <c r="BC255" s="232">
        <f>IF(AZ255=3,G255,0)</f>
        <v>0</v>
      </c>
      <c r="BD255" s="232">
        <f>IF(AZ255=4,G255,0)</f>
        <v>0</v>
      </c>
      <c r="BE255" s="232">
        <f>IF(AZ255=5,G255,0)</f>
        <v>0</v>
      </c>
      <c r="CA255" s="259">
        <v>7</v>
      </c>
      <c r="CB255" s="259">
        <v>1001</v>
      </c>
    </row>
    <row r="256" spans="1:80" x14ac:dyDescent="0.2">
      <c r="A256" s="278"/>
      <c r="B256" s="279" t="s">
        <v>100</v>
      </c>
      <c r="C256" s="280" t="s">
        <v>435</v>
      </c>
      <c r="D256" s="281"/>
      <c r="E256" s="282"/>
      <c r="F256" s="283"/>
      <c r="G256" s="284">
        <f>SUM(G247:G255)</f>
        <v>0</v>
      </c>
      <c r="H256" s="285"/>
      <c r="I256" s="286">
        <f>SUM(I247:I255)</f>
        <v>1.1803540000000001</v>
      </c>
      <c r="J256" s="285"/>
      <c r="K256" s="286">
        <f>SUM(K247:K255)</f>
        <v>0</v>
      </c>
      <c r="O256" s="259">
        <v>4</v>
      </c>
      <c r="BA256" s="287">
        <f>SUM(BA247:BA255)</f>
        <v>0</v>
      </c>
      <c r="BB256" s="287">
        <f>SUM(BB247:BB255)</f>
        <v>0</v>
      </c>
      <c r="BC256" s="287">
        <f>SUM(BC247:BC255)</f>
        <v>0</v>
      </c>
      <c r="BD256" s="287">
        <f>SUM(BD247:BD255)</f>
        <v>0</v>
      </c>
      <c r="BE256" s="287">
        <f>SUM(BE247:BE255)</f>
        <v>0</v>
      </c>
    </row>
    <row r="257" spans="1:80" x14ac:dyDescent="0.2">
      <c r="A257" s="249" t="s">
        <v>97</v>
      </c>
      <c r="B257" s="250" t="s">
        <v>447</v>
      </c>
      <c r="C257" s="251" t="s">
        <v>448</v>
      </c>
      <c r="D257" s="252"/>
      <c r="E257" s="253"/>
      <c r="F257" s="253"/>
      <c r="G257" s="254"/>
      <c r="H257" s="255"/>
      <c r="I257" s="256"/>
      <c r="J257" s="257"/>
      <c r="K257" s="258"/>
      <c r="O257" s="259">
        <v>1</v>
      </c>
    </row>
    <row r="258" spans="1:80" x14ac:dyDescent="0.2">
      <c r="A258" s="260">
        <v>91</v>
      </c>
      <c r="B258" s="261" t="s">
        <v>450</v>
      </c>
      <c r="C258" s="262" t="s">
        <v>451</v>
      </c>
      <c r="D258" s="263" t="s">
        <v>113</v>
      </c>
      <c r="E258" s="264">
        <v>12.5</v>
      </c>
      <c r="F258" s="264">
        <v>0</v>
      </c>
      <c r="G258" s="265">
        <f>E258*F258</f>
        <v>0</v>
      </c>
      <c r="H258" s="266">
        <v>5.2999999999999998E-4</v>
      </c>
      <c r="I258" s="267">
        <f>E258*H258</f>
        <v>6.6249999999999998E-3</v>
      </c>
      <c r="J258" s="266">
        <v>0</v>
      </c>
      <c r="K258" s="267">
        <f>E258*J258</f>
        <v>0</v>
      </c>
      <c r="O258" s="259">
        <v>2</v>
      </c>
      <c r="AA258" s="232">
        <v>1</v>
      </c>
      <c r="AB258" s="232">
        <v>7</v>
      </c>
      <c r="AC258" s="232">
        <v>7</v>
      </c>
      <c r="AZ258" s="232">
        <v>2</v>
      </c>
      <c r="BA258" s="232">
        <f>IF(AZ258=1,G258,0)</f>
        <v>0</v>
      </c>
      <c r="BB258" s="232">
        <f>IF(AZ258=2,G258,0)</f>
        <v>0</v>
      </c>
      <c r="BC258" s="232">
        <f>IF(AZ258=3,G258,0)</f>
        <v>0</v>
      </c>
      <c r="BD258" s="232">
        <f>IF(AZ258=4,G258,0)</f>
        <v>0</v>
      </c>
      <c r="BE258" s="232">
        <f>IF(AZ258=5,G258,0)</f>
        <v>0</v>
      </c>
      <c r="CA258" s="259">
        <v>1</v>
      </c>
      <c r="CB258" s="259">
        <v>7</v>
      </c>
    </row>
    <row r="259" spans="1:80" x14ac:dyDescent="0.2">
      <c r="A259" s="278"/>
      <c r="B259" s="279" t="s">
        <v>100</v>
      </c>
      <c r="C259" s="280" t="s">
        <v>449</v>
      </c>
      <c r="D259" s="281"/>
      <c r="E259" s="282"/>
      <c r="F259" s="283"/>
      <c r="G259" s="284">
        <f>SUM(G257:G258)</f>
        <v>0</v>
      </c>
      <c r="H259" s="285"/>
      <c r="I259" s="286">
        <f>SUM(I257:I258)</f>
        <v>6.6249999999999998E-3</v>
      </c>
      <c r="J259" s="285"/>
      <c r="K259" s="286">
        <f>SUM(K257:K258)</f>
        <v>0</v>
      </c>
      <c r="O259" s="259">
        <v>4</v>
      </c>
      <c r="BA259" s="287">
        <f>SUM(BA257:BA258)</f>
        <v>0</v>
      </c>
      <c r="BB259" s="287">
        <f>SUM(BB257:BB258)</f>
        <v>0</v>
      </c>
      <c r="BC259" s="287">
        <f>SUM(BC257:BC258)</f>
        <v>0</v>
      </c>
      <c r="BD259" s="287">
        <f>SUM(BD257:BD258)</f>
        <v>0</v>
      </c>
      <c r="BE259" s="287">
        <f>SUM(BE257:BE258)</f>
        <v>0</v>
      </c>
    </row>
    <row r="260" spans="1:80" x14ac:dyDescent="0.2">
      <c r="A260" s="249" t="s">
        <v>97</v>
      </c>
      <c r="B260" s="250" t="s">
        <v>452</v>
      </c>
      <c r="C260" s="251" t="s">
        <v>453</v>
      </c>
      <c r="D260" s="252"/>
      <c r="E260" s="253"/>
      <c r="F260" s="253"/>
      <c r="G260" s="254"/>
      <c r="H260" s="255"/>
      <c r="I260" s="256"/>
      <c r="J260" s="257"/>
      <c r="K260" s="258"/>
      <c r="O260" s="259">
        <v>1</v>
      </c>
    </row>
    <row r="261" spans="1:80" x14ac:dyDescent="0.2">
      <c r="A261" s="260">
        <v>92</v>
      </c>
      <c r="B261" s="261" t="s">
        <v>455</v>
      </c>
      <c r="C261" s="262" t="s">
        <v>456</v>
      </c>
      <c r="D261" s="263" t="s">
        <v>421</v>
      </c>
      <c r="E261" s="264">
        <v>1806.3757000000001</v>
      </c>
      <c r="F261" s="264">
        <v>0</v>
      </c>
      <c r="G261" s="265">
        <f>E261*F261</f>
        <v>0</v>
      </c>
      <c r="H261" s="266">
        <v>0</v>
      </c>
      <c r="I261" s="267">
        <f>E261*H261</f>
        <v>0</v>
      </c>
      <c r="J261" s="266"/>
      <c r="K261" s="267">
        <f>E261*J261</f>
        <v>0</v>
      </c>
      <c r="O261" s="259">
        <v>2</v>
      </c>
      <c r="AA261" s="232">
        <v>8</v>
      </c>
      <c r="AB261" s="232">
        <v>0</v>
      </c>
      <c r="AC261" s="232">
        <v>3</v>
      </c>
      <c r="AZ261" s="232">
        <v>1</v>
      </c>
      <c r="BA261" s="232">
        <f>IF(AZ261=1,G261,0)</f>
        <v>0</v>
      </c>
      <c r="BB261" s="232">
        <f>IF(AZ261=2,G261,0)</f>
        <v>0</v>
      </c>
      <c r="BC261" s="232">
        <f>IF(AZ261=3,G261,0)</f>
        <v>0</v>
      </c>
      <c r="BD261" s="232">
        <f>IF(AZ261=4,G261,0)</f>
        <v>0</v>
      </c>
      <c r="BE261" s="232">
        <f>IF(AZ261=5,G261,0)</f>
        <v>0</v>
      </c>
      <c r="CA261" s="259">
        <v>8</v>
      </c>
      <c r="CB261" s="259">
        <v>0</v>
      </c>
    </row>
    <row r="262" spans="1:80" x14ac:dyDescent="0.2">
      <c r="A262" s="260">
        <v>93</v>
      </c>
      <c r="B262" s="261" t="s">
        <v>457</v>
      </c>
      <c r="C262" s="262" t="s">
        <v>458</v>
      </c>
      <c r="D262" s="263" t="s">
        <v>421</v>
      </c>
      <c r="E262" s="264">
        <v>32514.762599999998</v>
      </c>
      <c r="F262" s="264">
        <v>0</v>
      </c>
      <c r="G262" s="265">
        <f>E262*F262</f>
        <v>0</v>
      </c>
      <c r="H262" s="266">
        <v>0</v>
      </c>
      <c r="I262" s="267">
        <f>E262*H262</f>
        <v>0</v>
      </c>
      <c r="J262" s="266"/>
      <c r="K262" s="267">
        <f>E262*J262</f>
        <v>0</v>
      </c>
      <c r="O262" s="259">
        <v>2</v>
      </c>
      <c r="AA262" s="232">
        <v>8</v>
      </c>
      <c r="AB262" s="232">
        <v>0</v>
      </c>
      <c r="AC262" s="232">
        <v>3</v>
      </c>
      <c r="AZ262" s="232">
        <v>1</v>
      </c>
      <c r="BA262" s="232">
        <f>IF(AZ262=1,G262,0)</f>
        <v>0</v>
      </c>
      <c r="BB262" s="232">
        <f>IF(AZ262=2,G262,0)</f>
        <v>0</v>
      </c>
      <c r="BC262" s="232">
        <f>IF(AZ262=3,G262,0)</f>
        <v>0</v>
      </c>
      <c r="BD262" s="232">
        <f>IF(AZ262=4,G262,0)</f>
        <v>0</v>
      </c>
      <c r="BE262" s="232">
        <f>IF(AZ262=5,G262,0)</f>
        <v>0</v>
      </c>
      <c r="CA262" s="259">
        <v>8</v>
      </c>
      <c r="CB262" s="259">
        <v>0</v>
      </c>
    </row>
    <row r="263" spans="1:80" x14ac:dyDescent="0.2">
      <c r="A263" s="260">
        <v>94</v>
      </c>
      <c r="B263" s="261" t="s">
        <v>459</v>
      </c>
      <c r="C263" s="262" t="s">
        <v>460</v>
      </c>
      <c r="D263" s="263" t="s">
        <v>421</v>
      </c>
      <c r="E263" s="264">
        <v>1806.3757000000001</v>
      </c>
      <c r="F263" s="264">
        <v>0</v>
      </c>
      <c r="G263" s="265">
        <f>E263*F263</f>
        <v>0</v>
      </c>
      <c r="H263" s="266">
        <v>0</v>
      </c>
      <c r="I263" s="267">
        <f>E263*H263</f>
        <v>0</v>
      </c>
      <c r="J263" s="266"/>
      <c r="K263" s="267">
        <f>E263*J263</f>
        <v>0</v>
      </c>
      <c r="O263" s="259">
        <v>2</v>
      </c>
      <c r="AA263" s="232">
        <v>8</v>
      </c>
      <c r="AB263" s="232">
        <v>0</v>
      </c>
      <c r="AC263" s="232">
        <v>3</v>
      </c>
      <c r="AZ263" s="232">
        <v>1</v>
      </c>
      <c r="BA263" s="232">
        <f>IF(AZ263=1,G263,0)</f>
        <v>0</v>
      </c>
      <c r="BB263" s="232">
        <f>IF(AZ263=2,G263,0)</f>
        <v>0</v>
      </c>
      <c r="BC263" s="232">
        <f>IF(AZ263=3,G263,0)</f>
        <v>0</v>
      </c>
      <c r="BD263" s="232">
        <f>IF(AZ263=4,G263,0)</f>
        <v>0</v>
      </c>
      <c r="BE263" s="232">
        <f>IF(AZ263=5,G263,0)</f>
        <v>0</v>
      </c>
      <c r="CA263" s="259">
        <v>8</v>
      </c>
      <c r="CB263" s="259">
        <v>0</v>
      </c>
    </row>
    <row r="264" spans="1:80" x14ac:dyDescent="0.2">
      <c r="A264" s="278"/>
      <c r="B264" s="279" t="s">
        <v>100</v>
      </c>
      <c r="C264" s="280" t="s">
        <v>454</v>
      </c>
      <c r="D264" s="281"/>
      <c r="E264" s="282"/>
      <c r="F264" s="283"/>
      <c r="G264" s="284">
        <f>SUM(G260:G263)</f>
        <v>0</v>
      </c>
      <c r="H264" s="285"/>
      <c r="I264" s="286">
        <f>SUM(I260:I263)</f>
        <v>0</v>
      </c>
      <c r="J264" s="285"/>
      <c r="K264" s="286">
        <f>SUM(K260:K263)</f>
        <v>0</v>
      </c>
      <c r="O264" s="259">
        <v>4</v>
      </c>
      <c r="BA264" s="287">
        <f>SUM(BA260:BA263)</f>
        <v>0</v>
      </c>
      <c r="BB264" s="287">
        <f>SUM(BB260:BB263)</f>
        <v>0</v>
      </c>
      <c r="BC264" s="287">
        <f>SUM(BC260:BC263)</f>
        <v>0</v>
      </c>
      <c r="BD264" s="287">
        <f>SUM(BD260:BD263)</f>
        <v>0</v>
      </c>
      <c r="BE264" s="287">
        <f>SUM(BE260:BE263)</f>
        <v>0</v>
      </c>
    </row>
    <row r="265" spans="1:80" x14ac:dyDescent="0.2">
      <c r="E265" s="232"/>
    </row>
    <row r="266" spans="1:80" x14ac:dyDescent="0.2">
      <c r="E266" s="232"/>
    </row>
    <row r="267" spans="1:80" x14ac:dyDescent="0.2">
      <c r="E267" s="232"/>
    </row>
    <row r="268" spans="1:80" x14ac:dyDescent="0.2">
      <c r="E268" s="232"/>
    </row>
    <row r="269" spans="1:80" x14ac:dyDescent="0.2">
      <c r="E269" s="232"/>
    </row>
    <row r="270" spans="1:80" x14ac:dyDescent="0.2">
      <c r="E270" s="232"/>
    </row>
    <row r="271" spans="1:80" x14ac:dyDescent="0.2">
      <c r="E271" s="232"/>
    </row>
    <row r="272" spans="1:80" x14ac:dyDescent="0.2">
      <c r="E272" s="232"/>
    </row>
    <row r="273" spans="1:7" x14ac:dyDescent="0.2">
      <c r="E273" s="232"/>
    </row>
    <row r="274" spans="1:7" x14ac:dyDescent="0.2">
      <c r="E274" s="232"/>
    </row>
    <row r="275" spans="1:7" x14ac:dyDescent="0.2">
      <c r="E275" s="232"/>
    </row>
    <row r="276" spans="1:7" x14ac:dyDescent="0.2">
      <c r="E276" s="232"/>
    </row>
    <row r="277" spans="1:7" x14ac:dyDescent="0.2">
      <c r="E277" s="232"/>
    </row>
    <row r="278" spans="1:7" x14ac:dyDescent="0.2">
      <c r="E278" s="232"/>
    </row>
    <row r="279" spans="1:7" x14ac:dyDescent="0.2">
      <c r="E279" s="232"/>
    </row>
    <row r="280" spans="1:7" x14ac:dyDescent="0.2">
      <c r="E280" s="232"/>
    </row>
    <row r="281" spans="1:7" x14ac:dyDescent="0.2">
      <c r="E281" s="232"/>
    </row>
    <row r="282" spans="1:7" x14ac:dyDescent="0.2">
      <c r="E282" s="232"/>
    </row>
    <row r="283" spans="1:7" x14ac:dyDescent="0.2">
      <c r="E283" s="232"/>
    </row>
    <row r="284" spans="1:7" x14ac:dyDescent="0.2">
      <c r="E284" s="232"/>
    </row>
    <row r="285" spans="1:7" x14ac:dyDescent="0.2">
      <c r="E285" s="232"/>
    </row>
    <row r="286" spans="1:7" x14ac:dyDescent="0.2">
      <c r="E286" s="232"/>
    </row>
    <row r="287" spans="1:7" x14ac:dyDescent="0.2">
      <c r="E287" s="232"/>
    </row>
    <row r="288" spans="1:7" x14ac:dyDescent="0.2">
      <c r="A288" s="277"/>
      <c r="B288" s="277"/>
      <c r="C288" s="277"/>
      <c r="D288" s="277"/>
      <c r="E288" s="277"/>
      <c r="F288" s="277"/>
      <c r="G288" s="277"/>
    </row>
    <row r="289" spans="1:7" x14ac:dyDescent="0.2">
      <c r="A289" s="277"/>
      <c r="B289" s="277"/>
      <c r="C289" s="277"/>
      <c r="D289" s="277"/>
      <c r="E289" s="277"/>
      <c r="F289" s="277"/>
      <c r="G289" s="277"/>
    </row>
    <row r="290" spans="1:7" x14ac:dyDescent="0.2">
      <c r="A290" s="277"/>
      <c r="B290" s="277"/>
      <c r="C290" s="277"/>
      <c r="D290" s="277"/>
      <c r="E290" s="277"/>
      <c r="F290" s="277"/>
      <c r="G290" s="277"/>
    </row>
    <row r="291" spans="1:7" x14ac:dyDescent="0.2">
      <c r="A291" s="277"/>
      <c r="B291" s="277"/>
      <c r="C291" s="277"/>
      <c r="D291" s="277"/>
      <c r="E291" s="277"/>
      <c r="F291" s="277"/>
      <c r="G291" s="277"/>
    </row>
    <row r="292" spans="1:7" x14ac:dyDescent="0.2">
      <c r="E292" s="232"/>
    </row>
    <row r="293" spans="1:7" x14ac:dyDescent="0.2">
      <c r="E293" s="232"/>
    </row>
    <row r="294" spans="1:7" x14ac:dyDescent="0.2">
      <c r="E294" s="232"/>
    </row>
    <row r="295" spans="1:7" x14ac:dyDescent="0.2">
      <c r="E295" s="232"/>
    </row>
    <row r="296" spans="1:7" x14ac:dyDescent="0.2">
      <c r="E296" s="232"/>
    </row>
    <row r="297" spans="1:7" x14ac:dyDescent="0.2">
      <c r="E297" s="232"/>
    </row>
    <row r="298" spans="1:7" x14ac:dyDescent="0.2">
      <c r="E298" s="232"/>
    </row>
    <row r="299" spans="1:7" x14ac:dyDescent="0.2">
      <c r="E299" s="232"/>
    </row>
    <row r="300" spans="1:7" x14ac:dyDescent="0.2">
      <c r="E300" s="232"/>
    </row>
    <row r="301" spans="1:7" x14ac:dyDescent="0.2">
      <c r="E301" s="232"/>
    </row>
    <row r="302" spans="1:7" x14ac:dyDescent="0.2">
      <c r="E302" s="232"/>
    </row>
    <row r="303" spans="1:7" x14ac:dyDescent="0.2">
      <c r="E303" s="232"/>
    </row>
    <row r="304" spans="1:7" x14ac:dyDescent="0.2">
      <c r="E304" s="232"/>
    </row>
    <row r="305" spans="5:5" x14ac:dyDescent="0.2">
      <c r="E305" s="232"/>
    </row>
    <row r="306" spans="5:5" x14ac:dyDescent="0.2">
      <c r="E306" s="232"/>
    </row>
    <row r="307" spans="5:5" x14ac:dyDescent="0.2">
      <c r="E307" s="232"/>
    </row>
    <row r="308" spans="5:5" x14ac:dyDescent="0.2">
      <c r="E308" s="232"/>
    </row>
    <row r="309" spans="5:5" x14ac:dyDescent="0.2">
      <c r="E309" s="232"/>
    </row>
    <row r="310" spans="5:5" x14ac:dyDescent="0.2">
      <c r="E310" s="232"/>
    </row>
    <row r="311" spans="5:5" x14ac:dyDescent="0.2">
      <c r="E311" s="232"/>
    </row>
    <row r="312" spans="5:5" x14ac:dyDescent="0.2">
      <c r="E312" s="232"/>
    </row>
    <row r="313" spans="5:5" x14ac:dyDescent="0.2">
      <c r="E313" s="232"/>
    </row>
    <row r="314" spans="5:5" x14ac:dyDescent="0.2">
      <c r="E314" s="232"/>
    </row>
    <row r="315" spans="5:5" x14ac:dyDescent="0.2">
      <c r="E315" s="232"/>
    </row>
    <row r="316" spans="5:5" x14ac:dyDescent="0.2">
      <c r="E316" s="232"/>
    </row>
    <row r="317" spans="5:5" x14ac:dyDescent="0.2">
      <c r="E317" s="232"/>
    </row>
    <row r="318" spans="5:5" x14ac:dyDescent="0.2">
      <c r="E318" s="232"/>
    </row>
    <row r="319" spans="5:5" x14ac:dyDescent="0.2">
      <c r="E319" s="232"/>
    </row>
    <row r="320" spans="5:5" x14ac:dyDescent="0.2">
      <c r="E320" s="232"/>
    </row>
    <row r="321" spans="1:7" x14ac:dyDescent="0.2">
      <c r="E321" s="232"/>
    </row>
    <row r="322" spans="1:7" x14ac:dyDescent="0.2">
      <c r="E322" s="232"/>
    </row>
    <row r="323" spans="1:7" x14ac:dyDescent="0.2">
      <c r="A323" s="288"/>
      <c r="B323" s="288"/>
    </row>
    <row r="324" spans="1:7" x14ac:dyDescent="0.2">
      <c r="A324" s="277"/>
      <c r="B324" s="277"/>
      <c r="C324" s="289"/>
      <c r="D324" s="289"/>
      <c r="E324" s="290"/>
      <c r="F324" s="289"/>
      <c r="G324" s="291"/>
    </row>
    <row r="325" spans="1:7" x14ac:dyDescent="0.2">
      <c r="A325" s="292"/>
      <c r="B325" s="292"/>
      <c r="C325" s="277"/>
      <c r="D325" s="277"/>
      <c r="E325" s="293"/>
      <c r="F325" s="277"/>
      <c r="G325" s="277"/>
    </row>
    <row r="326" spans="1:7" x14ac:dyDescent="0.2">
      <c r="A326" s="277"/>
      <c r="B326" s="277"/>
      <c r="C326" s="277"/>
      <c r="D326" s="277"/>
      <c r="E326" s="293"/>
      <c r="F326" s="277"/>
      <c r="G326" s="277"/>
    </row>
    <row r="327" spans="1:7" x14ac:dyDescent="0.2">
      <c r="A327" s="277"/>
      <c r="B327" s="277"/>
      <c r="C327" s="277"/>
      <c r="D327" s="277"/>
      <c r="E327" s="293"/>
      <c r="F327" s="277"/>
      <c r="G327" s="277"/>
    </row>
    <row r="328" spans="1:7" x14ac:dyDescent="0.2">
      <c r="A328" s="277"/>
      <c r="B328" s="277"/>
      <c r="C328" s="277"/>
      <c r="D328" s="277"/>
      <c r="E328" s="293"/>
      <c r="F328" s="277"/>
      <c r="G328" s="277"/>
    </row>
    <row r="329" spans="1:7" x14ac:dyDescent="0.2">
      <c r="A329" s="277"/>
      <c r="B329" s="277"/>
      <c r="C329" s="277"/>
      <c r="D329" s="277"/>
      <c r="E329" s="293"/>
      <c r="F329" s="277"/>
      <c r="G329" s="277"/>
    </row>
    <row r="330" spans="1:7" x14ac:dyDescent="0.2">
      <c r="A330" s="277"/>
      <c r="B330" s="277"/>
      <c r="C330" s="277"/>
      <c r="D330" s="277"/>
      <c r="E330" s="293"/>
      <c r="F330" s="277"/>
      <c r="G330" s="277"/>
    </row>
    <row r="331" spans="1:7" x14ac:dyDescent="0.2">
      <c r="A331" s="277"/>
      <c r="B331" s="277"/>
      <c r="C331" s="277"/>
      <c r="D331" s="277"/>
      <c r="E331" s="293"/>
      <c r="F331" s="277"/>
      <c r="G331" s="277"/>
    </row>
    <row r="332" spans="1:7" x14ac:dyDescent="0.2">
      <c r="A332" s="277"/>
      <c r="B332" s="277"/>
      <c r="C332" s="277"/>
      <c r="D332" s="277"/>
      <c r="E332" s="293"/>
      <c r="F332" s="277"/>
      <c r="G332" s="277"/>
    </row>
    <row r="333" spans="1:7" x14ac:dyDescent="0.2">
      <c r="A333" s="277"/>
      <c r="B333" s="277"/>
      <c r="C333" s="277"/>
      <c r="D333" s="277"/>
      <c r="E333" s="293"/>
      <c r="F333" s="277"/>
      <c r="G333" s="277"/>
    </row>
    <row r="334" spans="1:7" x14ac:dyDescent="0.2">
      <c r="A334" s="277"/>
      <c r="B334" s="277"/>
      <c r="C334" s="277"/>
      <c r="D334" s="277"/>
      <c r="E334" s="293"/>
      <c r="F334" s="277"/>
      <c r="G334" s="277"/>
    </row>
    <row r="335" spans="1:7" x14ac:dyDescent="0.2">
      <c r="A335" s="277"/>
      <c r="B335" s="277"/>
      <c r="C335" s="277"/>
      <c r="D335" s="277"/>
      <c r="E335" s="293"/>
      <c r="F335" s="277"/>
      <c r="G335" s="277"/>
    </row>
    <row r="336" spans="1:7" x14ac:dyDescent="0.2">
      <c r="A336" s="277"/>
      <c r="B336" s="277"/>
      <c r="C336" s="277"/>
      <c r="D336" s="277"/>
      <c r="E336" s="293"/>
      <c r="F336" s="277"/>
      <c r="G336" s="277"/>
    </row>
    <row r="337" spans="1:7" x14ac:dyDescent="0.2">
      <c r="A337" s="277"/>
      <c r="B337" s="277"/>
      <c r="C337" s="277"/>
      <c r="D337" s="277"/>
      <c r="E337" s="293"/>
      <c r="F337" s="277"/>
      <c r="G337" s="277"/>
    </row>
  </sheetData>
  <mergeCells count="142">
    <mergeCell ref="A1:G1"/>
    <mergeCell ref="A3:B3"/>
    <mergeCell ref="A4:B4"/>
    <mergeCell ref="E4:G4"/>
    <mergeCell ref="C9:D9"/>
    <mergeCell ref="C10:D10"/>
    <mergeCell ref="C12:D12"/>
    <mergeCell ref="C13:D13"/>
    <mergeCell ref="C26:D26"/>
    <mergeCell ref="C27:D27"/>
    <mergeCell ref="C28:D28"/>
    <mergeCell ref="C30:D30"/>
    <mergeCell ref="C31:D31"/>
    <mergeCell ref="C32:D32"/>
    <mergeCell ref="C16:D16"/>
    <mergeCell ref="C17:D17"/>
    <mergeCell ref="C19:D19"/>
    <mergeCell ref="C21:D21"/>
    <mergeCell ref="C22:D22"/>
    <mergeCell ref="C24:D24"/>
    <mergeCell ref="C44:D44"/>
    <mergeCell ref="C46:D46"/>
    <mergeCell ref="C47:D47"/>
    <mergeCell ref="C48:D48"/>
    <mergeCell ref="C50:D50"/>
    <mergeCell ref="C52:D52"/>
    <mergeCell ref="C34:D34"/>
    <mergeCell ref="C35:D35"/>
    <mergeCell ref="C36:D36"/>
    <mergeCell ref="C38:D38"/>
    <mergeCell ref="C40:D40"/>
    <mergeCell ref="C42:D42"/>
    <mergeCell ref="C62:D62"/>
    <mergeCell ref="C63:D63"/>
    <mergeCell ref="C64:D64"/>
    <mergeCell ref="C66:D66"/>
    <mergeCell ref="C67:D67"/>
    <mergeCell ref="C69:D69"/>
    <mergeCell ref="C53:D53"/>
    <mergeCell ref="C54:D54"/>
    <mergeCell ref="C56:D56"/>
    <mergeCell ref="C57:D57"/>
    <mergeCell ref="C58:D58"/>
    <mergeCell ref="C61:D61"/>
    <mergeCell ref="C79:D79"/>
    <mergeCell ref="C81:D81"/>
    <mergeCell ref="C83:D83"/>
    <mergeCell ref="C87:D87"/>
    <mergeCell ref="C88:D88"/>
    <mergeCell ref="C89:D89"/>
    <mergeCell ref="C91:D91"/>
    <mergeCell ref="C93:D93"/>
    <mergeCell ref="C71:D71"/>
    <mergeCell ref="C72:D72"/>
    <mergeCell ref="C73:D73"/>
    <mergeCell ref="C75:D75"/>
    <mergeCell ref="C77:D77"/>
    <mergeCell ref="C78:D78"/>
    <mergeCell ref="C109:D109"/>
    <mergeCell ref="C111:D111"/>
    <mergeCell ref="C112:D112"/>
    <mergeCell ref="C114:D114"/>
    <mergeCell ref="C116:D116"/>
    <mergeCell ref="C118:D118"/>
    <mergeCell ref="C98:D98"/>
    <mergeCell ref="C102:D102"/>
    <mergeCell ref="C104:D104"/>
    <mergeCell ref="C105:D105"/>
    <mergeCell ref="C107:D107"/>
    <mergeCell ref="C108:D108"/>
    <mergeCell ref="C129:D129"/>
    <mergeCell ref="C131:D131"/>
    <mergeCell ref="C132:D132"/>
    <mergeCell ref="C133:D133"/>
    <mergeCell ref="C134:D134"/>
    <mergeCell ref="C135:D135"/>
    <mergeCell ref="C120:D120"/>
    <mergeCell ref="C123:D123"/>
    <mergeCell ref="C124:D124"/>
    <mergeCell ref="C125:D125"/>
    <mergeCell ref="C127:D127"/>
    <mergeCell ref="C128:D128"/>
    <mergeCell ref="C144:D144"/>
    <mergeCell ref="C148:D148"/>
    <mergeCell ref="C149:D149"/>
    <mergeCell ref="C150:D150"/>
    <mergeCell ref="C152:D152"/>
    <mergeCell ref="C153:D153"/>
    <mergeCell ref="C136:D136"/>
    <mergeCell ref="C137:D137"/>
    <mergeCell ref="C139:D139"/>
    <mergeCell ref="C140:D140"/>
    <mergeCell ref="C141:D141"/>
    <mergeCell ref="C143:G143"/>
    <mergeCell ref="C164:D164"/>
    <mergeCell ref="C165:D165"/>
    <mergeCell ref="C169:D169"/>
    <mergeCell ref="C155:D155"/>
    <mergeCell ref="C156:D156"/>
    <mergeCell ref="C158:D158"/>
    <mergeCell ref="C160:D160"/>
    <mergeCell ref="C161:D161"/>
    <mergeCell ref="C162:D162"/>
    <mergeCell ref="C191:D191"/>
    <mergeCell ref="C192:D192"/>
    <mergeCell ref="C194:D194"/>
    <mergeCell ref="C195:D195"/>
    <mergeCell ref="C197:D197"/>
    <mergeCell ref="C199:D199"/>
    <mergeCell ref="C173:D173"/>
    <mergeCell ref="C175:D175"/>
    <mergeCell ref="C177:D177"/>
    <mergeCell ref="C182:D182"/>
    <mergeCell ref="C184:D184"/>
    <mergeCell ref="C186:D186"/>
    <mergeCell ref="C187:D187"/>
    <mergeCell ref="C213:D213"/>
    <mergeCell ref="C217:D217"/>
    <mergeCell ref="C218:D218"/>
    <mergeCell ref="C220:D220"/>
    <mergeCell ref="C221:D221"/>
    <mergeCell ref="C223:D223"/>
    <mergeCell ref="C201:D201"/>
    <mergeCell ref="C203:D203"/>
    <mergeCell ref="C206:G206"/>
    <mergeCell ref="C208:G208"/>
    <mergeCell ref="C210:D210"/>
    <mergeCell ref="C211:D211"/>
    <mergeCell ref="C250:G250"/>
    <mergeCell ref="C251:G251"/>
    <mergeCell ref="C252:G252"/>
    <mergeCell ref="C253:G253"/>
    <mergeCell ref="C254:G254"/>
    <mergeCell ref="C242:D242"/>
    <mergeCell ref="C244:D244"/>
    <mergeCell ref="C224:D224"/>
    <mergeCell ref="C226:D226"/>
    <mergeCell ref="C227:D227"/>
    <mergeCell ref="C231:D231"/>
    <mergeCell ref="C232:D232"/>
    <mergeCell ref="C234:D234"/>
    <mergeCell ref="C235:D235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1:BE51"/>
  <sheetViews>
    <sheetView topLeftCell="A34" zoomScaleNormal="100" workbookViewId="0"/>
  </sheetViews>
  <sheetFormatPr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93" t="s">
        <v>101</v>
      </c>
      <c r="B1" s="94"/>
      <c r="C1" s="94"/>
      <c r="D1" s="94"/>
      <c r="E1" s="94"/>
      <c r="F1" s="94"/>
      <c r="G1" s="94"/>
    </row>
    <row r="2" spans="1:57" ht="12.75" customHeight="1" x14ac:dyDescent="0.2">
      <c r="A2" s="95" t="s">
        <v>32</v>
      </c>
      <c r="B2" s="96"/>
      <c r="C2" s="97" t="s">
        <v>109</v>
      </c>
      <c r="D2" s="97" t="s">
        <v>471</v>
      </c>
      <c r="E2" s="98"/>
      <c r="F2" s="99" t="s">
        <v>33</v>
      </c>
      <c r="G2" s="100"/>
    </row>
    <row r="3" spans="1:57" ht="3" hidden="1" customHeight="1" x14ac:dyDescent="0.2">
      <c r="A3" s="101"/>
      <c r="B3" s="102"/>
      <c r="C3" s="103"/>
      <c r="D3" s="103"/>
      <c r="E3" s="104"/>
      <c r="F3" s="105"/>
      <c r="G3" s="106"/>
    </row>
    <row r="4" spans="1:57" ht="12" customHeight="1" x14ac:dyDescent="0.2">
      <c r="A4" s="107" t="s">
        <v>34</v>
      </c>
      <c r="B4" s="102"/>
      <c r="C4" s="103"/>
      <c r="D4" s="103"/>
      <c r="E4" s="104"/>
      <c r="F4" s="105" t="s">
        <v>35</v>
      </c>
      <c r="G4" s="108"/>
    </row>
    <row r="5" spans="1:57" ht="12.95" customHeight="1" x14ac:dyDescent="0.2">
      <c r="A5" s="109" t="s">
        <v>470</v>
      </c>
      <c r="B5" s="110"/>
      <c r="C5" s="111" t="s">
        <v>471</v>
      </c>
      <c r="D5" s="112"/>
      <c r="E5" s="110"/>
      <c r="F5" s="105" t="s">
        <v>36</v>
      </c>
      <c r="G5" s="106"/>
    </row>
    <row r="6" spans="1:57" ht="12.95" customHeight="1" x14ac:dyDescent="0.2">
      <c r="A6" s="107" t="s">
        <v>37</v>
      </c>
      <c r="B6" s="102"/>
      <c r="C6" s="103"/>
      <c r="D6" s="103"/>
      <c r="E6" s="104"/>
      <c r="F6" s="113" t="s">
        <v>38</v>
      </c>
      <c r="G6" s="114"/>
      <c r="O6" s="115"/>
    </row>
    <row r="7" spans="1:57" ht="12.95" customHeight="1" x14ac:dyDescent="0.2">
      <c r="A7" s="116" t="s">
        <v>103</v>
      </c>
      <c r="B7" s="117"/>
      <c r="C7" s="118" t="s">
        <v>104</v>
      </c>
      <c r="D7" s="119"/>
      <c r="E7" s="119"/>
      <c r="F7" s="120" t="s">
        <v>39</v>
      </c>
      <c r="G7" s="114">
        <f>IF(G6=0,,ROUND((F30+F32)/G6,1))</f>
        <v>0</v>
      </c>
    </row>
    <row r="8" spans="1:57" x14ac:dyDescent="0.2">
      <c r="A8" s="121" t="s">
        <v>40</v>
      </c>
      <c r="B8" s="105"/>
      <c r="C8" s="313"/>
      <c r="D8" s="313"/>
      <c r="E8" s="314"/>
      <c r="F8" s="122" t="s">
        <v>41</v>
      </c>
      <c r="G8" s="123"/>
      <c r="H8" s="124"/>
      <c r="I8" s="125"/>
    </row>
    <row r="9" spans="1:57" x14ac:dyDescent="0.2">
      <c r="A9" s="121" t="s">
        <v>42</v>
      </c>
      <c r="B9" s="105"/>
      <c r="C9" s="313"/>
      <c r="D9" s="313"/>
      <c r="E9" s="314"/>
      <c r="F9" s="105"/>
      <c r="G9" s="126"/>
      <c r="H9" s="127"/>
    </row>
    <row r="10" spans="1:57" x14ac:dyDescent="0.2">
      <c r="A10" s="121" t="s">
        <v>43</v>
      </c>
      <c r="B10" s="105"/>
      <c r="C10" s="313"/>
      <c r="D10" s="313"/>
      <c r="E10" s="313"/>
      <c r="F10" s="128"/>
      <c r="G10" s="129"/>
      <c r="H10" s="130"/>
    </row>
    <row r="11" spans="1:57" ht="13.5" customHeight="1" x14ac:dyDescent="0.2">
      <c r="A11" s="121" t="s">
        <v>44</v>
      </c>
      <c r="B11" s="105"/>
      <c r="C11" s="313"/>
      <c r="D11" s="313"/>
      <c r="E11" s="313"/>
      <c r="F11" s="131" t="s">
        <v>45</v>
      </c>
      <c r="G11" s="132"/>
      <c r="H11" s="127"/>
      <c r="BA11" s="133"/>
      <c r="BB11" s="133"/>
      <c r="BC11" s="133"/>
      <c r="BD11" s="133"/>
      <c r="BE11" s="133"/>
    </row>
    <row r="12" spans="1:57" ht="12.75" customHeight="1" x14ac:dyDescent="0.2">
      <c r="A12" s="134" t="s">
        <v>46</v>
      </c>
      <c r="B12" s="102"/>
      <c r="C12" s="315"/>
      <c r="D12" s="315"/>
      <c r="E12" s="315"/>
      <c r="F12" s="135" t="s">
        <v>47</v>
      </c>
      <c r="G12" s="136"/>
      <c r="H12" s="127"/>
    </row>
    <row r="13" spans="1:57" ht="28.5" customHeight="1" thickBot="1" x14ac:dyDescent="0.25">
      <c r="A13" s="137" t="s">
        <v>48</v>
      </c>
      <c r="B13" s="138"/>
      <c r="C13" s="138"/>
      <c r="D13" s="138"/>
      <c r="E13" s="139"/>
      <c r="F13" s="139"/>
      <c r="G13" s="140"/>
      <c r="H13" s="127"/>
    </row>
    <row r="14" spans="1:57" ht="17.25" customHeight="1" thickBot="1" x14ac:dyDescent="0.25">
      <c r="A14" s="141" t="s">
        <v>49</v>
      </c>
      <c r="B14" s="142"/>
      <c r="C14" s="143"/>
      <c r="D14" s="144" t="s">
        <v>50</v>
      </c>
      <c r="E14" s="145"/>
      <c r="F14" s="145"/>
      <c r="G14" s="143"/>
    </row>
    <row r="15" spans="1:57" ht="15.95" customHeight="1" x14ac:dyDescent="0.2">
      <c r="A15" s="146"/>
      <c r="B15" s="147" t="s">
        <v>51</v>
      </c>
      <c r="C15" s="148">
        <f>'SO 01.2 001 Rek'!E13</f>
        <v>0</v>
      </c>
      <c r="D15" s="149" t="str">
        <f>'SO 01.2 001 Rek'!A18</f>
        <v>Ztížené výrobní podmínky</v>
      </c>
      <c r="E15" s="150"/>
      <c r="F15" s="151"/>
      <c r="G15" s="148">
        <f>'SO 01.2 001 Rek'!I18</f>
        <v>0</v>
      </c>
    </row>
    <row r="16" spans="1:57" ht="15.95" customHeight="1" x14ac:dyDescent="0.2">
      <c r="A16" s="146" t="s">
        <v>52</v>
      </c>
      <c r="B16" s="147" t="s">
        <v>53</v>
      </c>
      <c r="C16" s="148">
        <f>'SO 01.2 001 Rek'!F13</f>
        <v>0</v>
      </c>
      <c r="D16" s="101" t="str">
        <f>'SO 01.2 001 Rek'!A19</f>
        <v>Oborová přirážka</v>
      </c>
      <c r="E16" s="152"/>
      <c r="F16" s="153"/>
      <c r="G16" s="148">
        <f>'SO 01.2 001 Rek'!I19</f>
        <v>0</v>
      </c>
    </row>
    <row r="17" spans="1:7" ht="15.95" customHeight="1" x14ac:dyDescent="0.2">
      <c r="A17" s="146" t="s">
        <v>54</v>
      </c>
      <c r="B17" s="147" t="s">
        <v>55</v>
      </c>
      <c r="C17" s="148">
        <f>'SO 01.2 001 Rek'!H13</f>
        <v>0</v>
      </c>
      <c r="D17" s="101" t="str">
        <f>'SO 01.2 001 Rek'!A20</f>
        <v>Přesun stavebních kapacit</v>
      </c>
      <c r="E17" s="152"/>
      <c r="F17" s="153"/>
      <c r="G17" s="148">
        <f>'SO 01.2 001 Rek'!I20</f>
        <v>0</v>
      </c>
    </row>
    <row r="18" spans="1:7" ht="15.95" customHeight="1" x14ac:dyDescent="0.2">
      <c r="A18" s="154" t="s">
        <v>56</v>
      </c>
      <c r="B18" s="155" t="s">
        <v>57</v>
      </c>
      <c r="C18" s="148">
        <f>'SO 01.2 001 Rek'!G13</f>
        <v>0</v>
      </c>
      <c r="D18" s="101" t="str">
        <f>'SO 01.2 001 Rek'!A21</f>
        <v>Mimostaveništní doprava</v>
      </c>
      <c r="E18" s="152"/>
      <c r="F18" s="153"/>
      <c r="G18" s="148">
        <f>'SO 01.2 001 Rek'!I21</f>
        <v>0</v>
      </c>
    </row>
    <row r="19" spans="1:7" ht="15.95" customHeight="1" x14ac:dyDescent="0.2">
      <c r="A19" s="156" t="s">
        <v>58</v>
      </c>
      <c r="B19" s="147"/>
      <c r="C19" s="148">
        <f>SUM(C15:C18)</f>
        <v>0</v>
      </c>
      <c r="D19" s="101" t="str">
        <f>'SO 01.2 001 Rek'!A22</f>
        <v>Zařízení staveniště</v>
      </c>
      <c r="E19" s="152"/>
      <c r="F19" s="153"/>
      <c r="G19" s="148">
        <f>'SO 01.2 001 Rek'!I22</f>
        <v>0</v>
      </c>
    </row>
    <row r="20" spans="1:7" ht="15.95" customHeight="1" x14ac:dyDescent="0.2">
      <c r="A20" s="156"/>
      <c r="B20" s="147"/>
      <c r="C20" s="148"/>
      <c r="D20" s="101" t="str">
        <f>'SO 01.2 001 Rek'!A23</f>
        <v>Provoz investora</v>
      </c>
      <c r="E20" s="152"/>
      <c r="F20" s="153"/>
      <c r="G20" s="148">
        <f>'SO 01.2 001 Rek'!I23</f>
        <v>0</v>
      </c>
    </row>
    <row r="21" spans="1:7" ht="15.95" customHeight="1" x14ac:dyDescent="0.2">
      <c r="A21" s="156" t="s">
        <v>29</v>
      </c>
      <c r="B21" s="147"/>
      <c r="C21" s="148">
        <f>'SO 01.2 001 Rek'!I13</f>
        <v>0</v>
      </c>
      <c r="D21" s="101" t="str">
        <f>'SO 01.2 001 Rek'!A24</f>
        <v>Kompletační činnost (IČD)</v>
      </c>
      <c r="E21" s="152"/>
      <c r="F21" s="153"/>
      <c r="G21" s="148">
        <f>'SO 01.2 001 Rek'!I24</f>
        <v>0</v>
      </c>
    </row>
    <row r="22" spans="1:7" ht="15.95" customHeight="1" x14ac:dyDescent="0.2">
      <c r="A22" s="157" t="s">
        <v>59</v>
      </c>
      <c r="B22" s="127"/>
      <c r="C22" s="148">
        <f>C19+C21</f>
        <v>0</v>
      </c>
      <c r="D22" s="101" t="s">
        <v>60</v>
      </c>
      <c r="E22" s="152"/>
      <c r="F22" s="153"/>
      <c r="G22" s="148">
        <f>G23-SUM(G15:G21)</f>
        <v>0</v>
      </c>
    </row>
    <row r="23" spans="1:7" ht="15.95" customHeight="1" thickBot="1" x14ac:dyDescent="0.25">
      <c r="A23" s="316" t="s">
        <v>61</v>
      </c>
      <c r="B23" s="317"/>
      <c r="C23" s="158">
        <f>C22+G23</f>
        <v>0</v>
      </c>
      <c r="D23" s="159" t="s">
        <v>62</v>
      </c>
      <c r="E23" s="160"/>
      <c r="F23" s="161"/>
      <c r="G23" s="148">
        <f>'SO 01.2 001 Rek'!H26</f>
        <v>0</v>
      </c>
    </row>
    <row r="24" spans="1:7" x14ac:dyDescent="0.2">
      <c r="A24" s="162" t="s">
        <v>63</v>
      </c>
      <c r="B24" s="163"/>
      <c r="C24" s="164"/>
      <c r="D24" s="163" t="s">
        <v>64</v>
      </c>
      <c r="E24" s="163"/>
      <c r="F24" s="165" t="s">
        <v>65</v>
      </c>
      <c r="G24" s="166"/>
    </row>
    <row r="25" spans="1:7" x14ac:dyDescent="0.2">
      <c r="A25" s="157" t="s">
        <v>66</v>
      </c>
      <c r="B25" s="127"/>
      <c r="C25" s="167"/>
      <c r="D25" s="127" t="s">
        <v>66</v>
      </c>
      <c r="F25" s="168" t="s">
        <v>66</v>
      </c>
      <c r="G25" s="169"/>
    </row>
    <row r="26" spans="1:7" ht="37.5" customHeight="1" x14ac:dyDescent="0.2">
      <c r="A26" s="157" t="s">
        <v>67</v>
      </c>
      <c r="B26" s="170"/>
      <c r="C26" s="167"/>
      <c r="D26" s="127" t="s">
        <v>67</v>
      </c>
      <c r="F26" s="168" t="s">
        <v>67</v>
      </c>
      <c r="G26" s="169"/>
    </row>
    <row r="27" spans="1:7" x14ac:dyDescent="0.2">
      <c r="A27" s="157"/>
      <c r="B27" s="171"/>
      <c r="C27" s="167"/>
      <c r="D27" s="127"/>
      <c r="F27" s="168"/>
      <c r="G27" s="169"/>
    </row>
    <row r="28" spans="1:7" x14ac:dyDescent="0.2">
      <c r="A28" s="157" t="s">
        <v>68</v>
      </c>
      <c r="B28" s="127"/>
      <c r="C28" s="167"/>
      <c r="D28" s="168" t="s">
        <v>69</v>
      </c>
      <c r="E28" s="167"/>
      <c r="F28" s="172" t="s">
        <v>69</v>
      </c>
      <c r="G28" s="169"/>
    </row>
    <row r="29" spans="1:7" ht="69" customHeight="1" x14ac:dyDescent="0.2">
      <c r="A29" s="157"/>
      <c r="B29" s="127"/>
      <c r="C29" s="173"/>
      <c r="D29" s="174"/>
      <c r="E29" s="173"/>
      <c r="F29" s="127"/>
      <c r="G29" s="169"/>
    </row>
    <row r="30" spans="1:7" x14ac:dyDescent="0.2">
      <c r="A30" s="175" t="s">
        <v>11</v>
      </c>
      <c r="B30" s="176"/>
      <c r="C30" s="177">
        <v>21</v>
      </c>
      <c r="D30" s="176" t="s">
        <v>70</v>
      </c>
      <c r="E30" s="178"/>
      <c r="F30" s="308">
        <f>C23-F32</f>
        <v>0</v>
      </c>
      <c r="G30" s="309"/>
    </row>
    <row r="31" spans="1:7" x14ac:dyDescent="0.2">
      <c r="A31" s="175" t="s">
        <v>71</v>
      </c>
      <c r="B31" s="176"/>
      <c r="C31" s="177">
        <f>C30</f>
        <v>21</v>
      </c>
      <c r="D31" s="176" t="s">
        <v>72</v>
      </c>
      <c r="E31" s="178"/>
      <c r="F31" s="308">
        <f>ROUND(PRODUCT(F30,C31/100),0)</f>
        <v>0</v>
      </c>
      <c r="G31" s="309"/>
    </row>
    <row r="32" spans="1:7" x14ac:dyDescent="0.2">
      <c r="A32" s="175" t="s">
        <v>11</v>
      </c>
      <c r="B32" s="176"/>
      <c r="C32" s="177">
        <v>0</v>
      </c>
      <c r="D32" s="176" t="s">
        <v>72</v>
      </c>
      <c r="E32" s="178"/>
      <c r="F32" s="308">
        <v>0</v>
      </c>
      <c r="G32" s="309"/>
    </row>
    <row r="33" spans="1:8" x14ac:dyDescent="0.2">
      <c r="A33" s="175" t="s">
        <v>71</v>
      </c>
      <c r="B33" s="179"/>
      <c r="C33" s="180">
        <f>C32</f>
        <v>0</v>
      </c>
      <c r="D33" s="176" t="s">
        <v>72</v>
      </c>
      <c r="E33" s="153"/>
      <c r="F33" s="308">
        <f>ROUND(PRODUCT(F32,C33/100),0)</f>
        <v>0</v>
      </c>
      <c r="G33" s="309"/>
    </row>
    <row r="34" spans="1:8" s="184" customFormat="1" ht="19.5" customHeight="1" thickBot="1" x14ac:dyDescent="0.3">
      <c r="A34" s="181" t="s">
        <v>73</v>
      </c>
      <c r="B34" s="182"/>
      <c r="C34" s="182"/>
      <c r="D34" s="182"/>
      <c r="E34" s="183"/>
      <c r="F34" s="310">
        <f>ROUND(SUM(F30:F33),0)</f>
        <v>0</v>
      </c>
      <c r="G34" s="311"/>
    </row>
    <row r="36" spans="1:8" x14ac:dyDescent="0.2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 x14ac:dyDescent="0.2">
      <c r="A37" s="2"/>
      <c r="B37" s="312"/>
      <c r="C37" s="312"/>
      <c r="D37" s="312"/>
      <c r="E37" s="312"/>
      <c r="F37" s="312"/>
      <c r="G37" s="312"/>
      <c r="H37" s="1" t="s">
        <v>1</v>
      </c>
    </row>
    <row r="38" spans="1:8" ht="12.75" customHeight="1" x14ac:dyDescent="0.2">
      <c r="A38" s="185"/>
      <c r="B38" s="312"/>
      <c r="C38" s="312"/>
      <c r="D38" s="312"/>
      <c r="E38" s="312"/>
      <c r="F38" s="312"/>
      <c r="G38" s="312"/>
      <c r="H38" s="1" t="s">
        <v>1</v>
      </c>
    </row>
    <row r="39" spans="1:8" x14ac:dyDescent="0.2">
      <c r="A39" s="185"/>
      <c r="B39" s="312"/>
      <c r="C39" s="312"/>
      <c r="D39" s="312"/>
      <c r="E39" s="312"/>
      <c r="F39" s="312"/>
      <c r="G39" s="312"/>
      <c r="H39" s="1" t="s">
        <v>1</v>
      </c>
    </row>
    <row r="40" spans="1:8" x14ac:dyDescent="0.2">
      <c r="A40" s="185"/>
      <c r="B40" s="312"/>
      <c r="C40" s="312"/>
      <c r="D40" s="312"/>
      <c r="E40" s="312"/>
      <c r="F40" s="312"/>
      <c r="G40" s="312"/>
      <c r="H40" s="1" t="s">
        <v>1</v>
      </c>
    </row>
    <row r="41" spans="1:8" x14ac:dyDescent="0.2">
      <c r="A41" s="185"/>
      <c r="B41" s="312"/>
      <c r="C41" s="312"/>
      <c r="D41" s="312"/>
      <c r="E41" s="312"/>
      <c r="F41" s="312"/>
      <c r="G41" s="312"/>
      <c r="H41" s="1" t="s">
        <v>1</v>
      </c>
    </row>
    <row r="42" spans="1:8" x14ac:dyDescent="0.2">
      <c r="A42" s="185"/>
      <c r="B42" s="312"/>
      <c r="C42" s="312"/>
      <c r="D42" s="312"/>
      <c r="E42" s="312"/>
      <c r="F42" s="312"/>
      <c r="G42" s="312"/>
      <c r="H42" s="1" t="s">
        <v>1</v>
      </c>
    </row>
    <row r="43" spans="1:8" x14ac:dyDescent="0.2">
      <c r="A43" s="185"/>
      <c r="B43" s="312"/>
      <c r="C43" s="312"/>
      <c r="D43" s="312"/>
      <c r="E43" s="312"/>
      <c r="F43" s="312"/>
      <c r="G43" s="312"/>
      <c r="H43" s="1" t="s">
        <v>1</v>
      </c>
    </row>
    <row r="44" spans="1:8" ht="12.75" customHeight="1" x14ac:dyDescent="0.2">
      <c r="A44" s="185"/>
      <c r="B44" s="312"/>
      <c r="C44" s="312"/>
      <c r="D44" s="312"/>
      <c r="E44" s="312"/>
      <c r="F44" s="312"/>
      <c r="G44" s="312"/>
      <c r="H44" s="1" t="s">
        <v>1</v>
      </c>
    </row>
    <row r="45" spans="1:8" ht="12.75" customHeight="1" x14ac:dyDescent="0.2">
      <c r="A45" s="185"/>
      <c r="B45" s="312"/>
      <c r="C45" s="312"/>
      <c r="D45" s="312"/>
      <c r="E45" s="312"/>
      <c r="F45" s="312"/>
      <c r="G45" s="312"/>
      <c r="H45" s="1" t="s">
        <v>1</v>
      </c>
    </row>
    <row r="46" spans="1:8" x14ac:dyDescent="0.2">
      <c r="B46" s="307"/>
      <c r="C46" s="307"/>
      <c r="D46" s="307"/>
      <c r="E46" s="307"/>
      <c r="F46" s="307"/>
      <c r="G46" s="307"/>
    </row>
    <row r="47" spans="1:8" x14ac:dyDescent="0.2">
      <c r="B47" s="307"/>
      <c r="C47" s="307"/>
      <c r="D47" s="307"/>
      <c r="E47" s="307"/>
      <c r="F47" s="307"/>
      <c r="G47" s="307"/>
    </row>
    <row r="48" spans="1:8" x14ac:dyDescent="0.2">
      <c r="B48" s="307"/>
      <c r="C48" s="307"/>
      <c r="D48" s="307"/>
      <c r="E48" s="307"/>
      <c r="F48" s="307"/>
      <c r="G48" s="307"/>
    </row>
    <row r="49" spans="2:7" x14ac:dyDescent="0.2">
      <c r="B49" s="307"/>
      <c r="C49" s="307"/>
      <c r="D49" s="307"/>
      <c r="E49" s="307"/>
      <c r="F49" s="307"/>
      <c r="G49" s="307"/>
    </row>
    <row r="50" spans="2:7" x14ac:dyDescent="0.2">
      <c r="B50" s="307"/>
      <c r="C50" s="307"/>
      <c r="D50" s="307"/>
      <c r="E50" s="307"/>
      <c r="F50" s="307"/>
      <c r="G50" s="307"/>
    </row>
    <row r="51" spans="2:7" x14ac:dyDescent="0.2">
      <c r="B51" s="307"/>
      <c r="C51" s="307"/>
      <c r="D51" s="307"/>
      <c r="E51" s="307"/>
      <c r="F51" s="307"/>
      <c r="G51" s="307"/>
    </row>
  </sheetData>
  <mergeCells count="18">
    <mergeCell ref="A23:B23"/>
    <mergeCell ref="C8:E8"/>
    <mergeCell ref="C9:E9"/>
    <mergeCell ref="C10:E10"/>
    <mergeCell ref="C11:E11"/>
    <mergeCell ref="C12:E12"/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2"/>
  <dimension ref="A1:BE77"/>
  <sheetViews>
    <sheetView workbookViewId="0">
      <selection sqref="A1:B1"/>
    </sheetView>
  </sheetViews>
  <sheetFormatPr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 x14ac:dyDescent="0.2">
      <c r="A1" s="318" t="s">
        <v>2</v>
      </c>
      <c r="B1" s="319"/>
      <c r="C1" s="186" t="s">
        <v>105</v>
      </c>
      <c r="D1" s="187"/>
      <c r="E1" s="188"/>
      <c r="F1" s="187"/>
      <c r="G1" s="189" t="s">
        <v>75</v>
      </c>
      <c r="H1" s="190" t="s">
        <v>109</v>
      </c>
      <c r="I1" s="191"/>
    </row>
    <row r="2" spans="1:57" ht="13.5" thickBot="1" x14ac:dyDescent="0.25">
      <c r="A2" s="320" t="s">
        <v>76</v>
      </c>
      <c r="B2" s="321"/>
      <c r="C2" s="192" t="s">
        <v>472</v>
      </c>
      <c r="D2" s="193"/>
      <c r="E2" s="194"/>
      <c r="F2" s="193"/>
      <c r="G2" s="322" t="s">
        <v>471</v>
      </c>
      <c r="H2" s="323"/>
      <c r="I2" s="324"/>
    </row>
    <row r="3" spans="1:57" ht="13.5" thickTop="1" x14ac:dyDescent="0.2">
      <c r="F3" s="127"/>
    </row>
    <row r="4" spans="1:57" ht="19.5" customHeight="1" x14ac:dyDescent="0.25">
      <c r="A4" s="195" t="s">
        <v>77</v>
      </c>
      <c r="B4" s="196"/>
      <c r="C4" s="196"/>
      <c r="D4" s="196"/>
      <c r="E4" s="197"/>
      <c r="F4" s="196"/>
      <c r="G4" s="196"/>
      <c r="H4" s="196"/>
      <c r="I4" s="196"/>
    </row>
    <row r="5" spans="1:57" ht="13.5" thickBot="1" x14ac:dyDescent="0.25"/>
    <row r="6" spans="1:57" s="127" customFormat="1" ht="13.5" thickBot="1" x14ac:dyDescent="0.25">
      <c r="A6" s="198"/>
      <c r="B6" s="199" t="s">
        <v>78</v>
      </c>
      <c r="C6" s="199"/>
      <c r="D6" s="200"/>
      <c r="E6" s="201" t="s">
        <v>25</v>
      </c>
      <c r="F6" s="202" t="s">
        <v>26</v>
      </c>
      <c r="G6" s="202" t="s">
        <v>27</v>
      </c>
      <c r="H6" s="202" t="s">
        <v>28</v>
      </c>
      <c r="I6" s="203" t="s">
        <v>29</v>
      </c>
    </row>
    <row r="7" spans="1:57" s="127" customFormat="1" x14ac:dyDescent="0.2">
      <c r="A7" s="294" t="str">
        <f>'SO 01.2 001 Pol'!B7</f>
        <v>1</v>
      </c>
      <c r="B7" s="62" t="str">
        <f>'SO 01.2 001 Pol'!C7</f>
        <v>Zemní práce</v>
      </c>
      <c r="D7" s="204"/>
      <c r="E7" s="295">
        <f>'SO 01.2 001 Pol'!BA54</f>
        <v>0</v>
      </c>
      <c r="F7" s="296">
        <f>'SO 01.2 001 Pol'!BB54</f>
        <v>0</v>
      </c>
      <c r="G7" s="296">
        <f>'SO 01.2 001 Pol'!BC54</f>
        <v>0</v>
      </c>
      <c r="H7" s="296">
        <f>'SO 01.2 001 Pol'!BD54</f>
        <v>0</v>
      </c>
      <c r="I7" s="297">
        <f>'SO 01.2 001 Pol'!BE54</f>
        <v>0</v>
      </c>
    </row>
    <row r="8" spans="1:57" s="127" customFormat="1" x14ac:dyDescent="0.2">
      <c r="A8" s="294" t="str">
        <f>'SO 01.2 001 Pol'!B55</f>
        <v>5</v>
      </c>
      <c r="B8" s="62" t="str">
        <f>'SO 01.2 001 Pol'!C55</f>
        <v>Komunikace</v>
      </c>
      <c r="D8" s="204"/>
      <c r="E8" s="295">
        <f>'SO 01.2 001 Pol'!BA81</f>
        <v>0</v>
      </c>
      <c r="F8" s="296">
        <f>'SO 01.2 001 Pol'!BB81</f>
        <v>0</v>
      </c>
      <c r="G8" s="296">
        <f>'SO 01.2 001 Pol'!BC81</f>
        <v>0</v>
      </c>
      <c r="H8" s="296">
        <f>'SO 01.2 001 Pol'!BD81</f>
        <v>0</v>
      </c>
      <c r="I8" s="297">
        <f>'SO 01.2 001 Pol'!BE81</f>
        <v>0</v>
      </c>
    </row>
    <row r="9" spans="1:57" s="127" customFormat="1" x14ac:dyDescent="0.2">
      <c r="A9" s="294" t="str">
        <f>'SO 01.2 001 Pol'!B82</f>
        <v>8</v>
      </c>
      <c r="B9" s="62" t="str">
        <f>'SO 01.2 001 Pol'!C82</f>
        <v>Trubní vedení</v>
      </c>
      <c r="D9" s="204"/>
      <c r="E9" s="295">
        <f>'SO 01.2 001 Pol'!BA86</f>
        <v>0</v>
      </c>
      <c r="F9" s="296">
        <f>'SO 01.2 001 Pol'!BB86</f>
        <v>0</v>
      </c>
      <c r="G9" s="296">
        <f>'SO 01.2 001 Pol'!BC86</f>
        <v>0</v>
      </c>
      <c r="H9" s="296">
        <f>'SO 01.2 001 Pol'!BD86</f>
        <v>0</v>
      </c>
      <c r="I9" s="297">
        <f>'SO 01.2 001 Pol'!BE86</f>
        <v>0</v>
      </c>
    </row>
    <row r="10" spans="1:57" s="127" customFormat="1" x14ac:dyDescent="0.2">
      <c r="A10" s="294" t="str">
        <f>'SO 01.2 001 Pol'!B87</f>
        <v>91</v>
      </c>
      <c r="B10" s="62" t="str">
        <f>'SO 01.2 001 Pol'!C87</f>
        <v>Doplňující práce na komunikaci</v>
      </c>
      <c r="D10" s="204"/>
      <c r="E10" s="295">
        <f>'SO 01.2 001 Pol'!BA104</f>
        <v>0</v>
      </c>
      <c r="F10" s="296">
        <f>'SO 01.2 001 Pol'!BB104</f>
        <v>0</v>
      </c>
      <c r="G10" s="296">
        <f>'SO 01.2 001 Pol'!BC104</f>
        <v>0</v>
      </c>
      <c r="H10" s="296">
        <f>'SO 01.2 001 Pol'!BD104</f>
        <v>0</v>
      </c>
      <c r="I10" s="297">
        <f>'SO 01.2 001 Pol'!BE104</f>
        <v>0</v>
      </c>
    </row>
    <row r="11" spans="1:57" s="127" customFormat="1" x14ac:dyDescent="0.2">
      <c r="A11" s="294" t="str">
        <f>'SO 01.2 001 Pol'!B105</f>
        <v>99</v>
      </c>
      <c r="B11" s="62" t="str">
        <f>'SO 01.2 001 Pol'!C105</f>
        <v>Staveništní přesun hmot</v>
      </c>
      <c r="D11" s="204"/>
      <c r="E11" s="295">
        <f>'SO 01.2 001 Pol'!BA107</f>
        <v>0</v>
      </c>
      <c r="F11" s="296">
        <f>'SO 01.2 001 Pol'!BB107</f>
        <v>0</v>
      </c>
      <c r="G11" s="296">
        <f>'SO 01.2 001 Pol'!BC107</f>
        <v>0</v>
      </c>
      <c r="H11" s="296">
        <f>'SO 01.2 001 Pol'!BD107</f>
        <v>0</v>
      </c>
      <c r="I11" s="297">
        <f>'SO 01.2 001 Pol'!BE107</f>
        <v>0</v>
      </c>
    </row>
    <row r="12" spans="1:57" s="127" customFormat="1" ht="13.5" thickBot="1" x14ac:dyDescent="0.25">
      <c r="A12" s="294" t="str">
        <f>'SO 01.2 001 Pol'!B108</f>
        <v>D96</v>
      </c>
      <c r="B12" s="62" t="str">
        <f>'SO 01.2 001 Pol'!C108</f>
        <v>Přesuny suti a vybouraných hmot</v>
      </c>
      <c r="D12" s="204"/>
      <c r="E12" s="295">
        <f>'SO 01.2 001 Pol'!BA112</f>
        <v>0</v>
      </c>
      <c r="F12" s="296">
        <f>'SO 01.2 001 Pol'!BB112</f>
        <v>0</v>
      </c>
      <c r="G12" s="296">
        <f>'SO 01.2 001 Pol'!BC112</f>
        <v>0</v>
      </c>
      <c r="H12" s="296">
        <f>'SO 01.2 001 Pol'!BD112</f>
        <v>0</v>
      </c>
      <c r="I12" s="297">
        <f>'SO 01.2 001 Pol'!BE112</f>
        <v>0</v>
      </c>
    </row>
    <row r="13" spans="1:57" s="14" customFormat="1" ht="13.5" thickBot="1" x14ac:dyDescent="0.25">
      <c r="A13" s="205"/>
      <c r="B13" s="206" t="s">
        <v>79</v>
      </c>
      <c r="C13" s="206"/>
      <c r="D13" s="207"/>
      <c r="E13" s="208">
        <f>SUM(E7:E12)</f>
        <v>0</v>
      </c>
      <c r="F13" s="209">
        <f>SUM(F7:F12)</f>
        <v>0</v>
      </c>
      <c r="G13" s="209">
        <f>SUM(G7:G12)</f>
        <v>0</v>
      </c>
      <c r="H13" s="209">
        <f>SUM(H7:H12)</f>
        <v>0</v>
      </c>
      <c r="I13" s="210">
        <f>SUM(I7:I12)</f>
        <v>0</v>
      </c>
    </row>
    <row r="14" spans="1:57" x14ac:dyDescent="0.2">
      <c r="A14" s="127"/>
      <c r="B14" s="127"/>
      <c r="C14" s="127"/>
      <c r="D14" s="127"/>
      <c r="E14" s="127"/>
      <c r="F14" s="127"/>
      <c r="G14" s="127"/>
      <c r="H14" s="127"/>
      <c r="I14" s="127"/>
    </row>
    <row r="15" spans="1:57" ht="19.5" customHeight="1" x14ac:dyDescent="0.25">
      <c r="A15" s="196" t="s">
        <v>80</v>
      </c>
      <c r="B15" s="196"/>
      <c r="C15" s="196"/>
      <c r="D15" s="196"/>
      <c r="E15" s="196"/>
      <c r="F15" s="196"/>
      <c r="G15" s="211"/>
      <c r="H15" s="196"/>
      <c r="I15" s="196"/>
      <c r="BA15" s="133"/>
      <c r="BB15" s="133"/>
      <c r="BC15" s="133"/>
      <c r="BD15" s="133"/>
      <c r="BE15" s="133"/>
    </row>
    <row r="16" spans="1:57" ht="13.5" thickBot="1" x14ac:dyDescent="0.25"/>
    <row r="17" spans="1:53" x14ac:dyDescent="0.2">
      <c r="A17" s="162" t="s">
        <v>81</v>
      </c>
      <c r="B17" s="163"/>
      <c r="C17" s="163"/>
      <c r="D17" s="212"/>
      <c r="E17" s="213" t="s">
        <v>82</v>
      </c>
      <c r="F17" s="214" t="s">
        <v>12</v>
      </c>
      <c r="G17" s="215" t="s">
        <v>83</v>
      </c>
      <c r="H17" s="216"/>
      <c r="I17" s="217" t="s">
        <v>82</v>
      </c>
    </row>
    <row r="18" spans="1:53" x14ac:dyDescent="0.2">
      <c r="A18" s="156" t="s">
        <v>461</v>
      </c>
      <c r="B18" s="147"/>
      <c r="C18" s="147"/>
      <c r="D18" s="218"/>
      <c r="E18" s="219"/>
      <c r="F18" s="220"/>
      <c r="G18" s="221">
        <v>0</v>
      </c>
      <c r="H18" s="222"/>
      <c r="I18" s="223">
        <f t="shared" ref="I18:I25" si="0">E18+F18*G18/100</f>
        <v>0</v>
      </c>
      <c r="BA18" s="1">
        <v>0</v>
      </c>
    </row>
    <row r="19" spans="1:53" x14ac:dyDescent="0.2">
      <c r="A19" s="156" t="s">
        <v>462</v>
      </c>
      <c r="B19" s="147"/>
      <c r="C19" s="147"/>
      <c r="D19" s="218"/>
      <c r="E19" s="219"/>
      <c r="F19" s="220"/>
      <c r="G19" s="221">
        <v>0</v>
      </c>
      <c r="H19" s="222"/>
      <c r="I19" s="223">
        <f t="shared" si="0"/>
        <v>0</v>
      </c>
      <c r="BA19" s="1">
        <v>0</v>
      </c>
    </row>
    <row r="20" spans="1:53" x14ac:dyDescent="0.2">
      <c r="A20" s="156" t="s">
        <v>463</v>
      </c>
      <c r="B20" s="147"/>
      <c r="C20" s="147"/>
      <c r="D20" s="218"/>
      <c r="E20" s="219"/>
      <c r="F20" s="220"/>
      <c r="G20" s="221">
        <v>0</v>
      </c>
      <c r="H20" s="222"/>
      <c r="I20" s="223">
        <f t="shared" si="0"/>
        <v>0</v>
      </c>
      <c r="BA20" s="1">
        <v>0</v>
      </c>
    </row>
    <row r="21" spans="1:53" x14ac:dyDescent="0.2">
      <c r="A21" s="156" t="s">
        <v>464</v>
      </c>
      <c r="B21" s="147"/>
      <c r="C21" s="147"/>
      <c r="D21" s="218"/>
      <c r="E21" s="219"/>
      <c r="F21" s="220"/>
      <c r="G21" s="221">
        <v>0</v>
      </c>
      <c r="H21" s="222"/>
      <c r="I21" s="223">
        <f t="shared" si="0"/>
        <v>0</v>
      </c>
      <c r="BA21" s="1">
        <v>0</v>
      </c>
    </row>
    <row r="22" spans="1:53" x14ac:dyDescent="0.2">
      <c r="A22" s="156" t="s">
        <v>465</v>
      </c>
      <c r="B22" s="147"/>
      <c r="C22" s="147"/>
      <c r="D22" s="218"/>
      <c r="E22" s="219"/>
      <c r="F22" s="220"/>
      <c r="G22" s="221">
        <v>0</v>
      </c>
      <c r="H22" s="222"/>
      <c r="I22" s="223">
        <f t="shared" si="0"/>
        <v>0</v>
      </c>
      <c r="BA22" s="1">
        <v>1</v>
      </c>
    </row>
    <row r="23" spans="1:53" x14ac:dyDescent="0.2">
      <c r="A23" s="156" t="s">
        <v>466</v>
      </c>
      <c r="B23" s="147"/>
      <c r="C23" s="147"/>
      <c r="D23" s="218"/>
      <c r="E23" s="219"/>
      <c r="F23" s="220"/>
      <c r="G23" s="221">
        <v>0</v>
      </c>
      <c r="H23" s="222"/>
      <c r="I23" s="223">
        <f t="shared" si="0"/>
        <v>0</v>
      </c>
      <c r="BA23" s="1">
        <v>1</v>
      </c>
    </row>
    <row r="24" spans="1:53" x14ac:dyDescent="0.2">
      <c r="A24" s="156" t="s">
        <v>467</v>
      </c>
      <c r="B24" s="147"/>
      <c r="C24" s="147"/>
      <c r="D24" s="218"/>
      <c r="E24" s="219"/>
      <c r="F24" s="220"/>
      <c r="G24" s="221">
        <v>0</v>
      </c>
      <c r="H24" s="222"/>
      <c r="I24" s="223">
        <f t="shared" si="0"/>
        <v>0</v>
      </c>
      <c r="BA24" s="1">
        <v>2</v>
      </c>
    </row>
    <row r="25" spans="1:53" x14ac:dyDescent="0.2">
      <c r="A25" s="156" t="s">
        <v>468</v>
      </c>
      <c r="B25" s="147"/>
      <c r="C25" s="147"/>
      <c r="D25" s="218"/>
      <c r="E25" s="219"/>
      <c r="F25" s="220"/>
      <c r="G25" s="221">
        <v>0</v>
      </c>
      <c r="H25" s="222"/>
      <c r="I25" s="223">
        <f t="shared" si="0"/>
        <v>0</v>
      </c>
      <c r="BA25" s="1">
        <v>2</v>
      </c>
    </row>
    <row r="26" spans="1:53" ht="13.5" thickBot="1" x14ac:dyDescent="0.25">
      <c r="A26" s="224"/>
      <c r="B26" s="225" t="s">
        <v>84</v>
      </c>
      <c r="C26" s="226"/>
      <c r="D26" s="227"/>
      <c r="E26" s="228"/>
      <c r="F26" s="229"/>
      <c r="G26" s="229"/>
      <c r="H26" s="325">
        <f>SUM(I18:I25)</f>
        <v>0</v>
      </c>
      <c r="I26" s="326"/>
    </row>
    <row r="28" spans="1:53" x14ac:dyDescent="0.2">
      <c r="B28" s="14"/>
      <c r="F28" s="230"/>
      <c r="G28" s="231"/>
      <c r="H28" s="231"/>
      <c r="I28" s="46"/>
    </row>
    <row r="29" spans="1:53" x14ac:dyDescent="0.2">
      <c r="F29" s="230"/>
      <c r="G29" s="231"/>
      <c r="H29" s="231"/>
      <c r="I29" s="46"/>
    </row>
    <row r="30" spans="1:53" x14ac:dyDescent="0.2">
      <c r="F30" s="230"/>
      <c r="G30" s="231"/>
      <c r="H30" s="231"/>
      <c r="I30" s="46"/>
    </row>
    <row r="31" spans="1:53" x14ac:dyDescent="0.2">
      <c r="F31" s="230"/>
      <c r="G31" s="231"/>
      <c r="H31" s="231"/>
      <c r="I31" s="46"/>
    </row>
    <row r="32" spans="1:53" x14ac:dyDescent="0.2">
      <c r="F32" s="230"/>
      <c r="G32" s="231"/>
      <c r="H32" s="231"/>
      <c r="I32" s="46"/>
    </row>
    <row r="33" spans="6:9" x14ac:dyDescent="0.2">
      <c r="F33" s="230"/>
      <c r="G33" s="231"/>
      <c r="H33" s="231"/>
      <c r="I33" s="46"/>
    </row>
    <row r="34" spans="6:9" x14ac:dyDescent="0.2">
      <c r="F34" s="230"/>
      <c r="G34" s="231"/>
      <c r="H34" s="231"/>
      <c r="I34" s="46"/>
    </row>
    <row r="35" spans="6:9" x14ac:dyDescent="0.2">
      <c r="F35" s="230"/>
      <c r="G35" s="231"/>
      <c r="H35" s="231"/>
      <c r="I35" s="46"/>
    </row>
    <row r="36" spans="6:9" x14ac:dyDescent="0.2">
      <c r="F36" s="230"/>
      <c r="G36" s="231"/>
      <c r="H36" s="231"/>
      <c r="I36" s="46"/>
    </row>
    <row r="37" spans="6:9" x14ac:dyDescent="0.2">
      <c r="F37" s="230"/>
      <c r="G37" s="231"/>
      <c r="H37" s="231"/>
      <c r="I37" s="46"/>
    </row>
    <row r="38" spans="6:9" x14ac:dyDescent="0.2">
      <c r="F38" s="230"/>
      <c r="G38" s="231"/>
      <c r="H38" s="231"/>
      <c r="I38" s="46"/>
    </row>
    <row r="39" spans="6:9" x14ac:dyDescent="0.2">
      <c r="F39" s="230"/>
      <c r="G39" s="231"/>
      <c r="H39" s="231"/>
      <c r="I39" s="46"/>
    </row>
    <row r="40" spans="6:9" x14ac:dyDescent="0.2">
      <c r="F40" s="230"/>
      <c r="G40" s="231"/>
      <c r="H40" s="231"/>
      <c r="I40" s="46"/>
    </row>
    <row r="41" spans="6:9" x14ac:dyDescent="0.2">
      <c r="F41" s="230"/>
      <c r="G41" s="231"/>
      <c r="H41" s="231"/>
      <c r="I41" s="46"/>
    </row>
    <row r="42" spans="6:9" x14ac:dyDescent="0.2">
      <c r="F42" s="230"/>
      <c r="G42" s="231"/>
      <c r="H42" s="231"/>
      <c r="I42" s="46"/>
    </row>
    <row r="43" spans="6:9" x14ac:dyDescent="0.2">
      <c r="F43" s="230"/>
      <c r="G43" s="231"/>
      <c r="H43" s="231"/>
      <c r="I43" s="46"/>
    </row>
    <row r="44" spans="6:9" x14ac:dyDescent="0.2">
      <c r="F44" s="230"/>
      <c r="G44" s="231"/>
      <c r="H44" s="231"/>
      <c r="I44" s="46"/>
    </row>
    <row r="45" spans="6:9" x14ac:dyDescent="0.2">
      <c r="F45" s="230"/>
      <c r="G45" s="231"/>
      <c r="H45" s="231"/>
      <c r="I45" s="46"/>
    </row>
    <row r="46" spans="6:9" x14ac:dyDescent="0.2">
      <c r="F46" s="230"/>
      <c r="G46" s="231"/>
      <c r="H46" s="231"/>
      <c r="I46" s="46"/>
    </row>
    <row r="47" spans="6:9" x14ac:dyDescent="0.2">
      <c r="F47" s="230"/>
      <c r="G47" s="231"/>
      <c r="H47" s="231"/>
      <c r="I47" s="46"/>
    </row>
    <row r="48" spans="6:9" x14ac:dyDescent="0.2">
      <c r="F48" s="230"/>
      <c r="G48" s="231"/>
      <c r="H48" s="231"/>
      <c r="I48" s="46"/>
    </row>
    <row r="49" spans="6:9" x14ac:dyDescent="0.2">
      <c r="F49" s="230"/>
      <c r="G49" s="231"/>
      <c r="H49" s="231"/>
      <c r="I49" s="46"/>
    </row>
    <row r="50" spans="6:9" x14ac:dyDescent="0.2">
      <c r="F50" s="230"/>
      <c r="G50" s="231"/>
      <c r="H50" s="231"/>
      <c r="I50" s="46"/>
    </row>
    <row r="51" spans="6:9" x14ac:dyDescent="0.2">
      <c r="F51" s="230"/>
      <c r="G51" s="231"/>
      <c r="H51" s="231"/>
      <c r="I51" s="46"/>
    </row>
    <row r="52" spans="6:9" x14ac:dyDescent="0.2">
      <c r="F52" s="230"/>
      <c r="G52" s="231"/>
      <c r="H52" s="231"/>
      <c r="I52" s="46"/>
    </row>
    <row r="53" spans="6:9" x14ac:dyDescent="0.2">
      <c r="F53" s="230"/>
      <c r="G53" s="231"/>
      <c r="H53" s="231"/>
      <c r="I53" s="46"/>
    </row>
    <row r="54" spans="6:9" x14ac:dyDescent="0.2">
      <c r="F54" s="230"/>
      <c r="G54" s="231"/>
      <c r="H54" s="231"/>
      <c r="I54" s="46"/>
    </row>
    <row r="55" spans="6:9" x14ac:dyDescent="0.2">
      <c r="F55" s="230"/>
      <c r="G55" s="231"/>
      <c r="H55" s="231"/>
      <c r="I55" s="46"/>
    </row>
    <row r="56" spans="6:9" x14ac:dyDescent="0.2">
      <c r="F56" s="230"/>
      <c r="G56" s="231"/>
      <c r="H56" s="231"/>
      <c r="I56" s="46"/>
    </row>
    <row r="57" spans="6:9" x14ac:dyDescent="0.2">
      <c r="F57" s="230"/>
      <c r="G57" s="231"/>
      <c r="H57" s="231"/>
      <c r="I57" s="46"/>
    </row>
    <row r="58" spans="6:9" x14ac:dyDescent="0.2">
      <c r="F58" s="230"/>
      <c r="G58" s="231"/>
      <c r="H58" s="231"/>
      <c r="I58" s="46"/>
    </row>
    <row r="59" spans="6:9" x14ac:dyDescent="0.2">
      <c r="F59" s="230"/>
      <c r="G59" s="231"/>
      <c r="H59" s="231"/>
      <c r="I59" s="46"/>
    </row>
    <row r="60" spans="6:9" x14ac:dyDescent="0.2">
      <c r="F60" s="230"/>
      <c r="G60" s="231"/>
      <c r="H60" s="231"/>
      <c r="I60" s="46"/>
    </row>
    <row r="61" spans="6:9" x14ac:dyDescent="0.2">
      <c r="F61" s="230"/>
      <c r="G61" s="231"/>
      <c r="H61" s="231"/>
      <c r="I61" s="46"/>
    </row>
    <row r="62" spans="6:9" x14ac:dyDescent="0.2">
      <c r="F62" s="230"/>
      <c r="G62" s="231"/>
      <c r="H62" s="231"/>
      <c r="I62" s="46"/>
    </row>
    <row r="63" spans="6:9" x14ac:dyDescent="0.2">
      <c r="F63" s="230"/>
      <c r="G63" s="231"/>
      <c r="H63" s="231"/>
      <c r="I63" s="46"/>
    </row>
    <row r="64" spans="6:9" x14ac:dyDescent="0.2">
      <c r="F64" s="230"/>
      <c r="G64" s="231"/>
      <c r="H64" s="231"/>
      <c r="I64" s="46"/>
    </row>
    <row r="65" spans="6:9" x14ac:dyDescent="0.2">
      <c r="F65" s="230"/>
      <c r="G65" s="231"/>
      <c r="H65" s="231"/>
      <c r="I65" s="46"/>
    </row>
    <row r="66" spans="6:9" x14ac:dyDescent="0.2">
      <c r="F66" s="230"/>
      <c r="G66" s="231"/>
      <c r="H66" s="231"/>
      <c r="I66" s="46"/>
    </row>
    <row r="67" spans="6:9" x14ac:dyDescent="0.2">
      <c r="F67" s="230"/>
      <c r="G67" s="231"/>
      <c r="H67" s="231"/>
      <c r="I67" s="46"/>
    </row>
    <row r="68" spans="6:9" x14ac:dyDescent="0.2">
      <c r="F68" s="230"/>
      <c r="G68" s="231"/>
      <c r="H68" s="231"/>
      <c r="I68" s="46"/>
    </row>
    <row r="69" spans="6:9" x14ac:dyDescent="0.2">
      <c r="F69" s="230"/>
      <c r="G69" s="231"/>
      <c r="H69" s="231"/>
      <c r="I69" s="46"/>
    </row>
    <row r="70" spans="6:9" x14ac:dyDescent="0.2">
      <c r="F70" s="230"/>
      <c r="G70" s="231"/>
      <c r="H70" s="231"/>
      <c r="I70" s="46"/>
    </row>
    <row r="71" spans="6:9" x14ac:dyDescent="0.2">
      <c r="F71" s="230"/>
      <c r="G71" s="231"/>
      <c r="H71" s="231"/>
      <c r="I71" s="46"/>
    </row>
    <row r="72" spans="6:9" x14ac:dyDescent="0.2">
      <c r="F72" s="230"/>
      <c r="G72" s="231"/>
      <c r="H72" s="231"/>
      <c r="I72" s="46"/>
    </row>
    <row r="73" spans="6:9" x14ac:dyDescent="0.2">
      <c r="F73" s="230"/>
      <c r="G73" s="231"/>
      <c r="H73" s="231"/>
      <c r="I73" s="46"/>
    </row>
    <row r="74" spans="6:9" x14ac:dyDescent="0.2">
      <c r="F74" s="230"/>
      <c r="G74" s="231"/>
      <c r="H74" s="231"/>
      <c r="I74" s="46"/>
    </row>
    <row r="75" spans="6:9" x14ac:dyDescent="0.2">
      <c r="F75" s="230"/>
      <c r="G75" s="231"/>
      <c r="H75" s="231"/>
      <c r="I75" s="46"/>
    </row>
    <row r="76" spans="6:9" x14ac:dyDescent="0.2">
      <c r="F76" s="230"/>
      <c r="G76" s="231"/>
      <c r="H76" s="231"/>
      <c r="I76" s="46"/>
    </row>
    <row r="77" spans="6:9" x14ac:dyDescent="0.2">
      <c r="F77" s="230"/>
      <c r="G77" s="231"/>
      <c r="H77" s="231"/>
      <c r="I77" s="46"/>
    </row>
  </sheetData>
  <mergeCells count="4">
    <mergeCell ref="A1:B1"/>
    <mergeCell ref="A2:B2"/>
    <mergeCell ref="G2:I2"/>
    <mergeCell ref="H26:I26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CB185"/>
  <sheetViews>
    <sheetView showGridLines="0" showZeros="0" zoomScaleNormal="100" zoomScaleSheetLayoutView="100" workbookViewId="0">
      <selection sqref="A1:G1"/>
    </sheetView>
  </sheetViews>
  <sheetFormatPr defaultRowHeight="12.75" x14ac:dyDescent="0.2"/>
  <cols>
    <col min="1" max="1" width="4.42578125" style="232" customWidth="1"/>
    <col min="2" max="2" width="11.5703125" style="232" customWidth="1"/>
    <col min="3" max="3" width="40.42578125" style="232" customWidth="1"/>
    <col min="4" max="4" width="5.5703125" style="232" customWidth="1"/>
    <col min="5" max="5" width="8.5703125" style="242" customWidth="1"/>
    <col min="6" max="6" width="9.85546875" style="232" customWidth="1"/>
    <col min="7" max="7" width="13.85546875" style="232" customWidth="1"/>
    <col min="8" max="8" width="11.7109375" style="232" customWidth="1"/>
    <col min="9" max="9" width="11.5703125" style="232" customWidth="1"/>
    <col min="10" max="10" width="11" style="232" customWidth="1"/>
    <col min="11" max="11" width="10.42578125" style="232" customWidth="1"/>
    <col min="12" max="12" width="75.42578125" style="232" customWidth="1"/>
    <col min="13" max="13" width="45.28515625" style="232" customWidth="1"/>
    <col min="14" max="16384" width="9.140625" style="232"/>
  </cols>
  <sheetData>
    <row r="1" spans="1:80" ht="15.75" x14ac:dyDescent="0.25">
      <c r="A1" s="332" t="s">
        <v>102</v>
      </c>
      <c r="B1" s="332"/>
      <c r="C1" s="332"/>
      <c r="D1" s="332"/>
      <c r="E1" s="332"/>
      <c r="F1" s="332"/>
      <c r="G1" s="332"/>
    </row>
    <row r="2" spans="1:80" ht="14.25" customHeight="1" thickBot="1" x14ac:dyDescent="0.25">
      <c r="B2" s="233"/>
      <c r="C2" s="234"/>
      <c r="D2" s="234"/>
      <c r="E2" s="235"/>
      <c r="F2" s="234"/>
      <c r="G2" s="234"/>
    </row>
    <row r="3" spans="1:80" ht="13.5" thickTop="1" x14ac:dyDescent="0.2">
      <c r="A3" s="318" t="s">
        <v>2</v>
      </c>
      <c r="B3" s="319"/>
      <c r="C3" s="186" t="s">
        <v>105</v>
      </c>
      <c r="D3" s="236"/>
      <c r="E3" s="237" t="s">
        <v>85</v>
      </c>
      <c r="F3" s="238" t="str">
        <f>'SO 01.2 001 Rek'!H1</f>
        <v>001</v>
      </c>
      <c r="G3" s="239"/>
    </row>
    <row r="4" spans="1:80" ht="13.5" thickBot="1" x14ac:dyDescent="0.25">
      <c r="A4" s="333" t="s">
        <v>76</v>
      </c>
      <c r="B4" s="321"/>
      <c r="C4" s="192" t="s">
        <v>472</v>
      </c>
      <c r="D4" s="240"/>
      <c r="E4" s="334" t="str">
        <f>'SO 01.2 001 Rek'!G2</f>
        <v>Úsek 2 - neuznatelné náklady stavby</v>
      </c>
      <c r="F4" s="335"/>
      <c r="G4" s="336"/>
    </row>
    <row r="5" spans="1:80" ht="13.5" thickTop="1" x14ac:dyDescent="0.2">
      <c r="A5" s="241"/>
      <c r="G5" s="243"/>
    </row>
    <row r="6" spans="1:80" ht="27" customHeight="1" x14ac:dyDescent="0.2">
      <c r="A6" s="244" t="s">
        <v>86</v>
      </c>
      <c r="B6" s="245" t="s">
        <v>87</v>
      </c>
      <c r="C6" s="245" t="s">
        <v>88</v>
      </c>
      <c r="D6" s="245" t="s">
        <v>89</v>
      </c>
      <c r="E6" s="246" t="s">
        <v>90</v>
      </c>
      <c r="F6" s="245" t="s">
        <v>91</v>
      </c>
      <c r="G6" s="247" t="s">
        <v>92</v>
      </c>
      <c r="H6" s="248" t="s">
        <v>93</v>
      </c>
      <c r="I6" s="248" t="s">
        <v>94</v>
      </c>
      <c r="J6" s="248" t="s">
        <v>95</v>
      </c>
      <c r="K6" s="248" t="s">
        <v>96</v>
      </c>
    </row>
    <row r="7" spans="1:80" x14ac:dyDescent="0.2">
      <c r="A7" s="249" t="s">
        <v>97</v>
      </c>
      <c r="B7" s="250" t="s">
        <v>98</v>
      </c>
      <c r="C7" s="251" t="s">
        <v>99</v>
      </c>
      <c r="D7" s="252"/>
      <c r="E7" s="253"/>
      <c r="F7" s="253"/>
      <c r="G7" s="254"/>
      <c r="H7" s="255"/>
      <c r="I7" s="256"/>
      <c r="J7" s="257"/>
      <c r="K7" s="258"/>
      <c r="O7" s="259">
        <v>1</v>
      </c>
    </row>
    <row r="8" spans="1:80" x14ac:dyDescent="0.2">
      <c r="A8" s="260">
        <v>1</v>
      </c>
      <c r="B8" s="261" t="s">
        <v>473</v>
      </c>
      <c r="C8" s="262" t="s">
        <v>474</v>
      </c>
      <c r="D8" s="263" t="s">
        <v>113</v>
      </c>
      <c r="E8" s="264">
        <v>35.799999999999997</v>
      </c>
      <c r="F8" s="264">
        <v>0</v>
      </c>
      <c r="G8" s="265">
        <f>E8*F8</f>
        <v>0</v>
      </c>
      <c r="H8" s="266">
        <v>0</v>
      </c>
      <c r="I8" s="267">
        <f>E8*H8</f>
        <v>0</v>
      </c>
      <c r="J8" s="266">
        <v>0</v>
      </c>
      <c r="K8" s="267">
        <f>E8*J8</f>
        <v>0</v>
      </c>
      <c r="O8" s="259">
        <v>2</v>
      </c>
      <c r="AA8" s="232">
        <v>1</v>
      </c>
      <c r="AB8" s="232">
        <v>1</v>
      </c>
      <c r="AC8" s="232">
        <v>1</v>
      </c>
      <c r="AZ8" s="232">
        <v>1</v>
      </c>
      <c r="BA8" s="232">
        <f>IF(AZ8=1,G8,0)</f>
        <v>0</v>
      </c>
      <c r="BB8" s="232">
        <f>IF(AZ8=2,G8,0)</f>
        <v>0</v>
      </c>
      <c r="BC8" s="232">
        <f>IF(AZ8=3,G8,0)</f>
        <v>0</v>
      </c>
      <c r="BD8" s="232">
        <f>IF(AZ8=4,G8,0)</f>
        <v>0</v>
      </c>
      <c r="BE8" s="232">
        <f>IF(AZ8=5,G8,0)</f>
        <v>0</v>
      </c>
      <c r="CA8" s="259">
        <v>1</v>
      </c>
      <c r="CB8" s="259">
        <v>1</v>
      </c>
    </row>
    <row r="9" spans="1:80" x14ac:dyDescent="0.2">
      <c r="A9" s="260">
        <v>2</v>
      </c>
      <c r="B9" s="261" t="s">
        <v>475</v>
      </c>
      <c r="C9" s="262" t="s">
        <v>476</v>
      </c>
      <c r="D9" s="263" t="s">
        <v>113</v>
      </c>
      <c r="E9" s="264">
        <v>35.799999999999997</v>
      </c>
      <c r="F9" s="264">
        <v>0</v>
      </c>
      <c r="G9" s="265">
        <f>E9*F9</f>
        <v>0</v>
      </c>
      <c r="H9" s="266">
        <v>5.0000000000000002E-5</v>
      </c>
      <c r="I9" s="267">
        <f>E9*H9</f>
        <v>1.7899999999999999E-3</v>
      </c>
      <c r="J9" s="266">
        <v>0</v>
      </c>
      <c r="K9" s="267">
        <f>E9*J9</f>
        <v>0</v>
      </c>
      <c r="O9" s="259">
        <v>2</v>
      </c>
      <c r="AA9" s="232">
        <v>1</v>
      </c>
      <c r="AB9" s="232">
        <v>1</v>
      </c>
      <c r="AC9" s="232">
        <v>1</v>
      </c>
      <c r="AZ9" s="232">
        <v>1</v>
      </c>
      <c r="BA9" s="232">
        <f>IF(AZ9=1,G9,0)</f>
        <v>0</v>
      </c>
      <c r="BB9" s="232">
        <f>IF(AZ9=2,G9,0)</f>
        <v>0</v>
      </c>
      <c r="BC9" s="232">
        <f>IF(AZ9=3,G9,0)</f>
        <v>0</v>
      </c>
      <c r="BD9" s="232">
        <f>IF(AZ9=4,G9,0)</f>
        <v>0</v>
      </c>
      <c r="BE9" s="232">
        <f>IF(AZ9=5,G9,0)</f>
        <v>0</v>
      </c>
      <c r="CA9" s="259">
        <v>1</v>
      </c>
      <c r="CB9" s="259">
        <v>1</v>
      </c>
    </row>
    <row r="10" spans="1:80" x14ac:dyDescent="0.2">
      <c r="A10" s="260">
        <v>3</v>
      </c>
      <c r="B10" s="261" t="s">
        <v>477</v>
      </c>
      <c r="C10" s="262" t="s">
        <v>478</v>
      </c>
      <c r="D10" s="263" t="s">
        <v>289</v>
      </c>
      <c r="E10" s="264">
        <v>8</v>
      </c>
      <c r="F10" s="264">
        <v>0</v>
      </c>
      <c r="G10" s="265">
        <f>E10*F10</f>
        <v>0</v>
      </c>
      <c r="H10" s="266">
        <v>0</v>
      </c>
      <c r="I10" s="267">
        <f>E10*H10</f>
        <v>0</v>
      </c>
      <c r="J10" s="266">
        <v>0</v>
      </c>
      <c r="K10" s="267">
        <f>E10*J10</f>
        <v>0</v>
      </c>
      <c r="O10" s="259">
        <v>2</v>
      </c>
      <c r="AA10" s="232">
        <v>1</v>
      </c>
      <c r="AB10" s="232">
        <v>1</v>
      </c>
      <c r="AC10" s="232">
        <v>1</v>
      </c>
      <c r="AZ10" s="232">
        <v>1</v>
      </c>
      <c r="BA10" s="232">
        <f>IF(AZ10=1,G10,0)</f>
        <v>0</v>
      </c>
      <c r="BB10" s="232">
        <f>IF(AZ10=2,G10,0)</f>
        <v>0</v>
      </c>
      <c r="BC10" s="232">
        <f>IF(AZ10=3,G10,0)</f>
        <v>0</v>
      </c>
      <c r="BD10" s="232">
        <f>IF(AZ10=4,G10,0)</f>
        <v>0</v>
      </c>
      <c r="BE10" s="232">
        <f>IF(AZ10=5,G10,0)</f>
        <v>0</v>
      </c>
      <c r="CA10" s="259">
        <v>1</v>
      </c>
      <c r="CB10" s="259">
        <v>1</v>
      </c>
    </row>
    <row r="11" spans="1:80" x14ac:dyDescent="0.2">
      <c r="A11" s="260">
        <v>4</v>
      </c>
      <c r="B11" s="261" t="s">
        <v>111</v>
      </c>
      <c r="C11" s="262" t="s">
        <v>112</v>
      </c>
      <c r="D11" s="263" t="s">
        <v>113</v>
      </c>
      <c r="E11" s="264">
        <v>126.6</v>
      </c>
      <c r="F11" s="264">
        <v>0</v>
      </c>
      <c r="G11" s="265">
        <f>E11*F11</f>
        <v>0</v>
      </c>
      <c r="H11" s="266">
        <v>0</v>
      </c>
      <c r="I11" s="267">
        <f>E11*H11</f>
        <v>0</v>
      </c>
      <c r="J11" s="266">
        <v>-0.13800000000000001</v>
      </c>
      <c r="K11" s="267">
        <f>E11*J11</f>
        <v>-17.470800000000001</v>
      </c>
      <c r="O11" s="259">
        <v>2</v>
      </c>
      <c r="AA11" s="232">
        <v>1</v>
      </c>
      <c r="AB11" s="232">
        <v>1</v>
      </c>
      <c r="AC11" s="232">
        <v>1</v>
      </c>
      <c r="AZ11" s="232">
        <v>1</v>
      </c>
      <c r="BA11" s="232">
        <f>IF(AZ11=1,G11,0)</f>
        <v>0</v>
      </c>
      <c r="BB11" s="232">
        <f>IF(AZ11=2,G11,0)</f>
        <v>0</v>
      </c>
      <c r="BC11" s="232">
        <f>IF(AZ11=3,G11,0)</f>
        <v>0</v>
      </c>
      <c r="BD11" s="232">
        <f>IF(AZ11=4,G11,0)</f>
        <v>0</v>
      </c>
      <c r="BE11" s="232">
        <f>IF(AZ11=5,G11,0)</f>
        <v>0</v>
      </c>
      <c r="CA11" s="259">
        <v>1</v>
      </c>
      <c r="CB11" s="259">
        <v>1</v>
      </c>
    </row>
    <row r="12" spans="1:80" x14ac:dyDescent="0.2">
      <c r="A12" s="268"/>
      <c r="B12" s="272"/>
      <c r="C12" s="330" t="s">
        <v>479</v>
      </c>
      <c r="D12" s="331"/>
      <c r="E12" s="273">
        <v>126.6</v>
      </c>
      <c r="F12" s="274"/>
      <c r="G12" s="275"/>
      <c r="H12" s="276"/>
      <c r="I12" s="270"/>
      <c r="J12" s="277"/>
      <c r="K12" s="270"/>
      <c r="M12" s="271" t="s">
        <v>479</v>
      </c>
      <c r="O12" s="259"/>
    </row>
    <row r="13" spans="1:80" x14ac:dyDescent="0.2">
      <c r="A13" s="260">
        <v>5</v>
      </c>
      <c r="B13" s="261" t="s">
        <v>116</v>
      </c>
      <c r="C13" s="262" t="s">
        <v>117</v>
      </c>
      <c r="D13" s="263" t="s">
        <v>113</v>
      </c>
      <c r="E13" s="264">
        <v>523.79999999999995</v>
      </c>
      <c r="F13" s="264">
        <v>0</v>
      </c>
      <c r="G13" s="265">
        <f>E13*F13</f>
        <v>0</v>
      </c>
      <c r="H13" s="266">
        <v>0</v>
      </c>
      <c r="I13" s="267">
        <f>E13*H13</f>
        <v>0</v>
      </c>
      <c r="J13" s="266">
        <v>-0.22500000000000001</v>
      </c>
      <c r="K13" s="267">
        <f>E13*J13</f>
        <v>-117.85499999999999</v>
      </c>
      <c r="O13" s="259">
        <v>2</v>
      </c>
      <c r="AA13" s="232">
        <v>1</v>
      </c>
      <c r="AB13" s="232">
        <v>1</v>
      </c>
      <c r="AC13" s="232">
        <v>1</v>
      </c>
      <c r="AZ13" s="232">
        <v>1</v>
      </c>
      <c r="BA13" s="232">
        <f>IF(AZ13=1,G13,0)</f>
        <v>0</v>
      </c>
      <c r="BB13" s="232">
        <f>IF(AZ13=2,G13,0)</f>
        <v>0</v>
      </c>
      <c r="BC13" s="232">
        <f>IF(AZ13=3,G13,0)</f>
        <v>0</v>
      </c>
      <c r="BD13" s="232">
        <f>IF(AZ13=4,G13,0)</f>
        <v>0</v>
      </c>
      <c r="BE13" s="232">
        <f>IF(AZ13=5,G13,0)</f>
        <v>0</v>
      </c>
      <c r="CA13" s="259">
        <v>1</v>
      </c>
      <c r="CB13" s="259">
        <v>1</v>
      </c>
    </row>
    <row r="14" spans="1:80" x14ac:dyDescent="0.2">
      <c r="A14" s="268"/>
      <c r="B14" s="272"/>
      <c r="C14" s="330" t="s">
        <v>480</v>
      </c>
      <c r="D14" s="331"/>
      <c r="E14" s="273">
        <v>523.79999999999995</v>
      </c>
      <c r="F14" s="274"/>
      <c r="G14" s="275"/>
      <c r="H14" s="276"/>
      <c r="I14" s="270"/>
      <c r="J14" s="277"/>
      <c r="K14" s="270"/>
      <c r="M14" s="271" t="s">
        <v>480</v>
      </c>
      <c r="O14" s="259"/>
    </row>
    <row r="15" spans="1:80" x14ac:dyDescent="0.2">
      <c r="A15" s="260">
        <v>6</v>
      </c>
      <c r="B15" s="261" t="s">
        <v>122</v>
      </c>
      <c r="C15" s="262" t="s">
        <v>123</v>
      </c>
      <c r="D15" s="263" t="s">
        <v>113</v>
      </c>
      <c r="E15" s="264">
        <v>25.5</v>
      </c>
      <c r="F15" s="264">
        <v>0</v>
      </c>
      <c r="G15" s="265">
        <f>E15*F15</f>
        <v>0</v>
      </c>
      <c r="H15" s="266">
        <v>0</v>
      </c>
      <c r="I15" s="267">
        <f>E15*H15</f>
        <v>0</v>
      </c>
      <c r="J15" s="266">
        <v>-0.316</v>
      </c>
      <c r="K15" s="267">
        <f>E15*J15</f>
        <v>-8.0579999999999998</v>
      </c>
      <c r="O15" s="259">
        <v>2</v>
      </c>
      <c r="AA15" s="232">
        <v>1</v>
      </c>
      <c r="AB15" s="232">
        <v>1</v>
      </c>
      <c r="AC15" s="232">
        <v>1</v>
      </c>
      <c r="AZ15" s="232">
        <v>1</v>
      </c>
      <c r="BA15" s="232">
        <f>IF(AZ15=1,G15,0)</f>
        <v>0</v>
      </c>
      <c r="BB15" s="232">
        <f>IF(AZ15=2,G15,0)</f>
        <v>0</v>
      </c>
      <c r="BC15" s="232">
        <f>IF(AZ15=3,G15,0)</f>
        <v>0</v>
      </c>
      <c r="BD15" s="232">
        <f>IF(AZ15=4,G15,0)</f>
        <v>0</v>
      </c>
      <c r="BE15" s="232">
        <f>IF(AZ15=5,G15,0)</f>
        <v>0</v>
      </c>
      <c r="CA15" s="259">
        <v>1</v>
      </c>
      <c r="CB15" s="259">
        <v>1</v>
      </c>
    </row>
    <row r="16" spans="1:80" x14ac:dyDescent="0.2">
      <c r="A16" s="268"/>
      <c r="B16" s="272"/>
      <c r="C16" s="330" t="s">
        <v>481</v>
      </c>
      <c r="D16" s="331"/>
      <c r="E16" s="273">
        <v>25.5</v>
      </c>
      <c r="F16" s="274"/>
      <c r="G16" s="275"/>
      <c r="H16" s="276"/>
      <c r="I16" s="270"/>
      <c r="J16" s="277"/>
      <c r="K16" s="270"/>
      <c r="M16" s="271" t="s">
        <v>481</v>
      </c>
      <c r="O16" s="259"/>
    </row>
    <row r="17" spans="1:80" x14ac:dyDescent="0.2">
      <c r="A17" s="260">
        <v>7</v>
      </c>
      <c r="B17" s="261" t="s">
        <v>129</v>
      </c>
      <c r="C17" s="262" t="s">
        <v>130</v>
      </c>
      <c r="D17" s="263" t="s">
        <v>113</v>
      </c>
      <c r="E17" s="264">
        <v>649.4</v>
      </c>
      <c r="F17" s="264">
        <v>0</v>
      </c>
      <c r="G17" s="265">
        <f>E17*F17</f>
        <v>0</v>
      </c>
      <c r="H17" s="266">
        <v>0</v>
      </c>
      <c r="I17" s="267">
        <f>E17*H17</f>
        <v>0</v>
      </c>
      <c r="J17" s="266">
        <v>-0.16</v>
      </c>
      <c r="K17" s="267">
        <f>E17*J17</f>
        <v>-103.904</v>
      </c>
      <c r="O17" s="259">
        <v>2</v>
      </c>
      <c r="AA17" s="232">
        <v>1</v>
      </c>
      <c r="AB17" s="232">
        <v>1</v>
      </c>
      <c r="AC17" s="232">
        <v>1</v>
      </c>
      <c r="AZ17" s="232">
        <v>1</v>
      </c>
      <c r="BA17" s="232">
        <f>IF(AZ17=1,G17,0)</f>
        <v>0</v>
      </c>
      <c r="BB17" s="232">
        <f>IF(AZ17=2,G17,0)</f>
        <v>0</v>
      </c>
      <c r="BC17" s="232">
        <f>IF(AZ17=3,G17,0)</f>
        <v>0</v>
      </c>
      <c r="BD17" s="232">
        <f>IF(AZ17=4,G17,0)</f>
        <v>0</v>
      </c>
      <c r="BE17" s="232">
        <f>IF(AZ17=5,G17,0)</f>
        <v>0</v>
      </c>
      <c r="CA17" s="259">
        <v>1</v>
      </c>
      <c r="CB17" s="259">
        <v>1</v>
      </c>
    </row>
    <row r="18" spans="1:80" x14ac:dyDescent="0.2">
      <c r="A18" s="268"/>
      <c r="B18" s="272"/>
      <c r="C18" s="330" t="s">
        <v>482</v>
      </c>
      <c r="D18" s="331"/>
      <c r="E18" s="273">
        <v>649.4</v>
      </c>
      <c r="F18" s="274"/>
      <c r="G18" s="275"/>
      <c r="H18" s="276"/>
      <c r="I18" s="270"/>
      <c r="J18" s="277"/>
      <c r="K18" s="270"/>
      <c r="M18" s="271" t="s">
        <v>482</v>
      </c>
      <c r="O18" s="259"/>
    </row>
    <row r="19" spans="1:80" x14ac:dyDescent="0.2">
      <c r="A19" s="260">
        <v>8</v>
      </c>
      <c r="B19" s="261" t="s">
        <v>133</v>
      </c>
      <c r="C19" s="262" t="s">
        <v>134</v>
      </c>
      <c r="D19" s="263" t="s">
        <v>113</v>
      </c>
      <c r="E19" s="264">
        <v>649.4</v>
      </c>
      <c r="F19" s="264">
        <v>0</v>
      </c>
      <c r="G19" s="265">
        <f>E19*F19</f>
        <v>0</v>
      </c>
      <c r="H19" s="266">
        <v>0</v>
      </c>
      <c r="I19" s="267">
        <f>E19*H19</f>
        <v>0</v>
      </c>
      <c r="J19" s="266">
        <v>-0.13</v>
      </c>
      <c r="K19" s="267">
        <f>E19*J19</f>
        <v>-84.421999999999997</v>
      </c>
      <c r="O19" s="259">
        <v>2</v>
      </c>
      <c r="AA19" s="232">
        <v>1</v>
      </c>
      <c r="AB19" s="232">
        <v>0</v>
      </c>
      <c r="AC19" s="232">
        <v>0</v>
      </c>
      <c r="AZ19" s="232">
        <v>1</v>
      </c>
      <c r="BA19" s="232">
        <f>IF(AZ19=1,G19,0)</f>
        <v>0</v>
      </c>
      <c r="BB19" s="232">
        <f>IF(AZ19=2,G19,0)</f>
        <v>0</v>
      </c>
      <c r="BC19" s="232">
        <f>IF(AZ19=3,G19,0)</f>
        <v>0</v>
      </c>
      <c r="BD19" s="232">
        <f>IF(AZ19=4,G19,0)</f>
        <v>0</v>
      </c>
      <c r="BE19" s="232">
        <f>IF(AZ19=5,G19,0)</f>
        <v>0</v>
      </c>
      <c r="CA19" s="259">
        <v>1</v>
      </c>
      <c r="CB19" s="259">
        <v>0</v>
      </c>
    </row>
    <row r="20" spans="1:80" x14ac:dyDescent="0.2">
      <c r="A20" s="268"/>
      <c r="B20" s="272"/>
      <c r="C20" s="330" t="s">
        <v>482</v>
      </c>
      <c r="D20" s="331"/>
      <c r="E20" s="273">
        <v>649.4</v>
      </c>
      <c r="F20" s="274"/>
      <c r="G20" s="275"/>
      <c r="H20" s="276"/>
      <c r="I20" s="270"/>
      <c r="J20" s="277"/>
      <c r="K20" s="270"/>
      <c r="M20" s="271" t="s">
        <v>482</v>
      </c>
      <c r="O20" s="259"/>
    </row>
    <row r="21" spans="1:80" x14ac:dyDescent="0.2">
      <c r="A21" s="260">
        <v>9</v>
      </c>
      <c r="B21" s="261" t="s">
        <v>135</v>
      </c>
      <c r="C21" s="262" t="s">
        <v>136</v>
      </c>
      <c r="D21" s="263" t="s">
        <v>137</v>
      </c>
      <c r="E21" s="264">
        <v>973.5</v>
      </c>
      <c r="F21" s="264">
        <v>0</v>
      </c>
      <c r="G21" s="265">
        <f>E21*F21</f>
        <v>0</v>
      </c>
      <c r="H21" s="266">
        <v>0</v>
      </c>
      <c r="I21" s="267">
        <f>E21*H21</f>
        <v>0</v>
      </c>
      <c r="J21" s="266">
        <v>-0.14499999999999999</v>
      </c>
      <c r="K21" s="267">
        <f>E21*J21</f>
        <v>-141.1575</v>
      </c>
      <c r="O21" s="259">
        <v>2</v>
      </c>
      <c r="AA21" s="232">
        <v>1</v>
      </c>
      <c r="AB21" s="232">
        <v>1</v>
      </c>
      <c r="AC21" s="232">
        <v>1</v>
      </c>
      <c r="AZ21" s="232">
        <v>1</v>
      </c>
      <c r="BA21" s="232">
        <f>IF(AZ21=1,G21,0)</f>
        <v>0</v>
      </c>
      <c r="BB21" s="232">
        <f>IF(AZ21=2,G21,0)</f>
        <v>0</v>
      </c>
      <c r="BC21" s="232">
        <f>IF(AZ21=3,G21,0)</f>
        <v>0</v>
      </c>
      <c r="BD21" s="232">
        <f>IF(AZ21=4,G21,0)</f>
        <v>0</v>
      </c>
      <c r="BE21" s="232">
        <f>IF(AZ21=5,G21,0)</f>
        <v>0</v>
      </c>
      <c r="CA21" s="259">
        <v>1</v>
      </c>
      <c r="CB21" s="259">
        <v>1</v>
      </c>
    </row>
    <row r="22" spans="1:80" x14ac:dyDescent="0.2">
      <c r="A22" s="268"/>
      <c r="B22" s="272"/>
      <c r="C22" s="330" t="s">
        <v>483</v>
      </c>
      <c r="D22" s="331"/>
      <c r="E22" s="273">
        <v>973.5</v>
      </c>
      <c r="F22" s="274"/>
      <c r="G22" s="275"/>
      <c r="H22" s="276"/>
      <c r="I22" s="270"/>
      <c r="J22" s="277"/>
      <c r="K22" s="270"/>
      <c r="M22" s="271" t="s">
        <v>483</v>
      </c>
      <c r="O22" s="259"/>
    </row>
    <row r="23" spans="1:80" x14ac:dyDescent="0.2">
      <c r="A23" s="260">
        <v>10</v>
      </c>
      <c r="B23" s="261" t="s">
        <v>141</v>
      </c>
      <c r="C23" s="262" t="s">
        <v>142</v>
      </c>
      <c r="D23" s="263" t="s">
        <v>143</v>
      </c>
      <c r="E23" s="264">
        <v>323.86500000000001</v>
      </c>
      <c r="F23" s="264">
        <v>0</v>
      </c>
      <c r="G23" s="265">
        <f>E23*F23</f>
        <v>0</v>
      </c>
      <c r="H23" s="266">
        <v>0</v>
      </c>
      <c r="I23" s="267">
        <f>E23*H23</f>
        <v>0</v>
      </c>
      <c r="J23" s="266">
        <v>0</v>
      </c>
      <c r="K23" s="267">
        <f>E23*J23</f>
        <v>0</v>
      </c>
      <c r="O23" s="259">
        <v>2</v>
      </c>
      <c r="AA23" s="232">
        <v>1</v>
      </c>
      <c r="AB23" s="232">
        <v>1</v>
      </c>
      <c r="AC23" s="232">
        <v>1</v>
      </c>
      <c r="AZ23" s="232">
        <v>1</v>
      </c>
      <c r="BA23" s="232">
        <f>IF(AZ23=1,G23,0)</f>
        <v>0</v>
      </c>
      <c r="BB23" s="232">
        <f>IF(AZ23=2,G23,0)</f>
        <v>0</v>
      </c>
      <c r="BC23" s="232">
        <f>IF(AZ23=3,G23,0)</f>
        <v>0</v>
      </c>
      <c r="BD23" s="232">
        <f>IF(AZ23=4,G23,0)</f>
        <v>0</v>
      </c>
      <c r="BE23" s="232">
        <f>IF(AZ23=5,G23,0)</f>
        <v>0</v>
      </c>
      <c r="CA23" s="259">
        <v>1</v>
      </c>
      <c r="CB23" s="259">
        <v>1</v>
      </c>
    </row>
    <row r="24" spans="1:80" x14ac:dyDescent="0.2">
      <c r="A24" s="268"/>
      <c r="B24" s="272"/>
      <c r="C24" s="330" t="s">
        <v>484</v>
      </c>
      <c r="D24" s="331"/>
      <c r="E24" s="273">
        <v>323.86500000000001</v>
      </c>
      <c r="F24" s="274"/>
      <c r="G24" s="275"/>
      <c r="H24" s="276"/>
      <c r="I24" s="270"/>
      <c r="J24" s="277"/>
      <c r="K24" s="270"/>
      <c r="M24" s="271" t="s">
        <v>484</v>
      </c>
      <c r="O24" s="259"/>
    </row>
    <row r="25" spans="1:80" x14ac:dyDescent="0.2">
      <c r="A25" s="260">
        <v>11</v>
      </c>
      <c r="B25" s="261" t="s">
        <v>147</v>
      </c>
      <c r="C25" s="262" t="s">
        <v>148</v>
      </c>
      <c r="D25" s="263" t="s">
        <v>143</v>
      </c>
      <c r="E25" s="264">
        <v>323.86500000000001</v>
      </c>
      <c r="F25" s="264">
        <v>0</v>
      </c>
      <c r="G25" s="265">
        <f>E25*F25</f>
        <v>0</v>
      </c>
      <c r="H25" s="266">
        <v>0</v>
      </c>
      <c r="I25" s="267">
        <f>E25*H25</f>
        <v>0</v>
      </c>
      <c r="J25" s="266">
        <v>0</v>
      </c>
      <c r="K25" s="267">
        <f>E25*J25</f>
        <v>0</v>
      </c>
      <c r="O25" s="259">
        <v>2</v>
      </c>
      <c r="AA25" s="232">
        <v>1</v>
      </c>
      <c r="AB25" s="232">
        <v>1</v>
      </c>
      <c r="AC25" s="232">
        <v>1</v>
      </c>
      <c r="AZ25" s="232">
        <v>1</v>
      </c>
      <c r="BA25" s="232">
        <f>IF(AZ25=1,G25,0)</f>
        <v>0</v>
      </c>
      <c r="BB25" s="232">
        <f>IF(AZ25=2,G25,0)</f>
        <v>0</v>
      </c>
      <c r="BC25" s="232">
        <f>IF(AZ25=3,G25,0)</f>
        <v>0</v>
      </c>
      <c r="BD25" s="232">
        <f>IF(AZ25=4,G25,0)</f>
        <v>0</v>
      </c>
      <c r="BE25" s="232">
        <f>IF(AZ25=5,G25,0)</f>
        <v>0</v>
      </c>
      <c r="CA25" s="259">
        <v>1</v>
      </c>
      <c r="CB25" s="259">
        <v>1</v>
      </c>
    </row>
    <row r="26" spans="1:80" x14ac:dyDescent="0.2">
      <c r="A26" s="268"/>
      <c r="B26" s="272"/>
      <c r="C26" s="330" t="s">
        <v>484</v>
      </c>
      <c r="D26" s="331"/>
      <c r="E26" s="273">
        <v>323.86500000000001</v>
      </c>
      <c r="F26" s="274"/>
      <c r="G26" s="275"/>
      <c r="H26" s="276"/>
      <c r="I26" s="270"/>
      <c r="J26" s="277"/>
      <c r="K26" s="270"/>
      <c r="M26" s="271" t="s">
        <v>484</v>
      </c>
      <c r="O26" s="259"/>
    </row>
    <row r="27" spans="1:80" x14ac:dyDescent="0.2">
      <c r="A27" s="260">
        <v>12</v>
      </c>
      <c r="B27" s="261" t="s">
        <v>485</v>
      </c>
      <c r="C27" s="262" t="s">
        <v>486</v>
      </c>
      <c r="D27" s="263" t="s">
        <v>289</v>
      </c>
      <c r="E27" s="264">
        <v>8</v>
      </c>
      <c r="F27" s="264">
        <v>0</v>
      </c>
      <c r="G27" s="265">
        <f>E27*F27</f>
        <v>0</v>
      </c>
      <c r="H27" s="266">
        <v>0</v>
      </c>
      <c r="I27" s="267">
        <f>E27*H27</f>
        <v>0</v>
      </c>
      <c r="J27" s="266">
        <v>0</v>
      </c>
      <c r="K27" s="267">
        <f>E27*J27</f>
        <v>0</v>
      </c>
      <c r="O27" s="259">
        <v>2</v>
      </c>
      <c r="AA27" s="232">
        <v>1</v>
      </c>
      <c r="AB27" s="232">
        <v>1</v>
      </c>
      <c r="AC27" s="232">
        <v>1</v>
      </c>
      <c r="AZ27" s="232">
        <v>1</v>
      </c>
      <c r="BA27" s="232">
        <f>IF(AZ27=1,G27,0)</f>
        <v>0</v>
      </c>
      <c r="BB27" s="232">
        <f>IF(AZ27=2,G27,0)</f>
        <v>0</v>
      </c>
      <c r="BC27" s="232">
        <f>IF(AZ27=3,G27,0)</f>
        <v>0</v>
      </c>
      <c r="BD27" s="232">
        <f>IF(AZ27=4,G27,0)</f>
        <v>0</v>
      </c>
      <c r="BE27" s="232">
        <f>IF(AZ27=5,G27,0)</f>
        <v>0</v>
      </c>
      <c r="CA27" s="259">
        <v>1</v>
      </c>
      <c r="CB27" s="259">
        <v>1</v>
      </c>
    </row>
    <row r="28" spans="1:80" x14ac:dyDescent="0.2">
      <c r="A28" s="260">
        <v>13</v>
      </c>
      <c r="B28" s="261" t="s">
        <v>487</v>
      </c>
      <c r="C28" s="262" t="s">
        <v>488</v>
      </c>
      <c r="D28" s="263" t="s">
        <v>143</v>
      </c>
      <c r="E28" s="264">
        <v>256</v>
      </c>
      <c r="F28" s="264">
        <v>0</v>
      </c>
      <c r="G28" s="265">
        <f>E28*F28</f>
        <v>0</v>
      </c>
      <c r="H28" s="266">
        <v>0</v>
      </c>
      <c r="I28" s="267">
        <f>E28*H28</f>
        <v>0</v>
      </c>
      <c r="J28" s="266">
        <v>0</v>
      </c>
      <c r="K28" s="267">
        <f>E28*J28</f>
        <v>0</v>
      </c>
      <c r="O28" s="259">
        <v>2</v>
      </c>
      <c r="AA28" s="232">
        <v>1</v>
      </c>
      <c r="AB28" s="232">
        <v>1</v>
      </c>
      <c r="AC28" s="232">
        <v>1</v>
      </c>
      <c r="AZ28" s="232">
        <v>1</v>
      </c>
      <c r="BA28" s="232">
        <f>IF(AZ28=1,G28,0)</f>
        <v>0</v>
      </c>
      <c r="BB28" s="232">
        <f>IF(AZ28=2,G28,0)</f>
        <v>0</v>
      </c>
      <c r="BC28" s="232">
        <f>IF(AZ28=3,G28,0)</f>
        <v>0</v>
      </c>
      <c r="BD28" s="232">
        <f>IF(AZ28=4,G28,0)</f>
        <v>0</v>
      </c>
      <c r="BE28" s="232">
        <f>IF(AZ28=5,G28,0)</f>
        <v>0</v>
      </c>
      <c r="CA28" s="259">
        <v>1</v>
      </c>
      <c r="CB28" s="259">
        <v>1</v>
      </c>
    </row>
    <row r="29" spans="1:80" x14ac:dyDescent="0.2">
      <c r="A29" s="268"/>
      <c r="B29" s="272"/>
      <c r="C29" s="330" t="s">
        <v>172</v>
      </c>
      <c r="D29" s="331"/>
      <c r="E29" s="273">
        <v>256</v>
      </c>
      <c r="F29" s="274"/>
      <c r="G29" s="275"/>
      <c r="H29" s="276"/>
      <c r="I29" s="270"/>
      <c r="J29" s="277"/>
      <c r="K29" s="270"/>
      <c r="M29" s="271" t="s">
        <v>172</v>
      </c>
      <c r="O29" s="259"/>
    </row>
    <row r="30" spans="1:80" x14ac:dyDescent="0.2">
      <c r="A30" s="260">
        <v>14</v>
      </c>
      <c r="B30" s="261" t="s">
        <v>489</v>
      </c>
      <c r="C30" s="262" t="s">
        <v>490</v>
      </c>
      <c r="D30" s="263" t="s">
        <v>113</v>
      </c>
      <c r="E30" s="264">
        <v>35.799999999999997</v>
      </c>
      <c r="F30" s="264">
        <v>0</v>
      </c>
      <c r="G30" s="265">
        <f>E30*F30</f>
        <v>0</v>
      </c>
      <c r="H30" s="266">
        <v>0</v>
      </c>
      <c r="I30" s="267">
        <f>E30*H30</f>
        <v>0</v>
      </c>
      <c r="J30" s="266">
        <v>0</v>
      </c>
      <c r="K30" s="267">
        <f>E30*J30</f>
        <v>0</v>
      </c>
      <c r="O30" s="259">
        <v>2</v>
      </c>
      <c r="AA30" s="232">
        <v>1</v>
      </c>
      <c r="AB30" s="232">
        <v>1</v>
      </c>
      <c r="AC30" s="232">
        <v>1</v>
      </c>
      <c r="AZ30" s="232">
        <v>1</v>
      </c>
      <c r="BA30" s="232">
        <f>IF(AZ30=1,G30,0)</f>
        <v>0</v>
      </c>
      <c r="BB30" s="232">
        <f>IF(AZ30=2,G30,0)</f>
        <v>0</v>
      </c>
      <c r="BC30" s="232">
        <f>IF(AZ30=3,G30,0)</f>
        <v>0</v>
      </c>
      <c r="BD30" s="232">
        <f>IF(AZ30=4,G30,0)</f>
        <v>0</v>
      </c>
      <c r="BE30" s="232">
        <f>IF(AZ30=5,G30,0)</f>
        <v>0</v>
      </c>
      <c r="CA30" s="259">
        <v>1</v>
      </c>
      <c r="CB30" s="259">
        <v>1</v>
      </c>
    </row>
    <row r="31" spans="1:80" x14ac:dyDescent="0.2">
      <c r="A31" s="260">
        <v>15</v>
      </c>
      <c r="B31" s="261" t="s">
        <v>164</v>
      </c>
      <c r="C31" s="262" t="s">
        <v>165</v>
      </c>
      <c r="D31" s="263" t="s">
        <v>143</v>
      </c>
      <c r="E31" s="264">
        <v>215.91</v>
      </c>
      <c r="F31" s="264">
        <v>0</v>
      </c>
      <c r="G31" s="265">
        <f>E31*F31</f>
        <v>0</v>
      </c>
      <c r="H31" s="266">
        <v>0</v>
      </c>
      <c r="I31" s="267">
        <f>E31*H31</f>
        <v>0</v>
      </c>
      <c r="J31" s="266">
        <v>0</v>
      </c>
      <c r="K31" s="267">
        <f>E31*J31</f>
        <v>0</v>
      </c>
      <c r="O31" s="259">
        <v>2</v>
      </c>
      <c r="AA31" s="232">
        <v>1</v>
      </c>
      <c r="AB31" s="232">
        <v>1</v>
      </c>
      <c r="AC31" s="232">
        <v>1</v>
      </c>
      <c r="AZ31" s="232">
        <v>1</v>
      </c>
      <c r="BA31" s="232">
        <f>IF(AZ31=1,G31,0)</f>
        <v>0</v>
      </c>
      <c r="BB31" s="232">
        <f>IF(AZ31=2,G31,0)</f>
        <v>0</v>
      </c>
      <c r="BC31" s="232">
        <f>IF(AZ31=3,G31,0)</f>
        <v>0</v>
      </c>
      <c r="BD31" s="232">
        <f>IF(AZ31=4,G31,0)</f>
        <v>0</v>
      </c>
      <c r="BE31" s="232">
        <f>IF(AZ31=5,G31,0)</f>
        <v>0</v>
      </c>
      <c r="CA31" s="259">
        <v>1</v>
      </c>
      <c r="CB31" s="259">
        <v>1</v>
      </c>
    </row>
    <row r="32" spans="1:80" x14ac:dyDescent="0.2">
      <c r="A32" s="268"/>
      <c r="B32" s="272"/>
      <c r="C32" s="330" t="s">
        <v>491</v>
      </c>
      <c r="D32" s="331"/>
      <c r="E32" s="273">
        <v>215.91</v>
      </c>
      <c r="F32" s="274"/>
      <c r="G32" s="275"/>
      <c r="H32" s="276"/>
      <c r="I32" s="270"/>
      <c r="J32" s="277"/>
      <c r="K32" s="270"/>
      <c r="M32" s="271" t="s">
        <v>491</v>
      </c>
      <c r="O32" s="259"/>
    </row>
    <row r="33" spans="1:80" x14ac:dyDescent="0.2">
      <c r="A33" s="260">
        <v>16</v>
      </c>
      <c r="B33" s="261" t="s">
        <v>492</v>
      </c>
      <c r="C33" s="262" t="s">
        <v>493</v>
      </c>
      <c r="D33" s="263" t="s">
        <v>143</v>
      </c>
      <c r="E33" s="264">
        <v>256</v>
      </c>
      <c r="F33" s="264">
        <v>0</v>
      </c>
      <c r="G33" s="265">
        <f>E33*F33</f>
        <v>0</v>
      </c>
      <c r="H33" s="266">
        <v>0</v>
      </c>
      <c r="I33" s="267">
        <f>E33*H33</f>
        <v>0</v>
      </c>
      <c r="J33" s="266">
        <v>0</v>
      </c>
      <c r="K33" s="267">
        <f>E33*J33</f>
        <v>0</v>
      </c>
      <c r="O33" s="259">
        <v>2</v>
      </c>
      <c r="AA33" s="232">
        <v>1</v>
      </c>
      <c r="AB33" s="232">
        <v>1</v>
      </c>
      <c r="AC33" s="232">
        <v>1</v>
      </c>
      <c r="AZ33" s="232">
        <v>1</v>
      </c>
      <c r="BA33" s="232">
        <f>IF(AZ33=1,G33,0)</f>
        <v>0</v>
      </c>
      <c r="BB33" s="232">
        <f>IF(AZ33=2,G33,0)</f>
        <v>0</v>
      </c>
      <c r="BC33" s="232">
        <f>IF(AZ33=3,G33,0)</f>
        <v>0</v>
      </c>
      <c r="BD33" s="232">
        <f>IF(AZ33=4,G33,0)</f>
        <v>0</v>
      </c>
      <c r="BE33" s="232">
        <f>IF(AZ33=5,G33,0)</f>
        <v>0</v>
      </c>
      <c r="CA33" s="259">
        <v>1</v>
      </c>
      <c r="CB33" s="259">
        <v>1</v>
      </c>
    </row>
    <row r="34" spans="1:80" x14ac:dyDescent="0.2">
      <c r="A34" s="268"/>
      <c r="B34" s="272"/>
      <c r="C34" s="330" t="s">
        <v>172</v>
      </c>
      <c r="D34" s="331"/>
      <c r="E34" s="273">
        <v>256</v>
      </c>
      <c r="F34" s="274"/>
      <c r="G34" s="275"/>
      <c r="H34" s="276"/>
      <c r="I34" s="270"/>
      <c r="J34" s="277"/>
      <c r="K34" s="270"/>
      <c r="M34" s="271" t="s">
        <v>172</v>
      </c>
      <c r="O34" s="259"/>
    </row>
    <row r="35" spans="1:80" x14ac:dyDescent="0.2">
      <c r="A35" s="260">
        <v>17</v>
      </c>
      <c r="B35" s="261" t="s">
        <v>169</v>
      </c>
      <c r="C35" s="262" t="s">
        <v>170</v>
      </c>
      <c r="D35" s="263" t="s">
        <v>143</v>
      </c>
      <c r="E35" s="264">
        <v>256</v>
      </c>
      <c r="F35" s="264">
        <v>0</v>
      </c>
      <c r="G35" s="265">
        <f>E35*F35</f>
        <v>0</v>
      </c>
      <c r="H35" s="266">
        <v>0</v>
      </c>
      <c r="I35" s="267">
        <f>E35*H35</f>
        <v>0</v>
      </c>
      <c r="J35" s="266">
        <v>0</v>
      </c>
      <c r="K35" s="267">
        <f>E35*J35</f>
        <v>0</v>
      </c>
      <c r="O35" s="259">
        <v>2</v>
      </c>
      <c r="AA35" s="232">
        <v>1</v>
      </c>
      <c r="AB35" s="232">
        <v>1</v>
      </c>
      <c r="AC35" s="232">
        <v>1</v>
      </c>
      <c r="AZ35" s="232">
        <v>1</v>
      </c>
      <c r="BA35" s="232">
        <f>IF(AZ35=1,G35,0)</f>
        <v>0</v>
      </c>
      <c r="BB35" s="232">
        <f>IF(AZ35=2,G35,0)</f>
        <v>0</v>
      </c>
      <c r="BC35" s="232">
        <f>IF(AZ35=3,G35,0)</f>
        <v>0</v>
      </c>
      <c r="BD35" s="232">
        <f>IF(AZ35=4,G35,0)</f>
        <v>0</v>
      </c>
      <c r="BE35" s="232">
        <f>IF(AZ35=5,G35,0)</f>
        <v>0</v>
      </c>
      <c r="CA35" s="259">
        <v>1</v>
      </c>
      <c r="CB35" s="259">
        <v>1</v>
      </c>
    </row>
    <row r="36" spans="1:80" x14ac:dyDescent="0.2">
      <c r="A36" s="268"/>
      <c r="B36" s="272"/>
      <c r="C36" s="330" t="s">
        <v>172</v>
      </c>
      <c r="D36" s="331"/>
      <c r="E36" s="273">
        <v>256</v>
      </c>
      <c r="F36" s="274"/>
      <c r="G36" s="275"/>
      <c r="H36" s="276"/>
      <c r="I36" s="270"/>
      <c r="J36" s="277"/>
      <c r="K36" s="270"/>
      <c r="M36" s="271" t="s">
        <v>172</v>
      </c>
      <c r="O36" s="259"/>
    </row>
    <row r="37" spans="1:80" x14ac:dyDescent="0.2">
      <c r="A37" s="260">
        <v>18</v>
      </c>
      <c r="B37" s="261" t="s">
        <v>176</v>
      </c>
      <c r="C37" s="262" t="s">
        <v>177</v>
      </c>
      <c r="D37" s="263" t="s">
        <v>143</v>
      </c>
      <c r="E37" s="264">
        <v>107.955</v>
      </c>
      <c r="F37" s="264">
        <v>0</v>
      </c>
      <c r="G37" s="265">
        <f>E37*F37</f>
        <v>0</v>
      </c>
      <c r="H37" s="266">
        <v>0</v>
      </c>
      <c r="I37" s="267">
        <f>E37*H37</f>
        <v>0</v>
      </c>
      <c r="J37" s="266">
        <v>0</v>
      </c>
      <c r="K37" s="267">
        <f>E37*J37</f>
        <v>0</v>
      </c>
      <c r="O37" s="259">
        <v>2</v>
      </c>
      <c r="AA37" s="232">
        <v>1</v>
      </c>
      <c r="AB37" s="232">
        <v>1</v>
      </c>
      <c r="AC37" s="232">
        <v>1</v>
      </c>
      <c r="AZ37" s="232">
        <v>1</v>
      </c>
      <c r="BA37" s="232">
        <f>IF(AZ37=1,G37,0)</f>
        <v>0</v>
      </c>
      <c r="BB37" s="232">
        <f>IF(AZ37=2,G37,0)</f>
        <v>0</v>
      </c>
      <c r="BC37" s="232">
        <f>IF(AZ37=3,G37,0)</f>
        <v>0</v>
      </c>
      <c r="BD37" s="232">
        <f>IF(AZ37=4,G37,0)</f>
        <v>0</v>
      </c>
      <c r="BE37" s="232">
        <f>IF(AZ37=5,G37,0)</f>
        <v>0</v>
      </c>
      <c r="CA37" s="259">
        <v>1</v>
      </c>
      <c r="CB37" s="259">
        <v>1</v>
      </c>
    </row>
    <row r="38" spans="1:80" x14ac:dyDescent="0.2">
      <c r="A38" s="268"/>
      <c r="B38" s="272"/>
      <c r="C38" s="330" t="s">
        <v>494</v>
      </c>
      <c r="D38" s="331"/>
      <c r="E38" s="273">
        <v>107.955</v>
      </c>
      <c r="F38" s="274"/>
      <c r="G38" s="275"/>
      <c r="H38" s="276"/>
      <c r="I38" s="270"/>
      <c r="J38" s="277"/>
      <c r="K38" s="270"/>
      <c r="M38" s="271" t="s">
        <v>494</v>
      </c>
      <c r="O38" s="259"/>
    </row>
    <row r="39" spans="1:80" x14ac:dyDescent="0.2">
      <c r="A39" s="260">
        <v>19</v>
      </c>
      <c r="B39" s="261" t="s">
        <v>182</v>
      </c>
      <c r="C39" s="262" t="s">
        <v>183</v>
      </c>
      <c r="D39" s="263" t="s">
        <v>113</v>
      </c>
      <c r="E39" s="264">
        <v>215.91</v>
      </c>
      <c r="F39" s="264">
        <v>0</v>
      </c>
      <c r="G39" s="265">
        <f>E39*F39</f>
        <v>0</v>
      </c>
      <c r="H39" s="266">
        <v>0</v>
      </c>
      <c r="I39" s="267">
        <f>E39*H39</f>
        <v>0</v>
      </c>
      <c r="J39" s="266">
        <v>0</v>
      </c>
      <c r="K39" s="267">
        <f>E39*J39</f>
        <v>0</v>
      </c>
      <c r="O39" s="259">
        <v>2</v>
      </c>
      <c r="AA39" s="232">
        <v>1</v>
      </c>
      <c r="AB39" s="232">
        <v>1</v>
      </c>
      <c r="AC39" s="232">
        <v>1</v>
      </c>
      <c r="AZ39" s="232">
        <v>1</v>
      </c>
      <c r="BA39" s="232">
        <f>IF(AZ39=1,G39,0)</f>
        <v>0</v>
      </c>
      <c r="BB39" s="232">
        <f>IF(AZ39=2,G39,0)</f>
        <v>0</v>
      </c>
      <c r="BC39" s="232">
        <f>IF(AZ39=3,G39,0)</f>
        <v>0</v>
      </c>
      <c r="BD39" s="232">
        <f>IF(AZ39=4,G39,0)</f>
        <v>0</v>
      </c>
      <c r="BE39" s="232">
        <f>IF(AZ39=5,G39,0)</f>
        <v>0</v>
      </c>
      <c r="CA39" s="259">
        <v>1</v>
      </c>
      <c r="CB39" s="259">
        <v>1</v>
      </c>
    </row>
    <row r="40" spans="1:80" x14ac:dyDescent="0.2">
      <c r="A40" s="268"/>
      <c r="B40" s="272"/>
      <c r="C40" s="330" t="s">
        <v>491</v>
      </c>
      <c r="D40" s="331"/>
      <c r="E40" s="273">
        <v>215.91</v>
      </c>
      <c r="F40" s="274"/>
      <c r="G40" s="275"/>
      <c r="H40" s="276"/>
      <c r="I40" s="270"/>
      <c r="J40" s="277"/>
      <c r="K40" s="270"/>
      <c r="M40" s="271" t="s">
        <v>491</v>
      </c>
      <c r="O40" s="259"/>
    </row>
    <row r="41" spans="1:80" x14ac:dyDescent="0.2">
      <c r="A41" s="260">
        <v>20</v>
      </c>
      <c r="B41" s="261" t="s">
        <v>189</v>
      </c>
      <c r="C41" s="262" t="s">
        <v>190</v>
      </c>
      <c r="D41" s="263" t="s">
        <v>113</v>
      </c>
      <c r="E41" s="264">
        <v>1381.91</v>
      </c>
      <c r="F41" s="264">
        <v>0</v>
      </c>
      <c r="G41" s="265">
        <f>E41*F41</f>
        <v>0</v>
      </c>
      <c r="H41" s="266">
        <v>0</v>
      </c>
      <c r="I41" s="267">
        <f>E41*H41</f>
        <v>0</v>
      </c>
      <c r="J41" s="266">
        <v>0</v>
      </c>
      <c r="K41" s="267">
        <f>E41*J41</f>
        <v>0</v>
      </c>
      <c r="O41" s="259">
        <v>2</v>
      </c>
      <c r="AA41" s="232">
        <v>1</v>
      </c>
      <c r="AB41" s="232">
        <v>1</v>
      </c>
      <c r="AC41" s="232">
        <v>1</v>
      </c>
      <c r="AZ41" s="232">
        <v>1</v>
      </c>
      <c r="BA41" s="232">
        <f>IF(AZ41=1,G41,0)</f>
        <v>0</v>
      </c>
      <c r="BB41" s="232">
        <f>IF(AZ41=2,G41,0)</f>
        <v>0</v>
      </c>
      <c r="BC41" s="232">
        <f>IF(AZ41=3,G41,0)</f>
        <v>0</v>
      </c>
      <c r="BD41" s="232">
        <f>IF(AZ41=4,G41,0)</f>
        <v>0</v>
      </c>
      <c r="BE41" s="232">
        <f>IF(AZ41=5,G41,0)</f>
        <v>0</v>
      </c>
      <c r="CA41" s="259">
        <v>1</v>
      </c>
      <c r="CB41" s="259">
        <v>1</v>
      </c>
    </row>
    <row r="42" spans="1:80" x14ac:dyDescent="0.2">
      <c r="A42" s="268"/>
      <c r="B42" s="272"/>
      <c r="C42" s="330" t="s">
        <v>495</v>
      </c>
      <c r="D42" s="331"/>
      <c r="E42" s="273">
        <v>1381.91</v>
      </c>
      <c r="F42" s="274"/>
      <c r="G42" s="275"/>
      <c r="H42" s="276"/>
      <c r="I42" s="270"/>
      <c r="J42" s="277"/>
      <c r="K42" s="270"/>
      <c r="M42" s="271" t="s">
        <v>495</v>
      </c>
      <c r="O42" s="259"/>
    </row>
    <row r="43" spans="1:80" x14ac:dyDescent="0.2">
      <c r="A43" s="260">
        <v>21</v>
      </c>
      <c r="B43" s="261" t="s">
        <v>496</v>
      </c>
      <c r="C43" s="262" t="s">
        <v>497</v>
      </c>
      <c r="D43" s="263" t="s">
        <v>113</v>
      </c>
      <c r="E43" s="264">
        <v>234.35</v>
      </c>
      <c r="F43" s="264">
        <v>0</v>
      </c>
      <c r="G43" s="265">
        <f>E43*F43</f>
        <v>0</v>
      </c>
      <c r="H43" s="266">
        <v>0</v>
      </c>
      <c r="I43" s="267">
        <f>E43*H43</f>
        <v>0</v>
      </c>
      <c r="J43" s="266">
        <v>0</v>
      </c>
      <c r="K43" s="267">
        <f>E43*J43</f>
        <v>0</v>
      </c>
      <c r="O43" s="259">
        <v>2</v>
      </c>
      <c r="AA43" s="232">
        <v>1</v>
      </c>
      <c r="AB43" s="232">
        <v>1</v>
      </c>
      <c r="AC43" s="232">
        <v>1</v>
      </c>
      <c r="AZ43" s="232">
        <v>1</v>
      </c>
      <c r="BA43" s="232">
        <f>IF(AZ43=1,G43,0)</f>
        <v>0</v>
      </c>
      <c r="BB43" s="232">
        <f>IF(AZ43=2,G43,0)</f>
        <v>0</v>
      </c>
      <c r="BC43" s="232">
        <f>IF(AZ43=3,G43,0)</f>
        <v>0</v>
      </c>
      <c r="BD43" s="232">
        <f>IF(AZ43=4,G43,0)</f>
        <v>0</v>
      </c>
      <c r="BE43" s="232">
        <f>IF(AZ43=5,G43,0)</f>
        <v>0</v>
      </c>
      <c r="CA43" s="259">
        <v>1</v>
      </c>
      <c r="CB43" s="259">
        <v>1</v>
      </c>
    </row>
    <row r="44" spans="1:80" x14ac:dyDescent="0.2">
      <c r="A44" s="268"/>
      <c r="B44" s="272"/>
      <c r="C44" s="330" t="s">
        <v>498</v>
      </c>
      <c r="D44" s="331"/>
      <c r="E44" s="273">
        <v>34.35</v>
      </c>
      <c r="F44" s="274"/>
      <c r="G44" s="275"/>
      <c r="H44" s="276"/>
      <c r="I44" s="270"/>
      <c r="J44" s="277"/>
      <c r="K44" s="270"/>
      <c r="M44" s="271" t="s">
        <v>498</v>
      </c>
      <c r="O44" s="259"/>
    </row>
    <row r="45" spans="1:80" x14ac:dyDescent="0.2">
      <c r="A45" s="268"/>
      <c r="B45" s="272"/>
      <c r="C45" s="330" t="s">
        <v>499</v>
      </c>
      <c r="D45" s="331"/>
      <c r="E45" s="273">
        <v>200</v>
      </c>
      <c r="F45" s="274"/>
      <c r="G45" s="275"/>
      <c r="H45" s="276"/>
      <c r="I45" s="270"/>
      <c r="J45" s="277"/>
      <c r="K45" s="270"/>
      <c r="M45" s="271" t="s">
        <v>499</v>
      </c>
      <c r="O45" s="259"/>
    </row>
    <row r="46" spans="1:80" x14ac:dyDescent="0.2">
      <c r="A46" s="260">
        <v>22</v>
      </c>
      <c r="B46" s="261" t="s">
        <v>500</v>
      </c>
      <c r="C46" s="262" t="s">
        <v>501</v>
      </c>
      <c r="D46" s="263" t="s">
        <v>113</v>
      </c>
      <c r="E46" s="264">
        <v>291.125</v>
      </c>
      <c r="F46" s="264">
        <v>0</v>
      </c>
      <c r="G46" s="265">
        <f>E46*F46</f>
        <v>0</v>
      </c>
      <c r="H46" s="266">
        <v>0</v>
      </c>
      <c r="I46" s="267">
        <f>E46*H46</f>
        <v>0</v>
      </c>
      <c r="J46" s="266">
        <v>0</v>
      </c>
      <c r="K46" s="267">
        <f>E46*J46</f>
        <v>0</v>
      </c>
      <c r="O46" s="259">
        <v>2</v>
      </c>
      <c r="AA46" s="232">
        <v>1</v>
      </c>
      <c r="AB46" s="232">
        <v>1</v>
      </c>
      <c r="AC46" s="232">
        <v>1</v>
      </c>
      <c r="AZ46" s="232">
        <v>1</v>
      </c>
      <c r="BA46" s="232">
        <f>IF(AZ46=1,G46,0)</f>
        <v>0</v>
      </c>
      <c r="BB46" s="232">
        <f>IF(AZ46=2,G46,0)</f>
        <v>0</v>
      </c>
      <c r="BC46" s="232">
        <f>IF(AZ46=3,G46,0)</f>
        <v>0</v>
      </c>
      <c r="BD46" s="232">
        <f>IF(AZ46=4,G46,0)</f>
        <v>0</v>
      </c>
      <c r="BE46" s="232">
        <f>IF(AZ46=5,G46,0)</f>
        <v>0</v>
      </c>
      <c r="CA46" s="259">
        <v>1</v>
      </c>
      <c r="CB46" s="259">
        <v>1</v>
      </c>
    </row>
    <row r="47" spans="1:80" x14ac:dyDescent="0.2">
      <c r="A47" s="268"/>
      <c r="B47" s="272"/>
      <c r="C47" s="330" t="s">
        <v>188</v>
      </c>
      <c r="D47" s="331"/>
      <c r="E47" s="273">
        <v>143.125</v>
      </c>
      <c r="F47" s="274"/>
      <c r="G47" s="275"/>
      <c r="H47" s="276"/>
      <c r="I47" s="270"/>
      <c r="J47" s="277"/>
      <c r="K47" s="270"/>
      <c r="M47" s="271" t="s">
        <v>188</v>
      </c>
      <c r="O47" s="259"/>
    </row>
    <row r="48" spans="1:80" x14ac:dyDescent="0.2">
      <c r="A48" s="268"/>
      <c r="B48" s="272"/>
      <c r="C48" s="330" t="s">
        <v>502</v>
      </c>
      <c r="D48" s="331"/>
      <c r="E48" s="273">
        <v>148</v>
      </c>
      <c r="F48" s="274"/>
      <c r="G48" s="275"/>
      <c r="H48" s="276"/>
      <c r="I48" s="270"/>
      <c r="J48" s="277"/>
      <c r="K48" s="270"/>
      <c r="M48" s="271" t="s">
        <v>502</v>
      </c>
      <c r="O48" s="259"/>
    </row>
    <row r="49" spans="1:80" x14ac:dyDescent="0.2">
      <c r="A49" s="260">
        <v>23</v>
      </c>
      <c r="B49" s="261" t="s">
        <v>503</v>
      </c>
      <c r="C49" s="262" t="s">
        <v>504</v>
      </c>
      <c r="D49" s="263" t="s">
        <v>289</v>
      </c>
      <c r="E49" s="264">
        <v>8</v>
      </c>
      <c r="F49" s="264">
        <v>0</v>
      </c>
      <c r="G49" s="265">
        <f>E49*F49</f>
        <v>0</v>
      </c>
      <c r="H49" s="266">
        <v>0</v>
      </c>
      <c r="I49" s="267">
        <f>E49*H49</f>
        <v>0</v>
      </c>
      <c r="J49" s="266">
        <v>0</v>
      </c>
      <c r="K49" s="267">
        <f>E49*J49</f>
        <v>0</v>
      </c>
      <c r="O49" s="259">
        <v>2</v>
      </c>
      <c r="AA49" s="232">
        <v>1</v>
      </c>
      <c r="AB49" s="232">
        <v>1</v>
      </c>
      <c r="AC49" s="232">
        <v>1</v>
      </c>
      <c r="AZ49" s="232">
        <v>1</v>
      </c>
      <c r="BA49" s="232">
        <f>IF(AZ49=1,G49,0)</f>
        <v>0</v>
      </c>
      <c r="BB49" s="232">
        <f>IF(AZ49=2,G49,0)</f>
        <v>0</v>
      </c>
      <c r="BC49" s="232">
        <f>IF(AZ49=3,G49,0)</f>
        <v>0</v>
      </c>
      <c r="BD49" s="232">
        <f>IF(AZ49=4,G49,0)</f>
        <v>0</v>
      </c>
      <c r="BE49" s="232">
        <f>IF(AZ49=5,G49,0)</f>
        <v>0</v>
      </c>
      <c r="CA49" s="259">
        <v>1</v>
      </c>
      <c r="CB49" s="259">
        <v>1</v>
      </c>
    </row>
    <row r="50" spans="1:80" x14ac:dyDescent="0.2">
      <c r="A50" s="260">
        <v>24</v>
      </c>
      <c r="B50" s="261" t="s">
        <v>194</v>
      </c>
      <c r="C50" s="262" t="s">
        <v>195</v>
      </c>
      <c r="D50" s="263" t="s">
        <v>143</v>
      </c>
      <c r="E50" s="264">
        <v>215.91</v>
      </c>
      <c r="F50" s="264">
        <v>0</v>
      </c>
      <c r="G50" s="265">
        <f>E50*F50</f>
        <v>0</v>
      </c>
      <c r="H50" s="266">
        <v>0</v>
      </c>
      <c r="I50" s="267">
        <f>E50*H50</f>
        <v>0</v>
      </c>
      <c r="J50" s="266"/>
      <c r="K50" s="267">
        <f>E50*J50</f>
        <v>0</v>
      </c>
      <c r="O50" s="259">
        <v>2</v>
      </c>
      <c r="AA50" s="232">
        <v>12</v>
      </c>
      <c r="AB50" s="232">
        <v>0</v>
      </c>
      <c r="AC50" s="232">
        <v>1</v>
      </c>
      <c r="AZ50" s="232">
        <v>1</v>
      </c>
      <c r="BA50" s="232">
        <f>IF(AZ50=1,G50,0)</f>
        <v>0</v>
      </c>
      <c r="BB50" s="232">
        <f>IF(AZ50=2,G50,0)</f>
        <v>0</v>
      </c>
      <c r="BC50" s="232">
        <f>IF(AZ50=3,G50,0)</f>
        <v>0</v>
      </c>
      <c r="BD50" s="232">
        <f>IF(AZ50=4,G50,0)</f>
        <v>0</v>
      </c>
      <c r="BE50" s="232">
        <f>IF(AZ50=5,G50,0)</f>
        <v>0</v>
      </c>
      <c r="CA50" s="259">
        <v>12</v>
      </c>
      <c r="CB50" s="259">
        <v>0</v>
      </c>
    </row>
    <row r="51" spans="1:80" x14ac:dyDescent="0.2">
      <c r="A51" s="268"/>
      <c r="B51" s="272"/>
      <c r="C51" s="330" t="s">
        <v>491</v>
      </c>
      <c r="D51" s="331"/>
      <c r="E51" s="273">
        <v>215.91</v>
      </c>
      <c r="F51" s="274"/>
      <c r="G51" s="275"/>
      <c r="H51" s="276"/>
      <c r="I51" s="270"/>
      <c r="J51" s="277"/>
      <c r="K51" s="270"/>
      <c r="M51" s="271" t="s">
        <v>491</v>
      </c>
      <c r="O51" s="259"/>
    </row>
    <row r="52" spans="1:80" x14ac:dyDescent="0.2">
      <c r="A52" s="260">
        <v>25</v>
      </c>
      <c r="B52" s="261" t="s">
        <v>196</v>
      </c>
      <c r="C52" s="262" t="s">
        <v>197</v>
      </c>
      <c r="D52" s="263" t="s">
        <v>198</v>
      </c>
      <c r="E52" s="264">
        <v>1.7273000000000001</v>
      </c>
      <c r="F52" s="264">
        <v>0</v>
      </c>
      <c r="G52" s="265">
        <f>E52*F52</f>
        <v>0</v>
      </c>
      <c r="H52" s="266">
        <v>1E-3</v>
      </c>
      <c r="I52" s="267">
        <f>E52*H52</f>
        <v>1.7273000000000002E-3</v>
      </c>
      <c r="J52" s="266"/>
      <c r="K52" s="267">
        <f>E52*J52</f>
        <v>0</v>
      </c>
      <c r="O52" s="259">
        <v>2</v>
      </c>
      <c r="AA52" s="232">
        <v>3</v>
      </c>
      <c r="AB52" s="232">
        <v>1</v>
      </c>
      <c r="AC52" s="232">
        <v>572410</v>
      </c>
      <c r="AZ52" s="232">
        <v>1</v>
      </c>
      <c r="BA52" s="232">
        <f>IF(AZ52=1,G52,0)</f>
        <v>0</v>
      </c>
      <c r="BB52" s="232">
        <f>IF(AZ52=2,G52,0)</f>
        <v>0</v>
      </c>
      <c r="BC52" s="232">
        <f>IF(AZ52=3,G52,0)</f>
        <v>0</v>
      </c>
      <c r="BD52" s="232">
        <f>IF(AZ52=4,G52,0)</f>
        <v>0</v>
      </c>
      <c r="BE52" s="232">
        <f>IF(AZ52=5,G52,0)</f>
        <v>0</v>
      </c>
      <c r="CA52" s="259">
        <v>3</v>
      </c>
      <c r="CB52" s="259">
        <v>1</v>
      </c>
    </row>
    <row r="53" spans="1:80" x14ac:dyDescent="0.2">
      <c r="A53" s="268"/>
      <c r="B53" s="272"/>
      <c r="C53" s="330" t="s">
        <v>505</v>
      </c>
      <c r="D53" s="331"/>
      <c r="E53" s="273">
        <v>1.7273000000000001</v>
      </c>
      <c r="F53" s="274"/>
      <c r="G53" s="275"/>
      <c r="H53" s="276"/>
      <c r="I53" s="270"/>
      <c r="J53" s="277"/>
      <c r="K53" s="270"/>
      <c r="M53" s="271" t="s">
        <v>505</v>
      </c>
      <c r="O53" s="259"/>
    </row>
    <row r="54" spans="1:80" x14ac:dyDescent="0.2">
      <c r="A54" s="278"/>
      <c r="B54" s="279" t="s">
        <v>100</v>
      </c>
      <c r="C54" s="280" t="s">
        <v>110</v>
      </c>
      <c r="D54" s="281"/>
      <c r="E54" s="282"/>
      <c r="F54" s="283"/>
      <c r="G54" s="284">
        <f>SUM(G7:G53)</f>
        <v>0</v>
      </c>
      <c r="H54" s="285"/>
      <c r="I54" s="286">
        <f>SUM(I7:I53)</f>
        <v>3.5173000000000001E-3</v>
      </c>
      <c r="J54" s="285"/>
      <c r="K54" s="286">
        <f>SUM(K7:K53)</f>
        <v>-472.8673</v>
      </c>
      <c r="O54" s="259">
        <v>4</v>
      </c>
      <c r="BA54" s="287">
        <f>SUM(BA7:BA53)</f>
        <v>0</v>
      </c>
      <c r="BB54" s="287">
        <f>SUM(BB7:BB53)</f>
        <v>0</v>
      </c>
      <c r="BC54" s="287">
        <f>SUM(BC7:BC53)</f>
        <v>0</v>
      </c>
      <c r="BD54" s="287">
        <f>SUM(BD7:BD53)</f>
        <v>0</v>
      </c>
      <c r="BE54" s="287">
        <f>SUM(BE7:BE53)</f>
        <v>0</v>
      </c>
    </row>
    <row r="55" spans="1:80" x14ac:dyDescent="0.2">
      <c r="A55" s="249" t="s">
        <v>97</v>
      </c>
      <c r="B55" s="250" t="s">
        <v>229</v>
      </c>
      <c r="C55" s="251" t="s">
        <v>230</v>
      </c>
      <c r="D55" s="252"/>
      <c r="E55" s="253"/>
      <c r="F55" s="253"/>
      <c r="G55" s="254"/>
      <c r="H55" s="255"/>
      <c r="I55" s="256"/>
      <c r="J55" s="257"/>
      <c r="K55" s="258"/>
      <c r="O55" s="259">
        <v>1</v>
      </c>
    </row>
    <row r="56" spans="1:80" x14ac:dyDescent="0.2">
      <c r="A56" s="260">
        <v>26</v>
      </c>
      <c r="B56" s="261" t="s">
        <v>239</v>
      </c>
      <c r="C56" s="262" t="s">
        <v>240</v>
      </c>
      <c r="D56" s="263" t="s">
        <v>113</v>
      </c>
      <c r="E56" s="264">
        <v>728.37300000000005</v>
      </c>
      <c r="F56" s="264">
        <v>0</v>
      </c>
      <c r="G56" s="265">
        <f>E56*F56</f>
        <v>0</v>
      </c>
      <c r="H56" s="266">
        <v>0.37080000000000002</v>
      </c>
      <c r="I56" s="267">
        <f>E56*H56</f>
        <v>270.08070840000005</v>
      </c>
      <c r="J56" s="266">
        <v>0</v>
      </c>
      <c r="K56" s="267">
        <f>E56*J56</f>
        <v>0</v>
      </c>
      <c r="O56" s="259">
        <v>2</v>
      </c>
      <c r="AA56" s="232">
        <v>1</v>
      </c>
      <c r="AB56" s="232">
        <v>1</v>
      </c>
      <c r="AC56" s="232">
        <v>1</v>
      </c>
      <c r="AZ56" s="232">
        <v>1</v>
      </c>
      <c r="BA56" s="232">
        <f>IF(AZ56=1,G56,0)</f>
        <v>0</v>
      </c>
      <c r="BB56" s="232">
        <f>IF(AZ56=2,G56,0)</f>
        <v>0</v>
      </c>
      <c r="BC56" s="232">
        <f>IF(AZ56=3,G56,0)</f>
        <v>0</v>
      </c>
      <c r="BD56" s="232">
        <f>IF(AZ56=4,G56,0)</f>
        <v>0</v>
      </c>
      <c r="BE56" s="232">
        <f>IF(AZ56=5,G56,0)</f>
        <v>0</v>
      </c>
      <c r="CA56" s="259">
        <v>1</v>
      </c>
      <c r="CB56" s="259">
        <v>1</v>
      </c>
    </row>
    <row r="57" spans="1:80" x14ac:dyDescent="0.2">
      <c r="A57" s="268"/>
      <c r="B57" s="272"/>
      <c r="C57" s="330" t="s">
        <v>506</v>
      </c>
      <c r="D57" s="331"/>
      <c r="E57" s="273">
        <v>712.50300000000004</v>
      </c>
      <c r="F57" s="274"/>
      <c r="G57" s="275"/>
      <c r="H57" s="276"/>
      <c r="I57" s="270"/>
      <c r="J57" s="277"/>
      <c r="K57" s="270"/>
      <c r="M57" s="271" t="s">
        <v>506</v>
      </c>
      <c r="O57" s="259"/>
    </row>
    <row r="58" spans="1:80" x14ac:dyDescent="0.2">
      <c r="A58" s="268"/>
      <c r="B58" s="272"/>
      <c r="C58" s="330" t="s">
        <v>507</v>
      </c>
      <c r="D58" s="331"/>
      <c r="E58" s="273">
        <v>15.87</v>
      </c>
      <c r="F58" s="274"/>
      <c r="G58" s="275"/>
      <c r="H58" s="276"/>
      <c r="I58" s="270"/>
      <c r="J58" s="277"/>
      <c r="K58" s="270"/>
      <c r="M58" s="271" t="s">
        <v>507</v>
      </c>
      <c r="O58" s="259"/>
    </row>
    <row r="59" spans="1:80" x14ac:dyDescent="0.2">
      <c r="A59" s="260">
        <v>27</v>
      </c>
      <c r="B59" s="261" t="s">
        <v>244</v>
      </c>
      <c r="C59" s="262" t="s">
        <v>245</v>
      </c>
      <c r="D59" s="263" t="s">
        <v>113</v>
      </c>
      <c r="E59" s="264">
        <v>582.95699999999999</v>
      </c>
      <c r="F59" s="264">
        <v>0</v>
      </c>
      <c r="G59" s="265">
        <f>E59*F59</f>
        <v>0</v>
      </c>
      <c r="H59" s="266">
        <v>0.46166000000000001</v>
      </c>
      <c r="I59" s="267">
        <f>E59*H59</f>
        <v>269.12792861999998</v>
      </c>
      <c r="J59" s="266">
        <v>0</v>
      </c>
      <c r="K59" s="267">
        <f>E59*J59</f>
        <v>0</v>
      </c>
      <c r="O59" s="259">
        <v>2</v>
      </c>
      <c r="AA59" s="232">
        <v>1</v>
      </c>
      <c r="AB59" s="232">
        <v>1</v>
      </c>
      <c r="AC59" s="232">
        <v>1</v>
      </c>
      <c r="AZ59" s="232">
        <v>1</v>
      </c>
      <c r="BA59" s="232">
        <f>IF(AZ59=1,G59,0)</f>
        <v>0</v>
      </c>
      <c r="BB59" s="232">
        <f>IF(AZ59=2,G59,0)</f>
        <v>0</v>
      </c>
      <c r="BC59" s="232">
        <f>IF(AZ59=3,G59,0)</f>
        <v>0</v>
      </c>
      <c r="BD59" s="232">
        <f>IF(AZ59=4,G59,0)</f>
        <v>0</v>
      </c>
      <c r="BE59" s="232">
        <f>IF(AZ59=5,G59,0)</f>
        <v>0</v>
      </c>
      <c r="CA59" s="259">
        <v>1</v>
      </c>
      <c r="CB59" s="259">
        <v>1</v>
      </c>
    </row>
    <row r="60" spans="1:80" x14ac:dyDescent="0.2">
      <c r="A60" s="268"/>
      <c r="B60" s="272"/>
      <c r="C60" s="330" t="s">
        <v>508</v>
      </c>
      <c r="D60" s="331"/>
      <c r="E60" s="273">
        <v>582.95699999999999</v>
      </c>
      <c r="F60" s="274"/>
      <c r="G60" s="275"/>
      <c r="H60" s="276"/>
      <c r="I60" s="270"/>
      <c r="J60" s="277"/>
      <c r="K60" s="270"/>
      <c r="M60" s="271" t="s">
        <v>508</v>
      </c>
      <c r="O60" s="259"/>
    </row>
    <row r="61" spans="1:80" x14ac:dyDescent="0.2">
      <c r="A61" s="260">
        <v>28</v>
      </c>
      <c r="B61" s="261" t="s">
        <v>259</v>
      </c>
      <c r="C61" s="262" t="s">
        <v>260</v>
      </c>
      <c r="D61" s="263" t="s">
        <v>113</v>
      </c>
      <c r="E61" s="264">
        <v>1129.5999999999999</v>
      </c>
      <c r="F61" s="264">
        <v>0</v>
      </c>
      <c r="G61" s="265">
        <f>E61*F61</f>
        <v>0</v>
      </c>
      <c r="H61" s="266">
        <v>5.5449999999999999E-2</v>
      </c>
      <c r="I61" s="267">
        <f>E61*H61</f>
        <v>62.636319999999991</v>
      </c>
      <c r="J61" s="266">
        <v>0</v>
      </c>
      <c r="K61" s="267">
        <f>E61*J61</f>
        <v>0</v>
      </c>
      <c r="O61" s="259">
        <v>2</v>
      </c>
      <c r="AA61" s="232">
        <v>1</v>
      </c>
      <c r="AB61" s="232">
        <v>0</v>
      </c>
      <c r="AC61" s="232">
        <v>0</v>
      </c>
      <c r="AZ61" s="232">
        <v>1</v>
      </c>
      <c r="BA61" s="232">
        <f>IF(AZ61=1,G61,0)</f>
        <v>0</v>
      </c>
      <c r="BB61" s="232">
        <f>IF(AZ61=2,G61,0)</f>
        <v>0</v>
      </c>
      <c r="BC61" s="232">
        <f>IF(AZ61=3,G61,0)</f>
        <v>0</v>
      </c>
      <c r="BD61" s="232">
        <f>IF(AZ61=4,G61,0)</f>
        <v>0</v>
      </c>
      <c r="BE61" s="232">
        <f>IF(AZ61=5,G61,0)</f>
        <v>0</v>
      </c>
      <c r="CA61" s="259">
        <v>1</v>
      </c>
      <c r="CB61" s="259">
        <v>0</v>
      </c>
    </row>
    <row r="62" spans="1:80" x14ac:dyDescent="0.2">
      <c r="A62" s="268"/>
      <c r="B62" s="272"/>
      <c r="C62" s="330" t="s">
        <v>509</v>
      </c>
      <c r="D62" s="331"/>
      <c r="E62" s="273">
        <v>1029.5999999999999</v>
      </c>
      <c r="F62" s="274"/>
      <c r="G62" s="275"/>
      <c r="H62" s="276"/>
      <c r="I62" s="270"/>
      <c r="J62" s="277"/>
      <c r="K62" s="270"/>
      <c r="M62" s="271" t="s">
        <v>509</v>
      </c>
      <c r="O62" s="259"/>
    </row>
    <row r="63" spans="1:80" x14ac:dyDescent="0.2">
      <c r="A63" s="268"/>
      <c r="B63" s="272"/>
      <c r="C63" s="330" t="s">
        <v>275</v>
      </c>
      <c r="D63" s="331"/>
      <c r="E63" s="273">
        <v>100</v>
      </c>
      <c r="F63" s="274"/>
      <c r="G63" s="275"/>
      <c r="H63" s="276"/>
      <c r="I63" s="270"/>
      <c r="J63" s="277"/>
      <c r="K63" s="270"/>
      <c r="M63" s="271">
        <v>100</v>
      </c>
      <c r="O63" s="259"/>
    </row>
    <row r="64" spans="1:80" x14ac:dyDescent="0.2">
      <c r="A64" s="260">
        <v>29</v>
      </c>
      <c r="B64" s="261" t="s">
        <v>264</v>
      </c>
      <c r="C64" s="262" t="s">
        <v>265</v>
      </c>
      <c r="D64" s="263" t="s">
        <v>113</v>
      </c>
      <c r="E64" s="264">
        <v>10.08</v>
      </c>
      <c r="F64" s="264">
        <v>0</v>
      </c>
      <c r="G64" s="265">
        <f>E64*F64</f>
        <v>0</v>
      </c>
      <c r="H64" s="266">
        <v>0</v>
      </c>
      <c r="I64" s="267">
        <f>E64*H64</f>
        <v>0</v>
      </c>
      <c r="J64" s="266">
        <v>0</v>
      </c>
      <c r="K64" s="267">
        <f>E64*J64</f>
        <v>0</v>
      </c>
      <c r="O64" s="259">
        <v>2</v>
      </c>
      <c r="AA64" s="232">
        <v>1</v>
      </c>
      <c r="AB64" s="232">
        <v>1</v>
      </c>
      <c r="AC64" s="232">
        <v>1</v>
      </c>
      <c r="AZ64" s="232">
        <v>1</v>
      </c>
      <c r="BA64" s="232">
        <f>IF(AZ64=1,G64,0)</f>
        <v>0</v>
      </c>
      <c r="BB64" s="232">
        <f>IF(AZ64=2,G64,0)</f>
        <v>0</v>
      </c>
      <c r="BC64" s="232">
        <f>IF(AZ64=3,G64,0)</f>
        <v>0</v>
      </c>
      <c r="BD64" s="232">
        <f>IF(AZ64=4,G64,0)</f>
        <v>0</v>
      </c>
      <c r="BE64" s="232">
        <f>IF(AZ64=5,G64,0)</f>
        <v>0</v>
      </c>
      <c r="CA64" s="259">
        <v>1</v>
      </c>
      <c r="CB64" s="259">
        <v>1</v>
      </c>
    </row>
    <row r="65" spans="1:80" x14ac:dyDescent="0.2">
      <c r="A65" s="268"/>
      <c r="B65" s="272"/>
      <c r="C65" s="330" t="s">
        <v>510</v>
      </c>
      <c r="D65" s="331"/>
      <c r="E65" s="273">
        <v>10.08</v>
      </c>
      <c r="F65" s="274"/>
      <c r="G65" s="275"/>
      <c r="H65" s="276"/>
      <c r="I65" s="270"/>
      <c r="J65" s="277"/>
      <c r="K65" s="270"/>
      <c r="M65" s="271" t="s">
        <v>510</v>
      </c>
      <c r="O65" s="259"/>
    </row>
    <row r="66" spans="1:80" x14ac:dyDescent="0.2">
      <c r="A66" s="260">
        <v>30</v>
      </c>
      <c r="B66" s="261" t="s">
        <v>268</v>
      </c>
      <c r="C66" s="262" t="s">
        <v>269</v>
      </c>
      <c r="D66" s="263" t="s">
        <v>113</v>
      </c>
      <c r="E66" s="264">
        <v>179.8</v>
      </c>
      <c r="F66" s="264">
        <v>0</v>
      </c>
      <c r="G66" s="265">
        <f>E66*F66</f>
        <v>0</v>
      </c>
      <c r="H66" s="266">
        <v>7.3899999999999993E-2</v>
      </c>
      <c r="I66" s="267">
        <f>E66*H66</f>
        <v>13.28722</v>
      </c>
      <c r="J66" s="266">
        <v>0</v>
      </c>
      <c r="K66" s="267">
        <f>E66*J66</f>
        <v>0</v>
      </c>
      <c r="O66" s="259">
        <v>2</v>
      </c>
      <c r="AA66" s="232">
        <v>1</v>
      </c>
      <c r="AB66" s="232">
        <v>1</v>
      </c>
      <c r="AC66" s="232">
        <v>1</v>
      </c>
      <c r="AZ66" s="232">
        <v>1</v>
      </c>
      <c r="BA66" s="232">
        <f>IF(AZ66=1,G66,0)</f>
        <v>0</v>
      </c>
      <c r="BB66" s="232">
        <f>IF(AZ66=2,G66,0)</f>
        <v>0</v>
      </c>
      <c r="BC66" s="232">
        <f>IF(AZ66=3,G66,0)</f>
        <v>0</v>
      </c>
      <c r="BD66" s="232">
        <f>IF(AZ66=4,G66,0)</f>
        <v>0</v>
      </c>
      <c r="BE66" s="232">
        <f>IF(AZ66=5,G66,0)</f>
        <v>0</v>
      </c>
      <c r="CA66" s="259">
        <v>1</v>
      </c>
      <c r="CB66" s="259">
        <v>1</v>
      </c>
    </row>
    <row r="67" spans="1:80" x14ac:dyDescent="0.2">
      <c r="A67" s="268"/>
      <c r="B67" s="272"/>
      <c r="C67" s="330" t="s">
        <v>511</v>
      </c>
      <c r="D67" s="331"/>
      <c r="E67" s="273">
        <v>179.8</v>
      </c>
      <c r="F67" s="274"/>
      <c r="G67" s="275"/>
      <c r="H67" s="276"/>
      <c r="I67" s="270"/>
      <c r="J67" s="277"/>
      <c r="K67" s="270"/>
      <c r="M67" s="271" t="s">
        <v>511</v>
      </c>
      <c r="O67" s="259"/>
    </row>
    <row r="68" spans="1:80" x14ac:dyDescent="0.2">
      <c r="A68" s="260">
        <v>31</v>
      </c>
      <c r="B68" s="261" t="s">
        <v>277</v>
      </c>
      <c r="C68" s="262" t="s">
        <v>278</v>
      </c>
      <c r="D68" s="263" t="s">
        <v>113</v>
      </c>
      <c r="E68" s="264">
        <v>43.4</v>
      </c>
      <c r="F68" s="264">
        <v>0</v>
      </c>
      <c r="G68" s="265">
        <f>E68*F68</f>
        <v>0</v>
      </c>
      <c r="H68" s="266">
        <v>0</v>
      </c>
      <c r="I68" s="267">
        <f>E68*H68</f>
        <v>0</v>
      </c>
      <c r="J68" s="266">
        <v>0</v>
      </c>
      <c r="K68" s="267">
        <f>E68*J68</f>
        <v>0</v>
      </c>
      <c r="O68" s="259">
        <v>2</v>
      </c>
      <c r="AA68" s="232">
        <v>1</v>
      </c>
      <c r="AB68" s="232">
        <v>1</v>
      </c>
      <c r="AC68" s="232">
        <v>1</v>
      </c>
      <c r="AZ68" s="232">
        <v>1</v>
      </c>
      <c r="BA68" s="232">
        <f>IF(AZ68=1,G68,0)</f>
        <v>0</v>
      </c>
      <c r="BB68" s="232">
        <f>IF(AZ68=2,G68,0)</f>
        <v>0</v>
      </c>
      <c r="BC68" s="232">
        <f>IF(AZ68=3,G68,0)</f>
        <v>0</v>
      </c>
      <c r="BD68" s="232">
        <f>IF(AZ68=4,G68,0)</f>
        <v>0</v>
      </c>
      <c r="BE68" s="232">
        <f>IF(AZ68=5,G68,0)</f>
        <v>0</v>
      </c>
      <c r="CA68" s="259">
        <v>1</v>
      </c>
      <c r="CB68" s="259">
        <v>1</v>
      </c>
    </row>
    <row r="69" spans="1:80" x14ac:dyDescent="0.2">
      <c r="A69" s="268"/>
      <c r="B69" s="272"/>
      <c r="C69" s="330" t="s">
        <v>512</v>
      </c>
      <c r="D69" s="331"/>
      <c r="E69" s="273">
        <v>43.4</v>
      </c>
      <c r="F69" s="274"/>
      <c r="G69" s="275"/>
      <c r="H69" s="276"/>
      <c r="I69" s="270"/>
      <c r="J69" s="277"/>
      <c r="K69" s="270"/>
      <c r="M69" s="271" t="s">
        <v>512</v>
      </c>
      <c r="O69" s="259"/>
    </row>
    <row r="70" spans="1:80" x14ac:dyDescent="0.2">
      <c r="A70" s="260">
        <v>32</v>
      </c>
      <c r="B70" s="261" t="s">
        <v>290</v>
      </c>
      <c r="C70" s="262" t="s">
        <v>291</v>
      </c>
      <c r="D70" s="263" t="s">
        <v>113</v>
      </c>
      <c r="E70" s="264">
        <v>14.5656</v>
      </c>
      <c r="F70" s="264">
        <v>0</v>
      </c>
      <c r="G70" s="265">
        <f>E70*F70</f>
        <v>0</v>
      </c>
      <c r="H70" s="266">
        <v>0.12959999999999999</v>
      </c>
      <c r="I70" s="267">
        <f>E70*H70</f>
        <v>1.8877017599999999</v>
      </c>
      <c r="J70" s="266"/>
      <c r="K70" s="267">
        <f>E70*J70</f>
        <v>0</v>
      </c>
      <c r="O70" s="259">
        <v>2</v>
      </c>
      <c r="AA70" s="232">
        <v>3</v>
      </c>
      <c r="AB70" s="232">
        <v>1</v>
      </c>
      <c r="AC70" s="232">
        <v>59242020.5</v>
      </c>
      <c r="AZ70" s="232">
        <v>1</v>
      </c>
      <c r="BA70" s="232">
        <f>IF(AZ70=1,G70,0)</f>
        <v>0</v>
      </c>
      <c r="BB70" s="232">
        <f>IF(AZ70=2,G70,0)</f>
        <v>0</v>
      </c>
      <c r="BC70" s="232">
        <f>IF(AZ70=3,G70,0)</f>
        <v>0</v>
      </c>
      <c r="BD70" s="232">
        <f>IF(AZ70=4,G70,0)</f>
        <v>0</v>
      </c>
      <c r="BE70" s="232">
        <f>IF(AZ70=5,G70,0)</f>
        <v>0</v>
      </c>
      <c r="CA70" s="259">
        <v>3</v>
      </c>
      <c r="CB70" s="259">
        <v>1</v>
      </c>
    </row>
    <row r="71" spans="1:80" x14ac:dyDescent="0.2">
      <c r="A71" s="268"/>
      <c r="B71" s="272"/>
      <c r="C71" s="330" t="s">
        <v>513</v>
      </c>
      <c r="D71" s="331"/>
      <c r="E71" s="273">
        <v>14.5656</v>
      </c>
      <c r="F71" s="274"/>
      <c r="G71" s="275"/>
      <c r="H71" s="276"/>
      <c r="I71" s="270"/>
      <c r="J71" s="277"/>
      <c r="K71" s="270"/>
      <c r="M71" s="271" t="s">
        <v>513</v>
      </c>
      <c r="O71" s="259"/>
    </row>
    <row r="72" spans="1:80" x14ac:dyDescent="0.2">
      <c r="A72" s="260">
        <v>33</v>
      </c>
      <c r="B72" s="261" t="s">
        <v>294</v>
      </c>
      <c r="C72" s="262" t="s">
        <v>295</v>
      </c>
      <c r="D72" s="263" t="s">
        <v>113</v>
      </c>
      <c r="E72" s="264">
        <v>1141.9104</v>
      </c>
      <c r="F72" s="264">
        <v>0</v>
      </c>
      <c r="G72" s="265">
        <f>E72*F72</f>
        <v>0</v>
      </c>
      <c r="H72" s="266">
        <v>0.12959999999999999</v>
      </c>
      <c r="I72" s="267">
        <f>E72*H72</f>
        <v>147.99158783999999</v>
      </c>
      <c r="J72" s="266"/>
      <c r="K72" s="267">
        <f>E72*J72</f>
        <v>0</v>
      </c>
      <c r="O72" s="259">
        <v>2</v>
      </c>
      <c r="AA72" s="232">
        <v>3</v>
      </c>
      <c r="AB72" s="232">
        <v>1</v>
      </c>
      <c r="AC72" s="232">
        <v>59245020.100000001</v>
      </c>
      <c r="AZ72" s="232">
        <v>1</v>
      </c>
      <c r="BA72" s="232">
        <f>IF(AZ72=1,G72,0)</f>
        <v>0</v>
      </c>
      <c r="BB72" s="232">
        <f>IF(AZ72=2,G72,0)</f>
        <v>0</v>
      </c>
      <c r="BC72" s="232">
        <f>IF(AZ72=3,G72,0)</f>
        <v>0</v>
      </c>
      <c r="BD72" s="232">
        <f>IF(AZ72=4,G72,0)</f>
        <v>0</v>
      </c>
      <c r="BE72" s="232">
        <f>IF(AZ72=5,G72,0)</f>
        <v>0</v>
      </c>
      <c r="CA72" s="259">
        <v>3</v>
      </c>
      <c r="CB72" s="259">
        <v>1</v>
      </c>
    </row>
    <row r="73" spans="1:80" x14ac:dyDescent="0.2">
      <c r="A73" s="268"/>
      <c r="B73" s="272"/>
      <c r="C73" s="330" t="s">
        <v>514</v>
      </c>
      <c r="D73" s="331"/>
      <c r="E73" s="273">
        <v>1039.9104</v>
      </c>
      <c r="F73" s="274"/>
      <c r="G73" s="275"/>
      <c r="H73" s="276"/>
      <c r="I73" s="270"/>
      <c r="J73" s="277"/>
      <c r="K73" s="270"/>
      <c r="M73" s="271" t="s">
        <v>514</v>
      </c>
      <c r="O73" s="259"/>
    </row>
    <row r="74" spans="1:80" x14ac:dyDescent="0.2">
      <c r="A74" s="268"/>
      <c r="B74" s="272"/>
      <c r="C74" s="330" t="s">
        <v>309</v>
      </c>
      <c r="D74" s="331"/>
      <c r="E74" s="273">
        <v>102</v>
      </c>
      <c r="F74" s="274"/>
      <c r="G74" s="275"/>
      <c r="H74" s="276"/>
      <c r="I74" s="270"/>
      <c r="J74" s="277"/>
      <c r="K74" s="270"/>
      <c r="M74" s="271" t="s">
        <v>309</v>
      </c>
      <c r="O74" s="259"/>
    </row>
    <row r="75" spans="1:80" x14ac:dyDescent="0.2">
      <c r="A75" s="260">
        <v>34</v>
      </c>
      <c r="B75" s="261" t="s">
        <v>298</v>
      </c>
      <c r="C75" s="262" t="s">
        <v>299</v>
      </c>
      <c r="D75" s="263" t="s">
        <v>113</v>
      </c>
      <c r="E75" s="264">
        <v>10.281599999999999</v>
      </c>
      <c r="F75" s="264">
        <v>0</v>
      </c>
      <c r="G75" s="265">
        <f>E75*F75</f>
        <v>0</v>
      </c>
      <c r="H75" s="266">
        <v>0.12959999999999999</v>
      </c>
      <c r="I75" s="267">
        <f>E75*H75</f>
        <v>1.3324953599999998</v>
      </c>
      <c r="J75" s="266"/>
      <c r="K75" s="267">
        <f>E75*J75</f>
        <v>0</v>
      </c>
      <c r="O75" s="259">
        <v>2</v>
      </c>
      <c r="AA75" s="232">
        <v>3</v>
      </c>
      <c r="AB75" s="232">
        <v>1</v>
      </c>
      <c r="AC75" s="232">
        <v>59245020.200000003</v>
      </c>
      <c r="AZ75" s="232">
        <v>1</v>
      </c>
      <c r="BA75" s="232">
        <f>IF(AZ75=1,G75,0)</f>
        <v>0</v>
      </c>
      <c r="BB75" s="232">
        <f>IF(AZ75=2,G75,0)</f>
        <v>0</v>
      </c>
      <c r="BC75" s="232">
        <f>IF(AZ75=3,G75,0)</f>
        <v>0</v>
      </c>
      <c r="BD75" s="232">
        <f>IF(AZ75=4,G75,0)</f>
        <v>0</v>
      </c>
      <c r="BE75" s="232">
        <f>IF(AZ75=5,G75,0)</f>
        <v>0</v>
      </c>
      <c r="CA75" s="259">
        <v>3</v>
      </c>
      <c r="CB75" s="259">
        <v>1</v>
      </c>
    </row>
    <row r="76" spans="1:80" x14ac:dyDescent="0.2">
      <c r="A76" s="268"/>
      <c r="B76" s="272"/>
      <c r="C76" s="330" t="s">
        <v>515</v>
      </c>
      <c r="D76" s="331"/>
      <c r="E76" s="273">
        <v>10.281599999999999</v>
      </c>
      <c r="F76" s="274"/>
      <c r="G76" s="275"/>
      <c r="H76" s="276"/>
      <c r="I76" s="270"/>
      <c r="J76" s="277"/>
      <c r="K76" s="270"/>
      <c r="M76" s="271" t="s">
        <v>515</v>
      </c>
      <c r="O76" s="259"/>
    </row>
    <row r="77" spans="1:80" x14ac:dyDescent="0.2">
      <c r="A77" s="260">
        <v>35</v>
      </c>
      <c r="B77" s="261" t="s">
        <v>305</v>
      </c>
      <c r="C77" s="262" t="s">
        <v>306</v>
      </c>
      <c r="D77" s="263" t="s">
        <v>113</v>
      </c>
      <c r="E77" s="264">
        <v>124.5624</v>
      </c>
      <c r="F77" s="264">
        <v>0</v>
      </c>
      <c r="G77" s="265">
        <f>E77*F77</f>
        <v>0</v>
      </c>
      <c r="H77" s="266">
        <v>0.12959999999999999</v>
      </c>
      <c r="I77" s="267">
        <f>E77*H77</f>
        <v>16.143287039999997</v>
      </c>
      <c r="J77" s="266"/>
      <c r="K77" s="267">
        <f>E77*J77</f>
        <v>0</v>
      </c>
      <c r="O77" s="259">
        <v>2</v>
      </c>
      <c r="AA77" s="232">
        <v>3</v>
      </c>
      <c r="AB77" s="232">
        <v>1</v>
      </c>
      <c r="AC77" s="232">
        <v>59245020.299999997</v>
      </c>
      <c r="AZ77" s="232">
        <v>1</v>
      </c>
      <c r="BA77" s="232">
        <f>IF(AZ77=1,G77,0)</f>
        <v>0</v>
      </c>
      <c r="BB77" s="232">
        <f>IF(AZ77=2,G77,0)</f>
        <v>0</v>
      </c>
      <c r="BC77" s="232">
        <f>IF(AZ77=3,G77,0)</f>
        <v>0</v>
      </c>
      <c r="BD77" s="232">
        <f>IF(AZ77=4,G77,0)</f>
        <v>0</v>
      </c>
      <c r="BE77" s="232">
        <f>IF(AZ77=5,G77,0)</f>
        <v>0</v>
      </c>
      <c r="CA77" s="259">
        <v>3</v>
      </c>
      <c r="CB77" s="259">
        <v>1</v>
      </c>
    </row>
    <row r="78" spans="1:80" x14ac:dyDescent="0.2">
      <c r="A78" s="268"/>
      <c r="B78" s="272"/>
      <c r="C78" s="330" t="s">
        <v>516</v>
      </c>
      <c r="D78" s="331"/>
      <c r="E78" s="273">
        <v>124.5624</v>
      </c>
      <c r="F78" s="274"/>
      <c r="G78" s="275"/>
      <c r="H78" s="276"/>
      <c r="I78" s="270"/>
      <c r="J78" s="277"/>
      <c r="K78" s="270"/>
      <c r="M78" s="271" t="s">
        <v>516</v>
      </c>
      <c r="O78" s="259"/>
    </row>
    <row r="79" spans="1:80" x14ac:dyDescent="0.2">
      <c r="A79" s="260">
        <v>36</v>
      </c>
      <c r="B79" s="261" t="s">
        <v>310</v>
      </c>
      <c r="C79" s="262" t="s">
        <v>311</v>
      </c>
      <c r="D79" s="263" t="s">
        <v>113</v>
      </c>
      <c r="E79" s="264">
        <v>44.268000000000001</v>
      </c>
      <c r="F79" s="264">
        <v>0</v>
      </c>
      <c r="G79" s="265">
        <f>E79*F79</f>
        <v>0</v>
      </c>
      <c r="H79" s="266">
        <v>0.12959999999999999</v>
      </c>
      <c r="I79" s="267">
        <f>E79*H79</f>
        <v>5.7371327999999995</v>
      </c>
      <c r="J79" s="266"/>
      <c r="K79" s="267">
        <f>E79*J79</f>
        <v>0</v>
      </c>
      <c r="O79" s="259">
        <v>2</v>
      </c>
      <c r="AA79" s="232">
        <v>3</v>
      </c>
      <c r="AB79" s="232">
        <v>1</v>
      </c>
      <c r="AC79" s="232">
        <v>59245020.399999999</v>
      </c>
      <c r="AZ79" s="232">
        <v>1</v>
      </c>
      <c r="BA79" s="232">
        <f>IF(AZ79=1,G79,0)</f>
        <v>0</v>
      </c>
      <c r="BB79" s="232">
        <f>IF(AZ79=2,G79,0)</f>
        <v>0</v>
      </c>
      <c r="BC79" s="232">
        <f>IF(AZ79=3,G79,0)</f>
        <v>0</v>
      </c>
      <c r="BD79" s="232">
        <f>IF(AZ79=4,G79,0)</f>
        <v>0</v>
      </c>
      <c r="BE79" s="232">
        <f>IF(AZ79=5,G79,0)</f>
        <v>0</v>
      </c>
      <c r="CA79" s="259">
        <v>3</v>
      </c>
      <c r="CB79" s="259">
        <v>1</v>
      </c>
    </row>
    <row r="80" spans="1:80" x14ac:dyDescent="0.2">
      <c r="A80" s="268"/>
      <c r="B80" s="272"/>
      <c r="C80" s="330" t="s">
        <v>517</v>
      </c>
      <c r="D80" s="331"/>
      <c r="E80" s="273">
        <v>44.268000000000001</v>
      </c>
      <c r="F80" s="274"/>
      <c r="G80" s="275"/>
      <c r="H80" s="276"/>
      <c r="I80" s="270"/>
      <c r="J80" s="277"/>
      <c r="K80" s="270"/>
      <c r="M80" s="271" t="s">
        <v>517</v>
      </c>
      <c r="O80" s="259"/>
    </row>
    <row r="81" spans="1:80" x14ac:dyDescent="0.2">
      <c r="A81" s="278"/>
      <c r="B81" s="279" t="s">
        <v>100</v>
      </c>
      <c r="C81" s="280" t="s">
        <v>231</v>
      </c>
      <c r="D81" s="281"/>
      <c r="E81" s="282"/>
      <c r="F81" s="283"/>
      <c r="G81" s="284">
        <f>SUM(G55:G80)</f>
        <v>0</v>
      </c>
      <c r="H81" s="285"/>
      <c r="I81" s="286">
        <f>SUM(I55:I80)</f>
        <v>788.22438182000008</v>
      </c>
      <c r="J81" s="285"/>
      <c r="K81" s="286">
        <f>SUM(K55:K80)</f>
        <v>0</v>
      </c>
      <c r="O81" s="259">
        <v>4</v>
      </c>
      <c r="BA81" s="287">
        <f>SUM(BA55:BA80)</f>
        <v>0</v>
      </c>
      <c r="BB81" s="287">
        <f>SUM(BB55:BB80)</f>
        <v>0</v>
      </c>
      <c r="BC81" s="287">
        <f>SUM(BC55:BC80)</f>
        <v>0</v>
      </c>
      <c r="BD81" s="287">
        <f>SUM(BD55:BD80)</f>
        <v>0</v>
      </c>
      <c r="BE81" s="287">
        <f>SUM(BE55:BE80)</f>
        <v>0</v>
      </c>
    </row>
    <row r="82" spans="1:80" x14ac:dyDescent="0.2">
      <c r="A82" s="249" t="s">
        <v>97</v>
      </c>
      <c r="B82" s="250" t="s">
        <v>320</v>
      </c>
      <c r="C82" s="251" t="s">
        <v>321</v>
      </c>
      <c r="D82" s="252"/>
      <c r="E82" s="253"/>
      <c r="F82" s="253"/>
      <c r="G82" s="254"/>
      <c r="H82" s="255"/>
      <c r="I82" s="256"/>
      <c r="J82" s="257"/>
      <c r="K82" s="258"/>
      <c r="O82" s="259">
        <v>1</v>
      </c>
    </row>
    <row r="83" spans="1:80" x14ac:dyDescent="0.2">
      <c r="A83" s="260">
        <v>37</v>
      </c>
      <c r="B83" s="261" t="s">
        <v>323</v>
      </c>
      <c r="C83" s="262" t="s">
        <v>324</v>
      </c>
      <c r="D83" s="263" t="s">
        <v>289</v>
      </c>
      <c r="E83" s="264">
        <v>4</v>
      </c>
      <c r="F83" s="264">
        <v>0</v>
      </c>
      <c r="G83" s="265">
        <f>E83*F83</f>
        <v>0</v>
      </c>
      <c r="H83" s="266">
        <v>0.31508000000000003</v>
      </c>
      <c r="I83" s="267">
        <f>E83*H83</f>
        <v>1.2603200000000001</v>
      </c>
      <c r="J83" s="266">
        <v>0</v>
      </c>
      <c r="K83" s="267">
        <f>E83*J83</f>
        <v>0</v>
      </c>
      <c r="O83" s="259">
        <v>2</v>
      </c>
      <c r="AA83" s="232">
        <v>1</v>
      </c>
      <c r="AB83" s="232">
        <v>1</v>
      </c>
      <c r="AC83" s="232">
        <v>1</v>
      </c>
      <c r="AZ83" s="232">
        <v>1</v>
      </c>
      <c r="BA83" s="232">
        <f>IF(AZ83=1,G83,0)</f>
        <v>0</v>
      </c>
      <c r="BB83" s="232">
        <f>IF(AZ83=2,G83,0)</f>
        <v>0</v>
      </c>
      <c r="BC83" s="232">
        <f>IF(AZ83=3,G83,0)</f>
        <v>0</v>
      </c>
      <c r="BD83" s="232">
        <f>IF(AZ83=4,G83,0)</f>
        <v>0</v>
      </c>
      <c r="BE83" s="232">
        <f>IF(AZ83=5,G83,0)</f>
        <v>0</v>
      </c>
      <c r="CA83" s="259">
        <v>1</v>
      </c>
      <c r="CB83" s="259">
        <v>1</v>
      </c>
    </row>
    <row r="84" spans="1:80" x14ac:dyDescent="0.2">
      <c r="A84" s="260">
        <v>38</v>
      </c>
      <c r="B84" s="261" t="s">
        <v>326</v>
      </c>
      <c r="C84" s="262" t="s">
        <v>327</v>
      </c>
      <c r="D84" s="263" t="s">
        <v>289</v>
      </c>
      <c r="E84" s="264">
        <v>4</v>
      </c>
      <c r="F84" s="264">
        <v>0</v>
      </c>
      <c r="G84" s="265">
        <f>E84*F84</f>
        <v>0</v>
      </c>
      <c r="H84" s="266">
        <v>0.26469999999999999</v>
      </c>
      <c r="I84" s="267">
        <f>E84*H84</f>
        <v>1.0588</v>
      </c>
      <c r="J84" s="266">
        <v>0</v>
      </c>
      <c r="K84" s="267">
        <f>E84*J84</f>
        <v>0</v>
      </c>
      <c r="O84" s="259">
        <v>2</v>
      </c>
      <c r="AA84" s="232">
        <v>1</v>
      </c>
      <c r="AB84" s="232">
        <v>1</v>
      </c>
      <c r="AC84" s="232">
        <v>1</v>
      </c>
      <c r="AZ84" s="232">
        <v>1</v>
      </c>
      <c r="BA84" s="232">
        <f>IF(AZ84=1,G84,0)</f>
        <v>0</v>
      </c>
      <c r="BB84" s="232">
        <f>IF(AZ84=2,G84,0)</f>
        <v>0</v>
      </c>
      <c r="BC84" s="232">
        <f>IF(AZ84=3,G84,0)</f>
        <v>0</v>
      </c>
      <c r="BD84" s="232">
        <f>IF(AZ84=4,G84,0)</f>
        <v>0</v>
      </c>
      <c r="BE84" s="232">
        <f>IF(AZ84=5,G84,0)</f>
        <v>0</v>
      </c>
      <c r="CA84" s="259">
        <v>1</v>
      </c>
      <c r="CB84" s="259">
        <v>1</v>
      </c>
    </row>
    <row r="85" spans="1:80" x14ac:dyDescent="0.2">
      <c r="A85" s="260">
        <v>39</v>
      </c>
      <c r="B85" s="261" t="s">
        <v>329</v>
      </c>
      <c r="C85" s="262" t="s">
        <v>330</v>
      </c>
      <c r="D85" s="263" t="s">
        <v>289</v>
      </c>
      <c r="E85" s="264">
        <v>2</v>
      </c>
      <c r="F85" s="264">
        <v>0</v>
      </c>
      <c r="G85" s="265">
        <f>E85*F85</f>
        <v>0</v>
      </c>
      <c r="H85" s="266">
        <v>0.43093999999999999</v>
      </c>
      <c r="I85" s="267">
        <f>E85*H85</f>
        <v>0.86187999999999998</v>
      </c>
      <c r="J85" s="266"/>
      <c r="K85" s="267">
        <f>E85*J85</f>
        <v>0</v>
      </c>
      <c r="O85" s="259">
        <v>2</v>
      </c>
      <c r="AA85" s="232">
        <v>12</v>
      </c>
      <c r="AB85" s="232">
        <v>0</v>
      </c>
      <c r="AC85" s="232">
        <v>2</v>
      </c>
      <c r="AZ85" s="232">
        <v>1</v>
      </c>
      <c r="BA85" s="232">
        <f>IF(AZ85=1,G85,0)</f>
        <v>0</v>
      </c>
      <c r="BB85" s="232">
        <f>IF(AZ85=2,G85,0)</f>
        <v>0</v>
      </c>
      <c r="BC85" s="232">
        <f>IF(AZ85=3,G85,0)</f>
        <v>0</v>
      </c>
      <c r="BD85" s="232">
        <f>IF(AZ85=4,G85,0)</f>
        <v>0</v>
      </c>
      <c r="BE85" s="232">
        <f>IF(AZ85=5,G85,0)</f>
        <v>0</v>
      </c>
      <c r="CA85" s="259">
        <v>12</v>
      </c>
      <c r="CB85" s="259">
        <v>0</v>
      </c>
    </row>
    <row r="86" spans="1:80" x14ac:dyDescent="0.2">
      <c r="A86" s="278"/>
      <c r="B86" s="279" t="s">
        <v>100</v>
      </c>
      <c r="C86" s="280" t="s">
        <v>322</v>
      </c>
      <c r="D86" s="281"/>
      <c r="E86" s="282"/>
      <c r="F86" s="283"/>
      <c r="G86" s="284">
        <f>SUM(G82:G85)</f>
        <v>0</v>
      </c>
      <c r="H86" s="285"/>
      <c r="I86" s="286">
        <f>SUM(I82:I85)</f>
        <v>3.181</v>
      </c>
      <c r="J86" s="285"/>
      <c r="K86" s="286">
        <f>SUM(K82:K85)</f>
        <v>0</v>
      </c>
      <c r="O86" s="259">
        <v>4</v>
      </c>
      <c r="BA86" s="287">
        <f>SUM(BA82:BA85)</f>
        <v>0</v>
      </c>
      <c r="BB86" s="287">
        <f>SUM(BB82:BB85)</f>
        <v>0</v>
      </c>
      <c r="BC86" s="287">
        <f>SUM(BC82:BC85)</f>
        <v>0</v>
      </c>
      <c r="BD86" s="287">
        <f>SUM(BD82:BD85)</f>
        <v>0</v>
      </c>
      <c r="BE86" s="287">
        <f>SUM(BE82:BE85)</f>
        <v>0</v>
      </c>
    </row>
    <row r="87" spans="1:80" x14ac:dyDescent="0.2">
      <c r="A87" s="249" t="s">
        <v>97</v>
      </c>
      <c r="B87" s="250" t="s">
        <v>332</v>
      </c>
      <c r="C87" s="251" t="s">
        <v>333</v>
      </c>
      <c r="D87" s="252"/>
      <c r="E87" s="253"/>
      <c r="F87" s="253"/>
      <c r="G87" s="254"/>
      <c r="H87" s="255"/>
      <c r="I87" s="256"/>
      <c r="J87" s="257"/>
      <c r="K87" s="258"/>
      <c r="O87" s="259">
        <v>1</v>
      </c>
    </row>
    <row r="88" spans="1:80" x14ac:dyDescent="0.2">
      <c r="A88" s="260">
        <v>40</v>
      </c>
      <c r="B88" s="261" t="s">
        <v>350</v>
      </c>
      <c r="C88" s="262" t="s">
        <v>351</v>
      </c>
      <c r="D88" s="263" t="s">
        <v>137</v>
      </c>
      <c r="E88" s="264">
        <v>998</v>
      </c>
      <c r="F88" s="264">
        <v>0</v>
      </c>
      <c r="G88" s="265">
        <f>E88*F88</f>
        <v>0</v>
      </c>
      <c r="H88" s="266">
        <v>0.10598</v>
      </c>
      <c r="I88" s="267">
        <f>E88*H88</f>
        <v>105.76804</v>
      </c>
      <c r="J88" s="266">
        <v>0</v>
      </c>
      <c r="K88" s="267">
        <f>E88*J88</f>
        <v>0</v>
      </c>
      <c r="O88" s="259">
        <v>2</v>
      </c>
      <c r="AA88" s="232">
        <v>1</v>
      </c>
      <c r="AB88" s="232">
        <v>1</v>
      </c>
      <c r="AC88" s="232">
        <v>1</v>
      </c>
      <c r="AZ88" s="232">
        <v>1</v>
      </c>
      <c r="BA88" s="232">
        <f>IF(AZ88=1,G88,0)</f>
        <v>0</v>
      </c>
      <c r="BB88" s="232">
        <f>IF(AZ88=2,G88,0)</f>
        <v>0</v>
      </c>
      <c r="BC88" s="232">
        <f>IF(AZ88=3,G88,0)</f>
        <v>0</v>
      </c>
      <c r="BD88" s="232">
        <f>IF(AZ88=4,G88,0)</f>
        <v>0</v>
      </c>
      <c r="BE88" s="232">
        <f>IF(AZ88=5,G88,0)</f>
        <v>0</v>
      </c>
      <c r="CA88" s="259">
        <v>1</v>
      </c>
      <c r="CB88" s="259">
        <v>1</v>
      </c>
    </row>
    <row r="89" spans="1:80" x14ac:dyDescent="0.2">
      <c r="A89" s="268"/>
      <c r="B89" s="272"/>
      <c r="C89" s="330" t="s">
        <v>518</v>
      </c>
      <c r="D89" s="331"/>
      <c r="E89" s="273">
        <v>998</v>
      </c>
      <c r="F89" s="274"/>
      <c r="G89" s="275"/>
      <c r="H89" s="276"/>
      <c r="I89" s="270"/>
      <c r="J89" s="277"/>
      <c r="K89" s="270"/>
      <c r="M89" s="271" t="s">
        <v>518</v>
      </c>
      <c r="O89" s="259"/>
    </row>
    <row r="90" spans="1:80" x14ac:dyDescent="0.2">
      <c r="A90" s="260">
        <v>41</v>
      </c>
      <c r="B90" s="261" t="s">
        <v>354</v>
      </c>
      <c r="C90" s="262" t="s">
        <v>355</v>
      </c>
      <c r="D90" s="263" t="s">
        <v>137</v>
      </c>
      <c r="E90" s="264">
        <v>290.39999999999998</v>
      </c>
      <c r="F90" s="264">
        <v>0</v>
      </c>
      <c r="G90" s="265">
        <f>E90*F90</f>
        <v>0</v>
      </c>
      <c r="H90" s="266">
        <v>0.13611999999999999</v>
      </c>
      <c r="I90" s="267">
        <f>E90*H90</f>
        <v>39.529247999999995</v>
      </c>
      <c r="J90" s="266">
        <v>0</v>
      </c>
      <c r="K90" s="267">
        <f>E90*J90</f>
        <v>0</v>
      </c>
      <c r="O90" s="259">
        <v>2</v>
      </c>
      <c r="AA90" s="232">
        <v>1</v>
      </c>
      <c r="AB90" s="232">
        <v>0</v>
      </c>
      <c r="AC90" s="232">
        <v>0</v>
      </c>
      <c r="AZ90" s="232">
        <v>1</v>
      </c>
      <c r="BA90" s="232">
        <f>IF(AZ90=1,G90,0)</f>
        <v>0</v>
      </c>
      <c r="BB90" s="232">
        <f>IF(AZ90=2,G90,0)</f>
        <v>0</v>
      </c>
      <c r="BC90" s="232">
        <f>IF(AZ90=3,G90,0)</f>
        <v>0</v>
      </c>
      <c r="BD90" s="232">
        <f>IF(AZ90=4,G90,0)</f>
        <v>0</v>
      </c>
      <c r="BE90" s="232">
        <f>IF(AZ90=5,G90,0)</f>
        <v>0</v>
      </c>
      <c r="CA90" s="259">
        <v>1</v>
      </c>
      <c r="CB90" s="259">
        <v>0</v>
      </c>
    </row>
    <row r="91" spans="1:80" x14ac:dyDescent="0.2">
      <c r="A91" s="268"/>
      <c r="B91" s="272"/>
      <c r="C91" s="330" t="s">
        <v>519</v>
      </c>
      <c r="D91" s="331"/>
      <c r="E91" s="273">
        <v>290.39999999999998</v>
      </c>
      <c r="F91" s="274"/>
      <c r="G91" s="275"/>
      <c r="H91" s="276"/>
      <c r="I91" s="270"/>
      <c r="J91" s="277"/>
      <c r="K91" s="270"/>
      <c r="M91" s="271" t="s">
        <v>519</v>
      </c>
      <c r="O91" s="259"/>
    </row>
    <row r="92" spans="1:80" x14ac:dyDescent="0.2">
      <c r="A92" s="260">
        <v>42</v>
      </c>
      <c r="B92" s="261" t="s">
        <v>358</v>
      </c>
      <c r="C92" s="262" t="s">
        <v>359</v>
      </c>
      <c r="D92" s="263" t="s">
        <v>143</v>
      </c>
      <c r="E92" s="264">
        <v>53.302500000000002</v>
      </c>
      <c r="F92" s="264">
        <v>0</v>
      </c>
      <c r="G92" s="265">
        <f>E92*F92</f>
        <v>0</v>
      </c>
      <c r="H92" s="266">
        <v>2.3785500000000002</v>
      </c>
      <c r="I92" s="267">
        <f>E92*H92</f>
        <v>126.78266137500002</v>
      </c>
      <c r="J92" s="266">
        <v>0</v>
      </c>
      <c r="K92" s="267">
        <f>E92*J92</f>
        <v>0</v>
      </c>
      <c r="O92" s="259">
        <v>2</v>
      </c>
      <c r="AA92" s="232">
        <v>1</v>
      </c>
      <c r="AB92" s="232">
        <v>1</v>
      </c>
      <c r="AC92" s="232">
        <v>1</v>
      </c>
      <c r="AZ92" s="232">
        <v>1</v>
      </c>
      <c r="BA92" s="232">
        <f>IF(AZ92=1,G92,0)</f>
        <v>0</v>
      </c>
      <c r="BB92" s="232">
        <f>IF(AZ92=2,G92,0)</f>
        <v>0</v>
      </c>
      <c r="BC92" s="232">
        <f>IF(AZ92=3,G92,0)</f>
        <v>0</v>
      </c>
      <c r="BD92" s="232">
        <f>IF(AZ92=4,G92,0)</f>
        <v>0</v>
      </c>
      <c r="BE92" s="232">
        <f>IF(AZ92=5,G92,0)</f>
        <v>0</v>
      </c>
      <c r="CA92" s="259">
        <v>1</v>
      </c>
      <c r="CB92" s="259">
        <v>1</v>
      </c>
    </row>
    <row r="93" spans="1:80" x14ac:dyDescent="0.2">
      <c r="A93" s="268"/>
      <c r="B93" s="272"/>
      <c r="C93" s="330" t="s">
        <v>520</v>
      </c>
      <c r="D93" s="331"/>
      <c r="E93" s="273">
        <v>53.302500000000002</v>
      </c>
      <c r="F93" s="274"/>
      <c r="G93" s="275"/>
      <c r="H93" s="276"/>
      <c r="I93" s="270"/>
      <c r="J93" s="277"/>
      <c r="K93" s="270"/>
      <c r="M93" s="298">
        <v>533025</v>
      </c>
      <c r="O93" s="259"/>
    </row>
    <row r="94" spans="1:80" x14ac:dyDescent="0.2">
      <c r="A94" s="260">
        <v>43</v>
      </c>
      <c r="B94" s="261" t="s">
        <v>379</v>
      </c>
      <c r="C94" s="262" t="s">
        <v>380</v>
      </c>
      <c r="D94" s="263" t="s">
        <v>289</v>
      </c>
      <c r="E94" s="264">
        <v>1017.96</v>
      </c>
      <c r="F94" s="264">
        <v>0</v>
      </c>
      <c r="G94" s="265">
        <f>E94*F94</f>
        <v>0</v>
      </c>
      <c r="H94" s="266">
        <v>2.7E-2</v>
      </c>
      <c r="I94" s="267">
        <f>E94*H94</f>
        <v>27.484919999999999</v>
      </c>
      <c r="J94" s="266"/>
      <c r="K94" s="267">
        <f>E94*J94</f>
        <v>0</v>
      </c>
      <c r="O94" s="259">
        <v>2</v>
      </c>
      <c r="AA94" s="232">
        <v>3</v>
      </c>
      <c r="AB94" s="232">
        <v>1</v>
      </c>
      <c r="AC94" s="232">
        <v>59217330</v>
      </c>
      <c r="AZ94" s="232">
        <v>1</v>
      </c>
      <c r="BA94" s="232">
        <f>IF(AZ94=1,G94,0)</f>
        <v>0</v>
      </c>
      <c r="BB94" s="232">
        <f>IF(AZ94=2,G94,0)</f>
        <v>0</v>
      </c>
      <c r="BC94" s="232">
        <f>IF(AZ94=3,G94,0)</f>
        <v>0</v>
      </c>
      <c r="BD94" s="232">
        <f>IF(AZ94=4,G94,0)</f>
        <v>0</v>
      </c>
      <c r="BE94" s="232">
        <f>IF(AZ94=5,G94,0)</f>
        <v>0</v>
      </c>
      <c r="CA94" s="259">
        <v>3</v>
      </c>
      <c r="CB94" s="259">
        <v>1</v>
      </c>
    </row>
    <row r="95" spans="1:80" x14ac:dyDescent="0.2">
      <c r="A95" s="268"/>
      <c r="B95" s="272"/>
      <c r="C95" s="330" t="s">
        <v>521</v>
      </c>
      <c r="D95" s="331"/>
      <c r="E95" s="273">
        <v>1017.96</v>
      </c>
      <c r="F95" s="274"/>
      <c r="G95" s="275"/>
      <c r="H95" s="276"/>
      <c r="I95" s="270"/>
      <c r="J95" s="277"/>
      <c r="K95" s="270"/>
      <c r="M95" s="271" t="s">
        <v>521</v>
      </c>
      <c r="O95" s="259"/>
    </row>
    <row r="96" spans="1:80" x14ac:dyDescent="0.2">
      <c r="A96" s="260">
        <v>44</v>
      </c>
      <c r="B96" s="261" t="s">
        <v>390</v>
      </c>
      <c r="C96" s="262" t="s">
        <v>391</v>
      </c>
      <c r="D96" s="263" t="s">
        <v>289</v>
      </c>
      <c r="E96" s="264">
        <v>156.06</v>
      </c>
      <c r="F96" s="264">
        <v>0</v>
      </c>
      <c r="G96" s="265">
        <f>E96*F96</f>
        <v>0</v>
      </c>
      <c r="H96" s="266">
        <v>0.08</v>
      </c>
      <c r="I96" s="267">
        <f>E96*H96</f>
        <v>12.4848</v>
      </c>
      <c r="J96" s="266"/>
      <c r="K96" s="267">
        <f>E96*J96</f>
        <v>0</v>
      </c>
      <c r="O96" s="259">
        <v>2</v>
      </c>
      <c r="AA96" s="232">
        <v>3</v>
      </c>
      <c r="AB96" s="232">
        <v>0</v>
      </c>
      <c r="AC96" s="232">
        <v>59217472</v>
      </c>
      <c r="AZ96" s="232">
        <v>1</v>
      </c>
      <c r="BA96" s="232">
        <f>IF(AZ96=1,G96,0)</f>
        <v>0</v>
      </c>
      <c r="BB96" s="232">
        <f>IF(AZ96=2,G96,0)</f>
        <v>0</v>
      </c>
      <c r="BC96" s="232">
        <f>IF(AZ96=3,G96,0)</f>
        <v>0</v>
      </c>
      <c r="BD96" s="232">
        <f>IF(AZ96=4,G96,0)</f>
        <v>0</v>
      </c>
      <c r="BE96" s="232">
        <f>IF(AZ96=5,G96,0)</f>
        <v>0</v>
      </c>
      <c r="CA96" s="259">
        <v>3</v>
      </c>
      <c r="CB96" s="259">
        <v>0</v>
      </c>
    </row>
    <row r="97" spans="1:80" x14ac:dyDescent="0.2">
      <c r="A97" s="268"/>
      <c r="B97" s="272"/>
      <c r="C97" s="330" t="s">
        <v>522</v>
      </c>
      <c r="D97" s="331"/>
      <c r="E97" s="273">
        <v>156.06</v>
      </c>
      <c r="F97" s="274"/>
      <c r="G97" s="275"/>
      <c r="H97" s="276"/>
      <c r="I97" s="270"/>
      <c r="J97" s="277"/>
      <c r="K97" s="270"/>
      <c r="M97" s="271" t="s">
        <v>522</v>
      </c>
      <c r="O97" s="259"/>
    </row>
    <row r="98" spans="1:80" x14ac:dyDescent="0.2">
      <c r="A98" s="260">
        <v>45</v>
      </c>
      <c r="B98" s="261" t="s">
        <v>394</v>
      </c>
      <c r="C98" s="262" t="s">
        <v>395</v>
      </c>
      <c r="D98" s="263" t="s">
        <v>289</v>
      </c>
      <c r="E98" s="264">
        <v>97.308000000000007</v>
      </c>
      <c r="F98" s="264">
        <v>0</v>
      </c>
      <c r="G98" s="265">
        <f>E98*F98</f>
        <v>0</v>
      </c>
      <c r="H98" s="266">
        <v>4.8000000000000001E-2</v>
      </c>
      <c r="I98" s="267">
        <f>E98*H98</f>
        <v>4.6707840000000003</v>
      </c>
      <c r="J98" s="266"/>
      <c r="K98" s="267">
        <f>E98*J98</f>
        <v>0</v>
      </c>
      <c r="O98" s="259">
        <v>2</v>
      </c>
      <c r="AA98" s="232">
        <v>3</v>
      </c>
      <c r="AB98" s="232">
        <v>0</v>
      </c>
      <c r="AC98" s="232">
        <v>59217476</v>
      </c>
      <c r="AZ98" s="232">
        <v>1</v>
      </c>
      <c r="BA98" s="232">
        <f>IF(AZ98=1,G98,0)</f>
        <v>0</v>
      </c>
      <c r="BB98" s="232">
        <f>IF(AZ98=2,G98,0)</f>
        <v>0</v>
      </c>
      <c r="BC98" s="232">
        <f>IF(AZ98=3,G98,0)</f>
        <v>0</v>
      </c>
      <c r="BD98" s="232">
        <f>IF(AZ98=4,G98,0)</f>
        <v>0</v>
      </c>
      <c r="BE98" s="232">
        <f>IF(AZ98=5,G98,0)</f>
        <v>0</v>
      </c>
      <c r="CA98" s="259">
        <v>3</v>
      </c>
      <c r="CB98" s="259">
        <v>0</v>
      </c>
    </row>
    <row r="99" spans="1:80" x14ac:dyDescent="0.2">
      <c r="A99" s="268"/>
      <c r="B99" s="272"/>
      <c r="C99" s="330" t="s">
        <v>523</v>
      </c>
      <c r="D99" s="331"/>
      <c r="E99" s="273">
        <v>97.308000000000007</v>
      </c>
      <c r="F99" s="274"/>
      <c r="G99" s="275"/>
      <c r="H99" s="276"/>
      <c r="I99" s="270"/>
      <c r="J99" s="277"/>
      <c r="K99" s="270"/>
      <c r="M99" s="271" t="s">
        <v>523</v>
      </c>
      <c r="O99" s="259"/>
    </row>
    <row r="100" spans="1:80" x14ac:dyDescent="0.2">
      <c r="A100" s="260">
        <v>46</v>
      </c>
      <c r="B100" s="261" t="s">
        <v>398</v>
      </c>
      <c r="C100" s="262" t="s">
        <v>399</v>
      </c>
      <c r="D100" s="263" t="s">
        <v>289</v>
      </c>
      <c r="E100" s="264">
        <v>21.42</v>
      </c>
      <c r="F100" s="264">
        <v>0</v>
      </c>
      <c r="G100" s="265">
        <f>E100*F100</f>
        <v>0</v>
      </c>
      <c r="H100" s="266">
        <v>6.4000000000000001E-2</v>
      </c>
      <c r="I100" s="267">
        <f>E100*H100</f>
        <v>1.3708800000000001</v>
      </c>
      <c r="J100" s="266"/>
      <c r="K100" s="267">
        <f>E100*J100</f>
        <v>0</v>
      </c>
      <c r="O100" s="259">
        <v>2</v>
      </c>
      <c r="AA100" s="232">
        <v>3</v>
      </c>
      <c r="AB100" s="232">
        <v>0</v>
      </c>
      <c r="AC100" s="232">
        <v>59217480</v>
      </c>
      <c r="AZ100" s="232">
        <v>1</v>
      </c>
      <c r="BA100" s="232">
        <f>IF(AZ100=1,G100,0)</f>
        <v>0</v>
      </c>
      <c r="BB100" s="232">
        <f>IF(AZ100=2,G100,0)</f>
        <v>0</v>
      </c>
      <c r="BC100" s="232">
        <f>IF(AZ100=3,G100,0)</f>
        <v>0</v>
      </c>
      <c r="BD100" s="232">
        <f>IF(AZ100=4,G100,0)</f>
        <v>0</v>
      </c>
      <c r="BE100" s="232">
        <f>IF(AZ100=5,G100,0)</f>
        <v>0</v>
      </c>
      <c r="CA100" s="259">
        <v>3</v>
      </c>
      <c r="CB100" s="259">
        <v>0</v>
      </c>
    </row>
    <row r="101" spans="1:80" x14ac:dyDescent="0.2">
      <c r="A101" s="268"/>
      <c r="B101" s="272"/>
      <c r="C101" s="330" t="s">
        <v>524</v>
      </c>
      <c r="D101" s="331"/>
      <c r="E101" s="273">
        <v>21.42</v>
      </c>
      <c r="F101" s="274"/>
      <c r="G101" s="275"/>
      <c r="H101" s="276"/>
      <c r="I101" s="270"/>
      <c r="J101" s="277"/>
      <c r="K101" s="270"/>
      <c r="M101" s="271" t="s">
        <v>524</v>
      </c>
      <c r="O101" s="259"/>
    </row>
    <row r="102" spans="1:80" x14ac:dyDescent="0.2">
      <c r="A102" s="260">
        <v>47</v>
      </c>
      <c r="B102" s="261" t="s">
        <v>402</v>
      </c>
      <c r="C102" s="262" t="s">
        <v>403</v>
      </c>
      <c r="D102" s="263" t="s">
        <v>289</v>
      </c>
      <c r="E102" s="264">
        <v>21.42</v>
      </c>
      <c r="F102" s="264">
        <v>0</v>
      </c>
      <c r="G102" s="265">
        <f>E102*F102</f>
        <v>0</v>
      </c>
      <c r="H102" s="266">
        <v>6.4000000000000001E-2</v>
      </c>
      <c r="I102" s="267">
        <f>E102*H102</f>
        <v>1.3708800000000001</v>
      </c>
      <c r="J102" s="266"/>
      <c r="K102" s="267">
        <f>E102*J102</f>
        <v>0</v>
      </c>
      <c r="O102" s="259">
        <v>2</v>
      </c>
      <c r="AA102" s="232">
        <v>3</v>
      </c>
      <c r="AB102" s="232">
        <v>0</v>
      </c>
      <c r="AC102" s="232">
        <v>59217481</v>
      </c>
      <c r="AZ102" s="232">
        <v>1</v>
      </c>
      <c r="BA102" s="232">
        <f>IF(AZ102=1,G102,0)</f>
        <v>0</v>
      </c>
      <c r="BB102" s="232">
        <f>IF(AZ102=2,G102,0)</f>
        <v>0</v>
      </c>
      <c r="BC102" s="232">
        <f>IF(AZ102=3,G102,0)</f>
        <v>0</v>
      </c>
      <c r="BD102" s="232">
        <f>IF(AZ102=4,G102,0)</f>
        <v>0</v>
      </c>
      <c r="BE102" s="232">
        <f>IF(AZ102=5,G102,0)</f>
        <v>0</v>
      </c>
      <c r="CA102" s="259">
        <v>3</v>
      </c>
      <c r="CB102" s="259">
        <v>0</v>
      </c>
    </row>
    <row r="103" spans="1:80" x14ac:dyDescent="0.2">
      <c r="A103" s="268"/>
      <c r="B103" s="272"/>
      <c r="C103" s="330" t="s">
        <v>524</v>
      </c>
      <c r="D103" s="331"/>
      <c r="E103" s="273">
        <v>21.42</v>
      </c>
      <c r="F103" s="274"/>
      <c r="G103" s="275"/>
      <c r="H103" s="276"/>
      <c r="I103" s="270"/>
      <c r="J103" s="277"/>
      <c r="K103" s="270"/>
      <c r="M103" s="271" t="s">
        <v>524</v>
      </c>
      <c r="O103" s="259"/>
    </row>
    <row r="104" spans="1:80" x14ac:dyDescent="0.2">
      <c r="A104" s="278"/>
      <c r="B104" s="279" t="s">
        <v>100</v>
      </c>
      <c r="C104" s="280" t="s">
        <v>334</v>
      </c>
      <c r="D104" s="281"/>
      <c r="E104" s="282"/>
      <c r="F104" s="283"/>
      <c r="G104" s="284">
        <f>SUM(G87:G103)</f>
        <v>0</v>
      </c>
      <c r="H104" s="285"/>
      <c r="I104" s="286">
        <f>SUM(I87:I103)</f>
        <v>319.46221337500003</v>
      </c>
      <c r="J104" s="285"/>
      <c r="K104" s="286">
        <f>SUM(K87:K103)</f>
        <v>0</v>
      </c>
      <c r="O104" s="259">
        <v>4</v>
      </c>
      <c r="BA104" s="287">
        <f>SUM(BA87:BA103)</f>
        <v>0</v>
      </c>
      <c r="BB104" s="287">
        <f>SUM(BB87:BB103)</f>
        <v>0</v>
      </c>
      <c r="BC104" s="287">
        <f>SUM(BC87:BC103)</f>
        <v>0</v>
      </c>
      <c r="BD104" s="287">
        <f>SUM(BD87:BD103)</f>
        <v>0</v>
      </c>
      <c r="BE104" s="287">
        <f>SUM(BE87:BE103)</f>
        <v>0</v>
      </c>
    </row>
    <row r="105" spans="1:80" x14ac:dyDescent="0.2">
      <c r="A105" s="249" t="s">
        <v>97</v>
      </c>
      <c r="B105" s="250" t="s">
        <v>416</v>
      </c>
      <c r="C105" s="251" t="s">
        <v>417</v>
      </c>
      <c r="D105" s="252"/>
      <c r="E105" s="253"/>
      <c r="F105" s="253"/>
      <c r="G105" s="254"/>
      <c r="H105" s="255"/>
      <c r="I105" s="256"/>
      <c r="J105" s="257"/>
      <c r="K105" s="258"/>
      <c r="O105" s="259">
        <v>1</v>
      </c>
    </row>
    <row r="106" spans="1:80" x14ac:dyDescent="0.2">
      <c r="A106" s="260">
        <v>48</v>
      </c>
      <c r="B106" s="261" t="s">
        <v>419</v>
      </c>
      <c r="C106" s="262" t="s">
        <v>420</v>
      </c>
      <c r="D106" s="263" t="s">
        <v>421</v>
      </c>
      <c r="E106" s="264">
        <v>1110.871112495</v>
      </c>
      <c r="F106" s="264">
        <v>0</v>
      </c>
      <c r="G106" s="265">
        <f>E106*F106</f>
        <v>0</v>
      </c>
      <c r="H106" s="266">
        <v>0</v>
      </c>
      <c r="I106" s="267">
        <f>E106*H106</f>
        <v>0</v>
      </c>
      <c r="J106" s="266"/>
      <c r="K106" s="267">
        <f>E106*J106</f>
        <v>0</v>
      </c>
      <c r="O106" s="259">
        <v>2</v>
      </c>
      <c r="AA106" s="232">
        <v>7</v>
      </c>
      <c r="AB106" s="232">
        <v>1</v>
      </c>
      <c r="AC106" s="232">
        <v>2</v>
      </c>
      <c r="AZ106" s="232">
        <v>1</v>
      </c>
      <c r="BA106" s="232">
        <f>IF(AZ106=1,G106,0)</f>
        <v>0</v>
      </c>
      <c r="BB106" s="232">
        <f>IF(AZ106=2,G106,0)</f>
        <v>0</v>
      </c>
      <c r="BC106" s="232">
        <f>IF(AZ106=3,G106,0)</f>
        <v>0</v>
      </c>
      <c r="BD106" s="232">
        <f>IF(AZ106=4,G106,0)</f>
        <v>0</v>
      </c>
      <c r="BE106" s="232">
        <f>IF(AZ106=5,G106,0)</f>
        <v>0</v>
      </c>
      <c r="CA106" s="259">
        <v>7</v>
      </c>
      <c r="CB106" s="259">
        <v>1</v>
      </c>
    </row>
    <row r="107" spans="1:80" x14ac:dyDescent="0.2">
      <c r="A107" s="278"/>
      <c r="B107" s="279" t="s">
        <v>100</v>
      </c>
      <c r="C107" s="280" t="s">
        <v>418</v>
      </c>
      <c r="D107" s="281"/>
      <c r="E107" s="282"/>
      <c r="F107" s="283"/>
      <c r="G107" s="284">
        <f>SUM(G105:G106)</f>
        <v>0</v>
      </c>
      <c r="H107" s="285"/>
      <c r="I107" s="286">
        <f>SUM(I105:I106)</f>
        <v>0</v>
      </c>
      <c r="J107" s="285"/>
      <c r="K107" s="286">
        <f>SUM(K105:K106)</f>
        <v>0</v>
      </c>
      <c r="O107" s="259">
        <v>4</v>
      </c>
      <c r="BA107" s="287">
        <f>SUM(BA105:BA106)</f>
        <v>0</v>
      </c>
      <c r="BB107" s="287">
        <f>SUM(BB105:BB106)</f>
        <v>0</v>
      </c>
      <c r="BC107" s="287">
        <f>SUM(BC105:BC106)</f>
        <v>0</v>
      </c>
      <c r="BD107" s="287">
        <f>SUM(BD105:BD106)</f>
        <v>0</v>
      </c>
      <c r="BE107" s="287">
        <f>SUM(BE105:BE106)</f>
        <v>0</v>
      </c>
    </row>
    <row r="108" spans="1:80" x14ac:dyDescent="0.2">
      <c r="A108" s="249" t="s">
        <v>97</v>
      </c>
      <c r="B108" s="250" t="s">
        <v>452</v>
      </c>
      <c r="C108" s="251" t="s">
        <v>453</v>
      </c>
      <c r="D108" s="252"/>
      <c r="E108" s="253"/>
      <c r="F108" s="253"/>
      <c r="G108" s="254"/>
      <c r="H108" s="255"/>
      <c r="I108" s="256"/>
      <c r="J108" s="257"/>
      <c r="K108" s="258"/>
      <c r="O108" s="259">
        <v>1</v>
      </c>
    </row>
    <row r="109" spans="1:80" x14ac:dyDescent="0.2">
      <c r="A109" s="260">
        <v>49</v>
      </c>
      <c r="B109" s="261" t="s">
        <v>455</v>
      </c>
      <c r="C109" s="262" t="s">
        <v>456</v>
      </c>
      <c r="D109" s="263" t="s">
        <v>421</v>
      </c>
      <c r="E109" s="264">
        <v>472.8673</v>
      </c>
      <c r="F109" s="264">
        <v>0</v>
      </c>
      <c r="G109" s="265">
        <f>E109*F109</f>
        <v>0</v>
      </c>
      <c r="H109" s="266">
        <v>0</v>
      </c>
      <c r="I109" s="267">
        <f>E109*H109</f>
        <v>0</v>
      </c>
      <c r="J109" s="266"/>
      <c r="K109" s="267">
        <f>E109*J109</f>
        <v>0</v>
      </c>
      <c r="O109" s="259">
        <v>2</v>
      </c>
      <c r="AA109" s="232">
        <v>8</v>
      </c>
      <c r="AB109" s="232">
        <v>0</v>
      </c>
      <c r="AC109" s="232">
        <v>3</v>
      </c>
      <c r="AZ109" s="232">
        <v>1</v>
      </c>
      <c r="BA109" s="232">
        <f>IF(AZ109=1,G109,0)</f>
        <v>0</v>
      </c>
      <c r="BB109" s="232">
        <f>IF(AZ109=2,G109,0)</f>
        <v>0</v>
      </c>
      <c r="BC109" s="232">
        <f>IF(AZ109=3,G109,0)</f>
        <v>0</v>
      </c>
      <c r="BD109" s="232">
        <f>IF(AZ109=4,G109,0)</f>
        <v>0</v>
      </c>
      <c r="BE109" s="232">
        <f>IF(AZ109=5,G109,0)</f>
        <v>0</v>
      </c>
      <c r="CA109" s="259">
        <v>8</v>
      </c>
      <c r="CB109" s="259">
        <v>0</v>
      </c>
    </row>
    <row r="110" spans="1:80" x14ac:dyDescent="0.2">
      <c r="A110" s="260">
        <v>50</v>
      </c>
      <c r="B110" s="261" t="s">
        <v>457</v>
      </c>
      <c r="C110" s="262" t="s">
        <v>458</v>
      </c>
      <c r="D110" s="263" t="s">
        <v>421</v>
      </c>
      <c r="E110" s="264">
        <v>8511.6113999999998</v>
      </c>
      <c r="F110" s="264">
        <v>0</v>
      </c>
      <c r="G110" s="265">
        <f>E110*F110</f>
        <v>0</v>
      </c>
      <c r="H110" s="266">
        <v>0</v>
      </c>
      <c r="I110" s="267">
        <f>E110*H110</f>
        <v>0</v>
      </c>
      <c r="J110" s="266"/>
      <c r="K110" s="267">
        <f>E110*J110</f>
        <v>0</v>
      </c>
      <c r="O110" s="259">
        <v>2</v>
      </c>
      <c r="AA110" s="232">
        <v>8</v>
      </c>
      <c r="AB110" s="232">
        <v>0</v>
      </c>
      <c r="AC110" s="232">
        <v>3</v>
      </c>
      <c r="AZ110" s="232">
        <v>1</v>
      </c>
      <c r="BA110" s="232">
        <f>IF(AZ110=1,G110,0)</f>
        <v>0</v>
      </c>
      <c r="BB110" s="232">
        <f>IF(AZ110=2,G110,0)</f>
        <v>0</v>
      </c>
      <c r="BC110" s="232">
        <f>IF(AZ110=3,G110,0)</f>
        <v>0</v>
      </c>
      <c r="BD110" s="232">
        <f>IF(AZ110=4,G110,0)</f>
        <v>0</v>
      </c>
      <c r="BE110" s="232">
        <f>IF(AZ110=5,G110,0)</f>
        <v>0</v>
      </c>
      <c r="CA110" s="259">
        <v>8</v>
      </c>
      <c r="CB110" s="259">
        <v>0</v>
      </c>
    </row>
    <row r="111" spans="1:80" x14ac:dyDescent="0.2">
      <c r="A111" s="260">
        <v>51</v>
      </c>
      <c r="B111" s="261" t="s">
        <v>459</v>
      </c>
      <c r="C111" s="262" t="s">
        <v>460</v>
      </c>
      <c r="D111" s="263" t="s">
        <v>421</v>
      </c>
      <c r="E111" s="264">
        <v>472.8673</v>
      </c>
      <c r="F111" s="264">
        <v>0</v>
      </c>
      <c r="G111" s="265">
        <f>E111*F111</f>
        <v>0</v>
      </c>
      <c r="H111" s="266">
        <v>0</v>
      </c>
      <c r="I111" s="267">
        <f>E111*H111</f>
        <v>0</v>
      </c>
      <c r="J111" s="266"/>
      <c r="K111" s="267">
        <f>E111*J111</f>
        <v>0</v>
      </c>
      <c r="O111" s="259">
        <v>2</v>
      </c>
      <c r="AA111" s="232">
        <v>8</v>
      </c>
      <c r="AB111" s="232">
        <v>0</v>
      </c>
      <c r="AC111" s="232">
        <v>3</v>
      </c>
      <c r="AZ111" s="232">
        <v>1</v>
      </c>
      <c r="BA111" s="232">
        <f>IF(AZ111=1,G111,0)</f>
        <v>0</v>
      </c>
      <c r="BB111" s="232">
        <f>IF(AZ111=2,G111,0)</f>
        <v>0</v>
      </c>
      <c r="BC111" s="232">
        <f>IF(AZ111=3,G111,0)</f>
        <v>0</v>
      </c>
      <c r="BD111" s="232">
        <f>IF(AZ111=4,G111,0)</f>
        <v>0</v>
      </c>
      <c r="BE111" s="232">
        <f>IF(AZ111=5,G111,0)</f>
        <v>0</v>
      </c>
      <c r="CA111" s="259">
        <v>8</v>
      </c>
      <c r="CB111" s="259">
        <v>0</v>
      </c>
    </row>
    <row r="112" spans="1:80" x14ac:dyDescent="0.2">
      <c r="A112" s="278"/>
      <c r="B112" s="279" t="s">
        <v>100</v>
      </c>
      <c r="C112" s="280" t="s">
        <v>454</v>
      </c>
      <c r="D112" s="281"/>
      <c r="E112" s="282"/>
      <c r="F112" s="283"/>
      <c r="G112" s="284">
        <f>SUM(G108:G111)</f>
        <v>0</v>
      </c>
      <c r="H112" s="285"/>
      <c r="I112" s="286">
        <f>SUM(I108:I111)</f>
        <v>0</v>
      </c>
      <c r="J112" s="285"/>
      <c r="K112" s="286">
        <f>SUM(K108:K111)</f>
        <v>0</v>
      </c>
      <c r="O112" s="259">
        <v>4</v>
      </c>
      <c r="BA112" s="287">
        <f>SUM(BA108:BA111)</f>
        <v>0</v>
      </c>
      <c r="BB112" s="287">
        <f>SUM(BB108:BB111)</f>
        <v>0</v>
      </c>
      <c r="BC112" s="287">
        <f>SUM(BC108:BC111)</f>
        <v>0</v>
      </c>
      <c r="BD112" s="287">
        <f>SUM(BD108:BD111)</f>
        <v>0</v>
      </c>
      <c r="BE112" s="287">
        <f>SUM(BE108:BE111)</f>
        <v>0</v>
      </c>
    </row>
    <row r="113" spans="5:5" x14ac:dyDescent="0.2">
      <c r="E113" s="232"/>
    </row>
    <row r="114" spans="5:5" x14ac:dyDescent="0.2">
      <c r="E114" s="232"/>
    </row>
    <row r="115" spans="5:5" x14ac:dyDescent="0.2">
      <c r="E115" s="232"/>
    </row>
    <row r="116" spans="5:5" x14ac:dyDescent="0.2">
      <c r="E116" s="232"/>
    </row>
    <row r="117" spans="5:5" x14ac:dyDescent="0.2">
      <c r="E117" s="232"/>
    </row>
    <row r="118" spans="5:5" x14ac:dyDescent="0.2">
      <c r="E118" s="232"/>
    </row>
    <row r="119" spans="5:5" x14ac:dyDescent="0.2">
      <c r="E119" s="232"/>
    </row>
    <row r="120" spans="5:5" x14ac:dyDescent="0.2">
      <c r="E120" s="232"/>
    </row>
    <row r="121" spans="5:5" x14ac:dyDescent="0.2">
      <c r="E121" s="232"/>
    </row>
    <row r="122" spans="5:5" x14ac:dyDescent="0.2">
      <c r="E122" s="232"/>
    </row>
    <row r="123" spans="5:5" x14ac:dyDescent="0.2">
      <c r="E123" s="232"/>
    </row>
    <row r="124" spans="5:5" x14ac:dyDescent="0.2">
      <c r="E124" s="232"/>
    </row>
    <row r="125" spans="5:5" x14ac:dyDescent="0.2">
      <c r="E125" s="232"/>
    </row>
    <row r="126" spans="5:5" x14ac:dyDescent="0.2">
      <c r="E126" s="232"/>
    </row>
    <row r="127" spans="5:5" x14ac:dyDescent="0.2">
      <c r="E127" s="232"/>
    </row>
    <row r="128" spans="5:5" x14ac:dyDescent="0.2">
      <c r="E128" s="232"/>
    </row>
    <row r="129" spans="1:7" x14ac:dyDescent="0.2">
      <c r="E129" s="232"/>
    </row>
    <row r="130" spans="1:7" x14ac:dyDescent="0.2">
      <c r="E130" s="232"/>
    </row>
    <row r="131" spans="1:7" x14ac:dyDescent="0.2">
      <c r="E131" s="232"/>
    </row>
    <row r="132" spans="1:7" x14ac:dyDescent="0.2">
      <c r="E132" s="232"/>
    </row>
    <row r="133" spans="1:7" x14ac:dyDescent="0.2">
      <c r="E133" s="232"/>
    </row>
    <row r="134" spans="1:7" x14ac:dyDescent="0.2">
      <c r="E134" s="232"/>
    </row>
    <row r="135" spans="1:7" x14ac:dyDescent="0.2">
      <c r="E135" s="232"/>
    </row>
    <row r="136" spans="1:7" x14ac:dyDescent="0.2">
      <c r="A136" s="277"/>
      <c r="B136" s="277"/>
      <c r="C136" s="277"/>
      <c r="D136" s="277"/>
      <c r="E136" s="277"/>
      <c r="F136" s="277"/>
      <c r="G136" s="277"/>
    </row>
    <row r="137" spans="1:7" x14ac:dyDescent="0.2">
      <c r="A137" s="277"/>
      <c r="B137" s="277"/>
      <c r="C137" s="277"/>
      <c r="D137" s="277"/>
      <c r="E137" s="277"/>
      <c r="F137" s="277"/>
      <c r="G137" s="277"/>
    </row>
    <row r="138" spans="1:7" x14ac:dyDescent="0.2">
      <c r="A138" s="277"/>
      <c r="B138" s="277"/>
      <c r="C138" s="277"/>
      <c r="D138" s="277"/>
      <c r="E138" s="277"/>
      <c r="F138" s="277"/>
      <c r="G138" s="277"/>
    </row>
    <row r="139" spans="1:7" x14ac:dyDescent="0.2">
      <c r="A139" s="277"/>
      <c r="B139" s="277"/>
      <c r="C139" s="277"/>
      <c r="D139" s="277"/>
      <c r="E139" s="277"/>
      <c r="F139" s="277"/>
      <c r="G139" s="277"/>
    </row>
    <row r="140" spans="1:7" x14ac:dyDescent="0.2">
      <c r="E140" s="232"/>
    </row>
    <row r="141" spans="1:7" x14ac:dyDescent="0.2">
      <c r="E141" s="232"/>
    </row>
    <row r="142" spans="1:7" x14ac:dyDescent="0.2">
      <c r="E142" s="232"/>
    </row>
    <row r="143" spans="1:7" x14ac:dyDescent="0.2">
      <c r="E143" s="232"/>
    </row>
    <row r="144" spans="1:7" x14ac:dyDescent="0.2">
      <c r="E144" s="232"/>
    </row>
    <row r="145" spans="5:5" x14ac:dyDescent="0.2">
      <c r="E145" s="232"/>
    </row>
    <row r="146" spans="5:5" x14ac:dyDescent="0.2">
      <c r="E146" s="232"/>
    </row>
    <row r="147" spans="5:5" x14ac:dyDescent="0.2">
      <c r="E147" s="232"/>
    </row>
    <row r="148" spans="5:5" x14ac:dyDescent="0.2">
      <c r="E148" s="232"/>
    </row>
    <row r="149" spans="5:5" x14ac:dyDescent="0.2">
      <c r="E149" s="232"/>
    </row>
    <row r="150" spans="5:5" x14ac:dyDescent="0.2">
      <c r="E150" s="232"/>
    </row>
    <row r="151" spans="5:5" x14ac:dyDescent="0.2">
      <c r="E151" s="232"/>
    </row>
    <row r="152" spans="5:5" x14ac:dyDescent="0.2">
      <c r="E152" s="232"/>
    </row>
    <row r="153" spans="5:5" x14ac:dyDescent="0.2">
      <c r="E153" s="232"/>
    </row>
    <row r="154" spans="5:5" x14ac:dyDescent="0.2">
      <c r="E154" s="232"/>
    </row>
    <row r="155" spans="5:5" x14ac:dyDescent="0.2">
      <c r="E155" s="232"/>
    </row>
    <row r="156" spans="5:5" x14ac:dyDescent="0.2">
      <c r="E156" s="232"/>
    </row>
    <row r="157" spans="5:5" x14ac:dyDescent="0.2">
      <c r="E157" s="232"/>
    </row>
    <row r="158" spans="5:5" x14ac:dyDescent="0.2">
      <c r="E158" s="232"/>
    </row>
    <row r="159" spans="5:5" x14ac:dyDescent="0.2">
      <c r="E159" s="232"/>
    </row>
    <row r="160" spans="5:5" x14ac:dyDescent="0.2">
      <c r="E160" s="232"/>
    </row>
    <row r="161" spans="1:7" x14ac:dyDescent="0.2">
      <c r="E161" s="232"/>
    </row>
    <row r="162" spans="1:7" x14ac:dyDescent="0.2">
      <c r="E162" s="232"/>
    </row>
    <row r="163" spans="1:7" x14ac:dyDescent="0.2">
      <c r="E163" s="232"/>
    </row>
    <row r="164" spans="1:7" x14ac:dyDescent="0.2">
      <c r="E164" s="232"/>
    </row>
    <row r="165" spans="1:7" x14ac:dyDescent="0.2">
      <c r="E165" s="232"/>
    </row>
    <row r="166" spans="1:7" x14ac:dyDescent="0.2">
      <c r="E166" s="232"/>
    </row>
    <row r="167" spans="1:7" x14ac:dyDescent="0.2">
      <c r="E167" s="232"/>
    </row>
    <row r="168" spans="1:7" x14ac:dyDescent="0.2">
      <c r="E168" s="232"/>
    </row>
    <row r="169" spans="1:7" x14ac:dyDescent="0.2">
      <c r="E169" s="232"/>
    </row>
    <row r="170" spans="1:7" x14ac:dyDescent="0.2">
      <c r="E170" s="232"/>
    </row>
    <row r="171" spans="1:7" x14ac:dyDescent="0.2">
      <c r="A171" s="288"/>
      <c r="B171" s="288"/>
    </row>
    <row r="172" spans="1:7" x14ac:dyDescent="0.2">
      <c r="A172" s="277"/>
      <c r="B172" s="277"/>
      <c r="C172" s="289"/>
      <c r="D172" s="289"/>
      <c r="E172" s="290"/>
      <c r="F172" s="289"/>
      <c r="G172" s="291"/>
    </row>
    <row r="173" spans="1:7" x14ac:dyDescent="0.2">
      <c r="A173" s="292"/>
      <c r="B173" s="292"/>
      <c r="C173" s="277"/>
      <c r="D173" s="277"/>
      <c r="E173" s="293"/>
      <c r="F173" s="277"/>
      <c r="G173" s="277"/>
    </row>
    <row r="174" spans="1:7" x14ac:dyDescent="0.2">
      <c r="A174" s="277"/>
      <c r="B174" s="277"/>
      <c r="C174" s="277"/>
      <c r="D174" s="277"/>
      <c r="E174" s="293"/>
      <c r="F174" s="277"/>
      <c r="G174" s="277"/>
    </row>
    <row r="175" spans="1:7" x14ac:dyDescent="0.2">
      <c r="A175" s="277"/>
      <c r="B175" s="277"/>
      <c r="C175" s="277"/>
      <c r="D175" s="277"/>
      <c r="E175" s="293"/>
      <c r="F175" s="277"/>
      <c r="G175" s="277"/>
    </row>
    <row r="176" spans="1:7" x14ac:dyDescent="0.2">
      <c r="A176" s="277"/>
      <c r="B176" s="277"/>
      <c r="C176" s="277"/>
      <c r="D176" s="277"/>
      <c r="E176" s="293"/>
      <c r="F176" s="277"/>
      <c r="G176" s="277"/>
    </row>
    <row r="177" spans="1:7" x14ac:dyDescent="0.2">
      <c r="A177" s="277"/>
      <c r="B177" s="277"/>
      <c r="C177" s="277"/>
      <c r="D177" s="277"/>
      <c r="E177" s="293"/>
      <c r="F177" s="277"/>
      <c r="G177" s="277"/>
    </row>
    <row r="178" spans="1:7" x14ac:dyDescent="0.2">
      <c r="A178" s="277"/>
      <c r="B178" s="277"/>
      <c r="C178" s="277"/>
      <c r="D178" s="277"/>
      <c r="E178" s="293"/>
      <c r="F178" s="277"/>
      <c r="G178" s="277"/>
    </row>
    <row r="179" spans="1:7" x14ac:dyDescent="0.2">
      <c r="A179" s="277"/>
      <c r="B179" s="277"/>
      <c r="C179" s="277"/>
      <c r="D179" s="277"/>
      <c r="E179" s="293"/>
      <c r="F179" s="277"/>
      <c r="G179" s="277"/>
    </row>
    <row r="180" spans="1:7" x14ac:dyDescent="0.2">
      <c r="A180" s="277"/>
      <c r="B180" s="277"/>
      <c r="C180" s="277"/>
      <c r="D180" s="277"/>
      <c r="E180" s="293"/>
      <c r="F180" s="277"/>
      <c r="G180" s="277"/>
    </row>
    <row r="181" spans="1:7" x14ac:dyDescent="0.2">
      <c r="A181" s="277"/>
      <c r="B181" s="277"/>
      <c r="C181" s="277"/>
      <c r="D181" s="277"/>
      <c r="E181" s="293"/>
      <c r="F181" s="277"/>
      <c r="G181" s="277"/>
    </row>
    <row r="182" spans="1:7" x14ac:dyDescent="0.2">
      <c r="A182" s="277"/>
      <c r="B182" s="277"/>
      <c r="C182" s="277"/>
      <c r="D182" s="277"/>
      <c r="E182" s="293"/>
      <c r="F182" s="277"/>
      <c r="G182" s="277"/>
    </row>
    <row r="183" spans="1:7" x14ac:dyDescent="0.2">
      <c r="A183" s="277"/>
      <c r="B183" s="277"/>
      <c r="C183" s="277"/>
      <c r="D183" s="277"/>
      <c r="E183" s="293"/>
      <c r="F183" s="277"/>
      <c r="G183" s="277"/>
    </row>
    <row r="184" spans="1:7" x14ac:dyDescent="0.2">
      <c r="A184" s="277"/>
      <c r="B184" s="277"/>
      <c r="C184" s="277"/>
      <c r="D184" s="277"/>
      <c r="E184" s="293"/>
      <c r="F184" s="277"/>
      <c r="G184" s="277"/>
    </row>
    <row r="185" spans="1:7" x14ac:dyDescent="0.2">
      <c r="A185" s="277"/>
      <c r="B185" s="277"/>
      <c r="C185" s="277"/>
      <c r="D185" s="277"/>
      <c r="E185" s="293"/>
      <c r="F185" s="277"/>
      <c r="G185" s="277"/>
    </row>
  </sheetData>
  <mergeCells count="47">
    <mergeCell ref="C32:D32"/>
    <mergeCell ref="A1:G1"/>
    <mergeCell ref="A3:B3"/>
    <mergeCell ref="A4:B4"/>
    <mergeCell ref="E4:G4"/>
    <mergeCell ref="C12:D12"/>
    <mergeCell ref="C14:D14"/>
    <mergeCell ref="C16:D16"/>
    <mergeCell ref="C18:D18"/>
    <mergeCell ref="C20:D20"/>
    <mergeCell ref="C22:D22"/>
    <mergeCell ref="C24:D24"/>
    <mergeCell ref="C26:D26"/>
    <mergeCell ref="C29:D29"/>
    <mergeCell ref="C73:D73"/>
    <mergeCell ref="C74:D74"/>
    <mergeCell ref="C76:D76"/>
    <mergeCell ref="C78:D78"/>
    <mergeCell ref="C34:D34"/>
    <mergeCell ref="C36:D36"/>
    <mergeCell ref="C38:D38"/>
    <mergeCell ref="C40:D40"/>
    <mergeCell ref="C42:D42"/>
    <mergeCell ref="C44:D44"/>
    <mergeCell ref="C65:D65"/>
    <mergeCell ref="C67:D67"/>
    <mergeCell ref="C69:D69"/>
    <mergeCell ref="C71:D71"/>
    <mergeCell ref="C45:D45"/>
    <mergeCell ref="C47:D47"/>
    <mergeCell ref="C48:D48"/>
    <mergeCell ref="C51:D51"/>
    <mergeCell ref="C53:D53"/>
    <mergeCell ref="C57:D57"/>
    <mergeCell ref="C58:D58"/>
    <mergeCell ref="C60:D60"/>
    <mergeCell ref="C62:D62"/>
    <mergeCell ref="C63:D63"/>
    <mergeCell ref="C99:D99"/>
    <mergeCell ref="C101:D101"/>
    <mergeCell ref="C103:D103"/>
    <mergeCell ref="C80:D80"/>
    <mergeCell ref="C89:D89"/>
    <mergeCell ref="C91:D91"/>
    <mergeCell ref="C93:D93"/>
    <mergeCell ref="C95:D95"/>
    <mergeCell ref="C97:D97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BE51"/>
  <sheetViews>
    <sheetView topLeftCell="A34" zoomScaleNormal="100" workbookViewId="0"/>
  </sheetViews>
  <sheetFormatPr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93" t="s">
        <v>101</v>
      </c>
      <c r="B1" s="94"/>
      <c r="C1" s="94"/>
      <c r="D1" s="94"/>
      <c r="E1" s="94"/>
      <c r="F1" s="94"/>
      <c r="G1" s="94"/>
    </row>
    <row r="2" spans="1:57" ht="12.75" customHeight="1" x14ac:dyDescent="0.2">
      <c r="A2" s="95" t="s">
        <v>32</v>
      </c>
      <c r="B2" s="96"/>
      <c r="C2" s="97" t="s">
        <v>109</v>
      </c>
      <c r="D2" s="97" t="s">
        <v>527</v>
      </c>
      <c r="E2" s="98"/>
      <c r="F2" s="99" t="s">
        <v>33</v>
      </c>
      <c r="G2" s="100"/>
    </row>
    <row r="3" spans="1:57" ht="3" hidden="1" customHeight="1" x14ac:dyDescent="0.2">
      <c r="A3" s="101"/>
      <c r="B3" s="102"/>
      <c r="C3" s="103"/>
      <c r="D3" s="103"/>
      <c r="E3" s="104"/>
      <c r="F3" s="105"/>
      <c r="G3" s="106"/>
    </row>
    <row r="4" spans="1:57" ht="12" customHeight="1" x14ac:dyDescent="0.2">
      <c r="A4" s="107" t="s">
        <v>34</v>
      </c>
      <c r="B4" s="102"/>
      <c r="C4" s="103"/>
      <c r="D4" s="103"/>
      <c r="E4" s="104"/>
      <c r="F4" s="105" t="s">
        <v>35</v>
      </c>
      <c r="G4" s="108"/>
    </row>
    <row r="5" spans="1:57" ht="12.95" customHeight="1" x14ac:dyDescent="0.2">
      <c r="A5" s="109" t="s">
        <v>526</v>
      </c>
      <c r="B5" s="110"/>
      <c r="C5" s="111" t="s">
        <v>527</v>
      </c>
      <c r="D5" s="112"/>
      <c r="E5" s="110"/>
      <c r="F5" s="105" t="s">
        <v>36</v>
      </c>
      <c r="G5" s="106"/>
    </row>
    <row r="6" spans="1:57" ht="12.95" customHeight="1" x14ac:dyDescent="0.2">
      <c r="A6" s="107" t="s">
        <v>37</v>
      </c>
      <c r="B6" s="102"/>
      <c r="C6" s="103"/>
      <c r="D6" s="103"/>
      <c r="E6" s="104"/>
      <c r="F6" s="113" t="s">
        <v>38</v>
      </c>
      <c r="G6" s="114"/>
      <c r="O6" s="115"/>
    </row>
    <row r="7" spans="1:57" ht="12.95" customHeight="1" x14ac:dyDescent="0.2">
      <c r="A7" s="116" t="s">
        <v>103</v>
      </c>
      <c r="B7" s="117"/>
      <c r="C7" s="118" t="s">
        <v>104</v>
      </c>
      <c r="D7" s="119"/>
      <c r="E7" s="119"/>
      <c r="F7" s="120" t="s">
        <v>39</v>
      </c>
      <c r="G7" s="114">
        <f>IF(G6=0,,ROUND((F30+F32)/G6,1))</f>
        <v>0</v>
      </c>
    </row>
    <row r="8" spans="1:57" x14ac:dyDescent="0.2">
      <c r="A8" s="121" t="s">
        <v>40</v>
      </c>
      <c r="B8" s="105"/>
      <c r="C8" s="313"/>
      <c r="D8" s="313"/>
      <c r="E8" s="314"/>
      <c r="F8" s="122" t="s">
        <v>41</v>
      </c>
      <c r="G8" s="123"/>
      <c r="H8" s="124"/>
      <c r="I8" s="125"/>
    </row>
    <row r="9" spans="1:57" x14ac:dyDescent="0.2">
      <c r="A9" s="121" t="s">
        <v>42</v>
      </c>
      <c r="B9" s="105"/>
      <c r="C9" s="313"/>
      <c r="D9" s="313"/>
      <c r="E9" s="314"/>
      <c r="F9" s="105"/>
      <c r="G9" s="126"/>
      <c r="H9" s="127"/>
    </row>
    <row r="10" spans="1:57" x14ac:dyDescent="0.2">
      <c r="A10" s="121" t="s">
        <v>43</v>
      </c>
      <c r="B10" s="105"/>
      <c r="C10" s="313"/>
      <c r="D10" s="313"/>
      <c r="E10" s="313"/>
      <c r="F10" s="128"/>
      <c r="G10" s="129"/>
      <c r="H10" s="130"/>
    </row>
    <row r="11" spans="1:57" ht="13.5" customHeight="1" x14ac:dyDescent="0.2">
      <c r="A11" s="121" t="s">
        <v>44</v>
      </c>
      <c r="B11" s="105"/>
      <c r="C11" s="313"/>
      <c r="D11" s="313"/>
      <c r="E11" s="313"/>
      <c r="F11" s="131" t="s">
        <v>45</v>
      </c>
      <c r="G11" s="132"/>
      <c r="H11" s="127"/>
      <c r="BA11" s="133"/>
      <c r="BB11" s="133"/>
      <c r="BC11" s="133"/>
      <c r="BD11" s="133"/>
      <c r="BE11" s="133"/>
    </row>
    <row r="12" spans="1:57" ht="12.75" customHeight="1" x14ac:dyDescent="0.2">
      <c r="A12" s="134" t="s">
        <v>46</v>
      </c>
      <c r="B12" s="102"/>
      <c r="C12" s="315"/>
      <c r="D12" s="315"/>
      <c r="E12" s="315"/>
      <c r="F12" s="135" t="s">
        <v>47</v>
      </c>
      <c r="G12" s="136"/>
      <c r="H12" s="127"/>
    </row>
    <row r="13" spans="1:57" ht="28.5" customHeight="1" thickBot="1" x14ac:dyDescent="0.25">
      <c r="A13" s="137" t="s">
        <v>48</v>
      </c>
      <c r="B13" s="138"/>
      <c r="C13" s="138"/>
      <c r="D13" s="138"/>
      <c r="E13" s="139"/>
      <c r="F13" s="139"/>
      <c r="G13" s="140"/>
      <c r="H13" s="127"/>
    </row>
    <row r="14" spans="1:57" ht="17.25" customHeight="1" thickBot="1" x14ac:dyDescent="0.25">
      <c r="A14" s="141" t="s">
        <v>49</v>
      </c>
      <c r="B14" s="142"/>
      <c r="C14" s="143"/>
      <c r="D14" s="144" t="s">
        <v>50</v>
      </c>
      <c r="E14" s="145"/>
      <c r="F14" s="145"/>
      <c r="G14" s="143"/>
    </row>
    <row r="15" spans="1:57" ht="15.95" customHeight="1" x14ac:dyDescent="0.2">
      <c r="A15" s="146"/>
      <c r="B15" s="147" t="s">
        <v>51</v>
      </c>
      <c r="C15" s="148">
        <f>'SO 02 001 Rek'!E8</f>
        <v>0</v>
      </c>
      <c r="D15" s="149" t="str">
        <f>'SO 02 001 Rek'!A13</f>
        <v>Ztížené výrobní podmínky</v>
      </c>
      <c r="E15" s="150"/>
      <c r="F15" s="151"/>
      <c r="G15" s="148">
        <f>'SO 02 001 Rek'!I13</f>
        <v>0</v>
      </c>
    </row>
    <row r="16" spans="1:57" ht="15.95" customHeight="1" x14ac:dyDescent="0.2">
      <c r="A16" s="146" t="s">
        <v>52</v>
      </c>
      <c r="B16" s="147" t="s">
        <v>53</v>
      </c>
      <c r="C16" s="148">
        <f>'SO 02 001 Rek'!F8</f>
        <v>0</v>
      </c>
      <c r="D16" s="101" t="str">
        <f>'SO 02 001 Rek'!A14</f>
        <v>Oborová přirážka</v>
      </c>
      <c r="E16" s="152"/>
      <c r="F16" s="153"/>
      <c r="G16" s="148">
        <f>'SO 02 001 Rek'!I14</f>
        <v>0</v>
      </c>
    </row>
    <row r="17" spans="1:7" ht="15.95" customHeight="1" x14ac:dyDescent="0.2">
      <c r="A17" s="146" t="s">
        <v>54</v>
      </c>
      <c r="B17" s="147" t="s">
        <v>55</v>
      </c>
      <c r="C17" s="148">
        <f>'SO 02 001 Rek'!H8</f>
        <v>0</v>
      </c>
      <c r="D17" s="101" t="str">
        <f>'SO 02 001 Rek'!A15</f>
        <v>Přesun stavebních kapacit</v>
      </c>
      <c r="E17" s="152"/>
      <c r="F17" s="153"/>
      <c r="G17" s="148">
        <f>'SO 02 001 Rek'!I15</f>
        <v>0</v>
      </c>
    </row>
    <row r="18" spans="1:7" ht="15.95" customHeight="1" x14ac:dyDescent="0.2">
      <c r="A18" s="154" t="s">
        <v>56</v>
      </c>
      <c r="B18" s="155" t="s">
        <v>57</v>
      </c>
      <c r="C18" s="148">
        <f>'SO 02 001 Rek'!G8</f>
        <v>0</v>
      </c>
      <c r="D18" s="101" t="str">
        <f>'SO 02 001 Rek'!A16</f>
        <v>Mimostaveništní doprava</v>
      </c>
      <c r="E18" s="152"/>
      <c r="F18" s="153"/>
      <c r="G18" s="148">
        <f>'SO 02 001 Rek'!I16</f>
        <v>0</v>
      </c>
    </row>
    <row r="19" spans="1:7" ht="15.95" customHeight="1" x14ac:dyDescent="0.2">
      <c r="A19" s="156" t="s">
        <v>58</v>
      </c>
      <c r="B19" s="147"/>
      <c r="C19" s="148">
        <f>SUM(C15:C18)</f>
        <v>0</v>
      </c>
      <c r="D19" s="101" t="str">
        <f>'SO 02 001 Rek'!A17</f>
        <v>Zařízení staveniště</v>
      </c>
      <c r="E19" s="152"/>
      <c r="F19" s="153"/>
      <c r="G19" s="148">
        <f>'SO 02 001 Rek'!I17</f>
        <v>0</v>
      </c>
    </row>
    <row r="20" spans="1:7" ht="15.95" customHeight="1" x14ac:dyDescent="0.2">
      <c r="A20" s="156"/>
      <c r="B20" s="147"/>
      <c r="C20" s="148"/>
      <c r="D20" s="101" t="str">
        <f>'SO 02 001 Rek'!A18</f>
        <v>Provoz investora</v>
      </c>
      <c r="E20" s="152"/>
      <c r="F20" s="153"/>
      <c r="G20" s="148">
        <f>'SO 02 001 Rek'!I18</f>
        <v>0</v>
      </c>
    </row>
    <row r="21" spans="1:7" ht="15.95" customHeight="1" x14ac:dyDescent="0.2">
      <c r="A21" s="156" t="s">
        <v>29</v>
      </c>
      <c r="B21" s="147"/>
      <c r="C21" s="148">
        <f>'SO 02 001 Rek'!I8</f>
        <v>0</v>
      </c>
      <c r="D21" s="101" t="str">
        <f>'SO 02 001 Rek'!A19</f>
        <v>Kompletační činnost (IČD)</v>
      </c>
      <c r="E21" s="152"/>
      <c r="F21" s="153"/>
      <c r="G21" s="148">
        <f>'SO 02 001 Rek'!I19</f>
        <v>0</v>
      </c>
    </row>
    <row r="22" spans="1:7" ht="15.95" customHeight="1" x14ac:dyDescent="0.2">
      <c r="A22" s="157" t="s">
        <v>59</v>
      </c>
      <c r="B22" s="127"/>
      <c r="C22" s="148">
        <f>C19+C21</f>
        <v>0</v>
      </c>
      <c r="D22" s="101" t="s">
        <v>60</v>
      </c>
      <c r="E22" s="152"/>
      <c r="F22" s="153"/>
      <c r="G22" s="148">
        <f>G23-SUM(G15:G21)</f>
        <v>0</v>
      </c>
    </row>
    <row r="23" spans="1:7" ht="15.95" customHeight="1" thickBot="1" x14ac:dyDescent="0.25">
      <c r="A23" s="316" t="s">
        <v>61</v>
      </c>
      <c r="B23" s="317"/>
      <c r="C23" s="158">
        <f>C22+G23</f>
        <v>0</v>
      </c>
      <c r="D23" s="159" t="s">
        <v>62</v>
      </c>
      <c r="E23" s="160"/>
      <c r="F23" s="161"/>
      <c r="G23" s="148">
        <f>'SO 02 001 Rek'!H21</f>
        <v>0</v>
      </c>
    </row>
    <row r="24" spans="1:7" x14ac:dyDescent="0.2">
      <c r="A24" s="162" t="s">
        <v>63</v>
      </c>
      <c r="B24" s="163"/>
      <c r="C24" s="164"/>
      <c r="D24" s="163" t="s">
        <v>64</v>
      </c>
      <c r="E24" s="163"/>
      <c r="F24" s="165" t="s">
        <v>65</v>
      </c>
      <c r="G24" s="166"/>
    </row>
    <row r="25" spans="1:7" x14ac:dyDescent="0.2">
      <c r="A25" s="157" t="s">
        <v>66</v>
      </c>
      <c r="B25" s="127"/>
      <c r="C25" s="167"/>
      <c r="D25" s="127" t="s">
        <v>66</v>
      </c>
      <c r="F25" s="168" t="s">
        <v>66</v>
      </c>
      <c r="G25" s="169"/>
    </row>
    <row r="26" spans="1:7" ht="37.5" customHeight="1" x14ac:dyDescent="0.2">
      <c r="A26" s="157" t="s">
        <v>67</v>
      </c>
      <c r="B26" s="170"/>
      <c r="C26" s="167"/>
      <c r="D26" s="127" t="s">
        <v>67</v>
      </c>
      <c r="F26" s="168" t="s">
        <v>67</v>
      </c>
      <c r="G26" s="169"/>
    </row>
    <row r="27" spans="1:7" x14ac:dyDescent="0.2">
      <c r="A27" s="157"/>
      <c r="B27" s="171"/>
      <c r="C27" s="167"/>
      <c r="D27" s="127"/>
      <c r="F27" s="168"/>
      <c r="G27" s="169"/>
    </row>
    <row r="28" spans="1:7" x14ac:dyDescent="0.2">
      <c r="A28" s="157" t="s">
        <v>68</v>
      </c>
      <c r="B28" s="127"/>
      <c r="C28" s="167"/>
      <c r="D28" s="168" t="s">
        <v>69</v>
      </c>
      <c r="E28" s="167"/>
      <c r="F28" s="172" t="s">
        <v>69</v>
      </c>
      <c r="G28" s="169"/>
    </row>
    <row r="29" spans="1:7" ht="69" customHeight="1" x14ac:dyDescent="0.2">
      <c r="A29" s="157"/>
      <c r="B29" s="127"/>
      <c r="C29" s="173"/>
      <c r="D29" s="174"/>
      <c r="E29" s="173"/>
      <c r="F29" s="127"/>
      <c r="G29" s="169"/>
    </row>
    <row r="30" spans="1:7" x14ac:dyDescent="0.2">
      <c r="A30" s="175" t="s">
        <v>11</v>
      </c>
      <c r="B30" s="176"/>
      <c r="C30" s="177">
        <v>21</v>
      </c>
      <c r="D30" s="176" t="s">
        <v>70</v>
      </c>
      <c r="E30" s="178"/>
      <c r="F30" s="308">
        <f>C23-F32</f>
        <v>0</v>
      </c>
      <c r="G30" s="309"/>
    </row>
    <row r="31" spans="1:7" x14ac:dyDescent="0.2">
      <c r="A31" s="175" t="s">
        <v>71</v>
      </c>
      <c r="B31" s="176"/>
      <c r="C31" s="177">
        <f>C30</f>
        <v>21</v>
      </c>
      <c r="D31" s="176" t="s">
        <v>72</v>
      </c>
      <c r="E31" s="178"/>
      <c r="F31" s="308">
        <f>ROUND(PRODUCT(F30,C31/100),0)</f>
        <v>0</v>
      </c>
      <c r="G31" s="309"/>
    </row>
    <row r="32" spans="1:7" x14ac:dyDescent="0.2">
      <c r="A32" s="175" t="s">
        <v>11</v>
      </c>
      <c r="B32" s="176"/>
      <c r="C32" s="177">
        <v>0</v>
      </c>
      <c r="D32" s="176" t="s">
        <v>72</v>
      </c>
      <c r="E32" s="178"/>
      <c r="F32" s="308">
        <v>0</v>
      </c>
      <c r="G32" s="309"/>
    </row>
    <row r="33" spans="1:8" x14ac:dyDescent="0.2">
      <c r="A33" s="175" t="s">
        <v>71</v>
      </c>
      <c r="B33" s="179"/>
      <c r="C33" s="180">
        <f>C32</f>
        <v>0</v>
      </c>
      <c r="D33" s="176" t="s">
        <v>72</v>
      </c>
      <c r="E33" s="153"/>
      <c r="F33" s="308">
        <f>ROUND(PRODUCT(F32,C33/100),0)</f>
        <v>0</v>
      </c>
      <c r="G33" s="309"/>
    </row>
    <row r="34" spans="1:8" s="184" customFormat="1" ht="19.5" customHeight="1" thickBot="1" x14ac:dyDescent="0.3">
      <c r="A34" s="181" t="s">
        <v>73</v>
      </c>
      <c r="B34" s="182"/>
      <c r="C34" s="182"/>
      <c r="D34" s="182"/>
      <c r="E34" s="183"/>
      <c r="F34" s="310">
        <f>ROUND(SUM(F30:F33),0)</f>
        <v>0</v>
      </c>
      <c r="G34" s="311"/>
    </row>
    <row r="36" spans="1:8" x14ac:dyDescent="0.2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 x14ac:dyDescent="0.2">
      <c r="A37" s="2"/>
      <c r="B37" s="312"/>
      <c r="C37" s="312"/>
      <c r="D37" s="312"/>
      <c r="E37" s="312"/>
      <c r="F37" s="312"/>
      <c r="G37" s="312"/>
      <c r="H37" s="1" t="s">
        <v>1</v>
      </c>
    </row>
    <row r="38" spans="1:8" ht="12.75" customHeight="1" x14ac:dyDescent="0.2">
      <c r="A38" s="185"/>
      <c r="B38" s="312"/>
      <c r="C38" s="312"/>
      <c r="D38" s="312"/>
      <c r="E38" s="312"/>
      <c r="F38" s="312"/>
      <c r="G38" s="312"/>
      <c r="H38" s="1" t="s">
        <v>1</v>
      </c>
    </row>
    <row r="39" spans="1:8" x14ac:dyDescent="0.2">
      <c r="A39" s="185"/>
      <c r="B39" s="312"/>
      <c r="C39" s="312"/>
      <c r="D39" s="312"/>
      <c r="E39" s="312"/>
      <c r="F39" s="312"/>
      <c r="G39" s="312"/>
      <c r="H39" s="1" t="s">
        <v>1</v>
      </c>
    </row>
    <row r="40" spans="1:8" x14ac:dyDescent="0.2">
      <c r="A40" s="185"/>
      <c r="B40" s="312"/>
      <c r="C40" s="312"/>
      <c r="D40" s="312"/>
      <c r="E40" s="312"/>
      <c r="F40" s="312"/>
      <c r="G40" s="312"/>
      <c r="H40" s="1" t="s">
        <v>1</v>
      </c>
    </row>
    <row r="41" spans="1:8" x14ac:dyDescent="0.2">
      <c r="A41" s="185"/>
      <c r="B41" s="312"/>
      <c r="C41" s="312"/>
      <c r="D41" s="312"/>
      <c r="E41" s="312"/>
      <c r="F41" s="312"/>
      <c r="G41" s="312"/>
      <c r="H41" s="1" t="s">
        <v>1</v>
      </c>
    </row>
    <row r="42" spans="1:8" x14ac:dyDescent="0.2">
      <c r="A42" s="185"/>
      <c r="B42" s="312"/>
      <c r="C42" s="312"/>
      <c r="D42" s="312"/>
      <c r="E42" s="312"/>
      <c r="F42" s="312"/>
      <c r="G42" s="312"/>
      <c r="H42" s="1" t="s">
        <v>1</v>
      </c>
    </row>
    <row r="43" spans="1:8" x14ac:dyDescent="0.2">
      <c r="A43" s="185"/>
      <c r="B43" s="312"/>
      <c r="C43" s="312"/>
      <c r="D43" s="312"/>
      <c r="E43" s="312"/>
      <c r="F43" s="312"/>
      <c r="G43" s="312"/>
      <c r="H43" s="1" t="s">
        <v>1</v>
      </c>
    </row>
    <row r="44" spans="1:8" ht="12.75" customHeight="1" x14ac:dyDescent="0.2">
      <c r="A44" s="185"/>
      <c r="B44" s="312"/>
      <c r="C44" s="312"/>
      <c r="D44" s="312"/>
      <c r="E44" s="312"/>
      <c r="F44" s="312"/>
      <c r="G44" s="312"/>
      <c r="H44" s="1" t="s">
        <v>1</v>
      </c>
    </row>
    <row r="45" spans="1:8" ht="12.75" customHeight="1" x14ac:dyDescent="0.2">
      <c r="A45" s="185"/>
      <c r="B45" s="312"/>
      <c r="C45" s="312"/>
      <c r="D45" s="312"/>
      <c r="E45" s="312"/>
      <c r="F45" s="312"/>
      <c r="G45" s="312"/>
      <c r="H45" s="1" t="s">
        <v>1</v>
      </c>
    </row>
    <row r="46" spans="1:8" x14ac:dyDescent="0.2">
      <c r="B46" s="307"/>
      <c r="C46" s="307"/>
      <c r="D46" s="307"/>
      <c r="E46" s="307"/>
      <c r="F46" s="307"/>
      <c r="G46" s="307"/>
    </row>
    <row r="47" spans="1:8" x14ac:dyDescent="0.2">
      <c r="B47" s="307"/>
      <c r="C47" s="307"/>
      <c r="D47" s="307"/>
      <c r="E47" s="307"/>
      <c r="F47" s="307"/>
      <c r="G47" s="307"/>
    </row>
    <row r="48" spans="1:8" x14ac:dyDescent="0.2">
      <c r="B48" s="307"/>
      <c r="C48" s="307"/>
      <c r="D48" s="307"/>
      <c r="E48" s="307"/>
      <c r="F48" s="307"/>
      <c r="G48" s="307"/>
    </row>
    <row r="49" spans="2:7" x14ac:dyDescent="0.2">
      <c r="B49" s="307"/>
      <c r="C49" s="307"/>
      <c r="D49" s="307"/>
      <c r="E49" s="307"/>
      <c r="F49" s="307"/>
      <c r="G49" s="307"/>
    </row>
    <row r="50" spans="2:7" x14ac:dyDescent="0.2">
      <c r="B50" s="307"/>
      <c r="C50" s="307"/>
      <c r="D50" s="307"/>
      <c r="E50" s="307"/>
      <c r="F50" s="307"/>
      <c r="G50" s="307"/>
    </row>
    <row r="51" spans="2:7" x14ac:dyDescent="0.2">
      <c r="B51" s="307"/>
      <c r="C51" s="307"/>
      <c r="D51" s="307"/>
      <c r="E51" s="307"/>
      <c r="F51" s="307"/>
      <c r="G51" s="307"/>
    </row>
  </sheetData>
  <mergeCells count="18">
    <mergeCell ref="A23:B23"/>
    <mergeCell ref="C8:E8"/>
    <mergeCell ref="C9:E9"/>
    <mergeCell ref="C10:E10"/>
    <mergeCell ref="C11:E11"/>
    <mergeCell ref="C12:E12"/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3"/>
  <dimension ref="A1:BE72"/>
  <sheetViews>
    <sheetView workbookViewId="0">
      <selection sqref="A1:B1"/>
    </sheetView>
  </sheetViews>
  <sheetFormatPr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 x14ac:dyDescent="0.2">
      <c r="A1" s="318" t="s">
        <v>2</v>
      </c>
      <c r="B1" s="319"/>
      <c r="C1" s="186" t="s">
        <v>105</v>
      </c>
      <c r="D1" s="187"/>
      <c r="E1" s="188"/>
      <c r="F1" s="187"/>
      <c r="G1" s="189" t="s">
        <v>75</v>
      </c>
      <c r="H1" s="190" t="s">
        <v>109</v>
      </c>
      <c r="I1" s="191"/>
    </row>
    <row r="2" spans="1:57" ht="13.5" thickBot="1" x14ac:dyDescent="0.25">
      <c r="A2" s="320" t="s">
        <v>76</v>
      </c>
      <c r="B2" s="321"/>
      <c r="C2" s="192" t="s">
        <v>528</v>
      </c>
      <c r="D2" s="193"/>
      <c r="E2" s="194"/>
      <c r="F2" s="193"/>
      <c r="G2" s="322" t="s">
        <v>527</v>
      </c>
      <c r="H2" s="323"/>
      <c r="I2" s="324"/>
    </row>
    <row r="3" spans="1:57" ht="13.5" thickTop="1" x14ac:dyDescent="0.2">
      <c r="F3" s="127"/>
    </row>
    <row r="4" spans="1:57" ht="19.5" customHeight="1" x14ac:dyDescent="0.25">
      <c r="A4" s="195" t="s">
        <v>77</v>
      </c>
      <c r="B4" s="196"/>
      <c r="C4" s="196"/>
      <c r="D4" s="196"/>
      <c r="E4" s="197"/>
      <c r="F4" s="196"/>
      <c r="G4" s="196"/>
      <c r="H4" s="196"/>
      <c r="I4" s="196"/>
    </row>
    <row r="5" spans="1:57" ht="13.5" thickBot="1" x14ac:dyDescent="0.25"/>
    <row r="6" spans="1:57" s="127" customFormat="1" ht="13.5" thickBot="1" x14ac:dyDescent="0.25">
      <c r="A6" s="198"/>
      <c r="B6" s="199" t="s">
        <v>78</v>
      </c>
      <c r="C6" s="199"/>
      <c r="D6" s="200"/>
      <c r="E6" s="201" t="s">
        <v>25</v>
      </c>
      <c r="F6" s="202" t="s">
        <v>26</v>
      </c>
      <c r="G6" s="202" t="s">
        <v>27</v>
      </c>
      <c r="H6" s="202" t="s">
        <v>28</v>
      </c>
      <c r="I6" s="203" t="s">
        <v>29</v>
      </c>
    </row>
    <row r="7" spans="1:57" s="127" customFormat="1" ht="13.5" thickBot="1" x14ac:dyDescent="0.25">
      <c r="A7" s="294" t="str">
        <f>'SO 02 001 Pol'!B7</f>
        <v>0</v>
      </c>
      <c r="B7" s="62" t="str">
        <f>'SO 02 001 Pol'!C7</f>
        <v>Přípravné a pomocné práce</v>
      </c>
      <c r="D7" s="204"/>
      <c r="E7" s="295">
        <f>'SO 02 001 Pol'!BA13</f>
        <v>0</v>
      </c>
      <c r="F7" s="296">
        <f>'SO 02 001 Pol'!BB13</f>
        <v>0</v>
      </c>
      <c r="G7" s="296">
        <f>'SO 02 001 Pol'!BC13</f>
        <v>0</v>
      </c>
      <c r="H7" s="296">
        <f>'SO 02 001 Pol'!BD13</f>
        <v>0</v>
      </c>
      <c r="I7" s="297">
        <f>'SO 02 001 Pol'!BE13</f>
        <v>0</v>
      </c>
    </row>
    <row r="8" spans="1:57" s="14" customFormat="1" ht="13.5" thickBot="1" x14ac:dyDescent="0.25">
      <c r="A8" s="205"/>
      <c r="B8" s="206" t="s">
        <v>79</v>
      </c>
      <c r="C8" s="206"/>
      <c r="D8" s="207"/>
      <c r="E8" s="208">
        <f>SUM(E7:E7)</f>
        <v>0</v>
      </c>
      <c r="F8" s="209">
        <f>SUM(F7:F7)</f>
        <v>0</v>
      </c>
      <c r="G8" s="209">
        <f>SUM(G7:G7)</f>
        <v>0</v>
      </c>
      <c r="H8" s="209">
        <f>SUM(H7:H7)</f>
        <v>0</v>
      </c>
      <c r="I8" s="210">
        <f>SUM(I7:I7)</f>
        <v>0</v>
      </c>
    </row>
    <row r="9" spans="1:57" x14ac:dyDescent="0.2">
      <c r="A9" s="127"/>
      <c r="B9" s="127"/>
      <c r="C9" s="127"/>
      <c r="D9" s="127"/>
      <c r="E9" s="127"/>
      <c r="F9" s="127"/>
      <c r="G9" s="127"/>
      <c r="H9" s="127"/>
      <c r="I9" s="127"/>
    </row>
    <row r="10" spans="1:57" ht="19.5" customHeight="1" x14ac:dyDescent="0.25">
      <c r="A10" s="196" t="s">
        <v>80</v>
      </c>
      <c r="B10" s="196"/>
      <c r="C10" s="196"/>
      <c r="D10" s="196"/>
      <c r="E10" s="196"/>
      <c r="F10" s="196"/>
      <c r="G10" s="211"/>
      <c r="H10" s="196"/>
      <c r="I10" s="196"/>
      <c r="BA10" s="133"/>
      <c r="BB10" s="133"/>
      <c r="BC10" s="133"/>
      <c r="BD10" s="133"/>
      <c r="BE10" s="133"/>
    </row>
    <row r="11" spans="1:57" ht="13.5" thickBot="1" x14ac:dyDescent="0.25"/>
    <row r="12" spans="1:57" x14ac:dyDescent="0.2">
      <c r="A12" s="162" t="s">
        <v>81</v>
      </c>
      <c r="B12" s="163"/>
      <c r="C12" s="163"/>
      <c r="D12" s="212"/>
      <c r="E12" s="213" t="s">
        <v>82</v>
      </c>
      <c r="F12" s="214" t="s">
        <v>12</v>
      </c>
      <c r="G12" s="215" t="s">
        <v>83</v>
      </c>
      <c r="H12" s="216"/>
      <c r="I12" s="217" t="s">
        <v>82</v>
      </c>
    </row>
    <row r="13" spans="1:57" x14ac:dyDescent="0.2">
      <c r="A13" s="156" t="s">
        <v>461</v>
      </c>
      <c r="B13" s="147"/>
      <c r="C13" s="147"/>
      <c r="D13" s="218"/>
      <c r="E13" s="219"/>
      <c r="F13" s="220"/>
      <c r="G13" s="221">
        <v>0</v>
      </c>
      <c r="H13" s="222"/>
      <c r="I13" s="223">
        <f t="shared" ref="I13:I20" si="0">E13+F13*G13/100</f>
        <v>0</v>
      </c>
      <c r="BA13" s="1">
        <v>0</v>
      </c>
    </row>
    <row r="14" spans="1:57" x14ac:dyDescent="0.2">
      <c r="A14" s="156" t="s">
        <v>462</v>
      </c>
      <c r="B14" s="147"/>
      <c r="C14" s="147"/>
      <c r="D14" s="218"/>
      <c r="E14" s="219"/>
      <c r="F14" s="220"/>
      <c r="G14" s="221">
        <v>0</v>
      </c>
      <c r="H14" s="222"/>
      <c r="I14" s="223">
        <f t="shared" si="0"/>
        <v>0</v>
      </c>
      <c r="BA14" s="1">
        <v>0</v>
      </c>
    </row>
    <row r="15" spans="1:57" x14ac:dyDescent="0.2">
      <c r="A15" s="156" t="s">
        <v>463</v>
      </c>
      <c r="B15" s="147"/>
      <c r="C15" s="147"/>
      <c r="D15" s="218"/>
      <c r="E15" s="219"/>
      <c r="F15" s="220"/>
      <c r="G15" s="221">
        <v>0</v>
      </c>
      <c r="H15" s="222"/>
      <c r="I15" s="223">
        <f t="shared" si="0"/>
        <v>0</v>
      </c>
      <c r="BA15" s="1">
        <v>0</v>
      </c>
    </row>
    <row r="16" spans="1:57" x14ac:dyDescent="0.2">
      <c r="A16" s="156" t="s">
        <v>464</v>
      </c>
      <c r="B16" s="147"/>
      <c r="C16" s="147"/>
      <c r="D16" s="218"/>
      <c r="E16" s="219"/>
      <c r="F16" s="220"/>
      <c r="G16" s="221">
        <v>0</v>
      </c>
      <c r="H16" s="222"/>
      <c r="I16" s="223">
        <f t="shared" si="0"/>
        <v>0</v>
      </c>
      <c r="BA16" s="1">
        <v>0</v>
      </c>
    </row>
    <row r="17" spans="1:53" x14ac:dyDescent="0.2">
      <c r="A17" s="156" t="s">
        <v>465</v>
      </c>
      <c r="B17" s="147"/>
      <c r="C17" s="147"/>
      <c r="D17" s="218"/>
      <c r="E17" s="219"/>
      <c r="F17" s="220"/>
      <c r="G17" s="221">
        <v>0</v>
      </c>
      <c r="H17" s="222"/>
      <c r="I17" s="223">
        <f t="shared" si="0"/>
        <v>0</v>
      </c>
      <c r="BA17" s="1">
        <v>1</v>
      </c>
    </row>
    <row r="18" spans="1:53" x14ac:dyDescent="0.2">
      <c r="A18" s="156" t="s">
        <v>466</v>
      </c>
      <c r="B18" s="147"/>
      <c r="C18" s="147"/>
      <c r="D18" s="218"/>
      <c r="E18" s="219"/>
      <c r="F18" s="220"/>
      <c r="G18" s="221">
        <v>0</v>
      </c>
      <c r="H18" s="222"/>
      <c r="I18" s="223">
        <f t="shared" si="0"/>
        <v>0</v>
      </c>
      <c r="BA18" s="1">
        <v>1</v>
      </c>
    </row>
    <row r="19" spans="1:53" x14ac:dyDescent="0.2">
      <c r="A19" s="156" t="s">
        <v>467</v>
      </c>
      <c r="B19" s="147"/>
      <c r="C19" s="147"/>
      <c r="D19" s="218"/>
      <c r="E19" s="219"/>
      <c r="F19" s="220"/>
      <c r="G19" s="221">
        <v>0</v>
      </c>
      <c r="H19" s="222"/>
      <c r="I19" s="223">
        <f t="shared" si="0"/>
        <v>0</v>
      </c>
      <c r="BA19" s="1">
        <v>2</v>
      </c>
    </row>
    <row r="20" spans="1:53" x14ac:dyDescent="0.2">
      <c r="A20" s="156" t="s">
        <v>468</v>
      </c>
      <c r="B20" s="147"/>
      <c r="C20" s="147"/>
      <c r="D20" s="218"/>
      <c r="E20" s="219"/>
      <c r="F20" s="220"/>
      <c r="G20" s="221">
        <v>0</v>
      </c>
      <c r="H20" s="222"/>
      <c r="I20" s="223">
        <f t="shared" si="0"/>
        <v>0</v>
      </c>
      <c r="BA20" s="1">
        <v>2</v>
      </c>
    </row>
    <row r="21" spans="1:53" ht="13.5" thickBot="1" x14ac:dyDescent="0.25">
      <c r="A21" s="224"/>
      <c r="B21" s="225" t="s">
        <v>84</v>
      </c>
      <c r="C21" s="226"/>
      <c r="D21" s="227"/>
      <c r="E21" s="228"/>
      <c r="F21" s="229"/>
      <c r="G21" s="229"/>
      <c r="H21" s="325">
        <f>SUM(I13:I20)</f>
        <v>0</v>
      </c>
      <c r="I21" s="326"/>
    </row>
    <row r="23" spans="1:53" x14ac:dyDescent="0.2">
      <c r="B23" s="14"/>
      <c r="F23" s="230"/>
      <c r="G23" s="231"/>
      <c r="H23" s="231"/>
      <c r="I23" s="46"/>
    </row>
    <row r="24" spans="1:53" x14ac:dyDescent="0.2">
      <c r="F24" s="230"/>
      <c r="G24" s="231"/>
      <c r="H24" s="231"/>
      <c r="I24" s="46"/>
    </row>
    <row r="25" spans="1:53" x14ac:dyDescent="0.2">
      <c r="F25" s="230"/>
      <c r="G25" s="231"/>
      <c r="H25" s="231"/>
      <c r="I25" s="46"/>
    </row>
    <row r="26" spans="1:53" x14ac:dyDescent="0.2">
      <c r="F26" s="230"/>
      <c r="G26" s="231"/>
      <c r="H26" s="231"/>
      <c r="I26" s="46"/>
    </row>
    <row r="27" spans="1:53" x14ac:dyDescent="0.2">
      <c r="F27" s="230"/>
      <c r="G27" s="231"/>
      <c r="H27" s="231"/>
      <c r="I27" s="46"/>
    </row>
    <row r="28" spans="1:53" x14ac:dyDescent="0.2">
      <c r="F28" s="230"/>
      <c r="G28" s="231"/>
      <c r="H28" s="231"/>
      <c r="I28" s="46"/>
    </row>
    <row r="29" spans="1:53" x14ac:dyDescent="0.2">
      <c r="F29" s="230"/>
      <c r="G29" s="231"/>
      <c r="H29" s="231"/>
      <c r="I29" s="46"/>
    </row>
    <row r="30" spans="1:53" x14ac:dyDescent="0.2">
      <c r="F30" s="230"/>
      <c r="G30" s="231"/>
      <c r="H30" s="231"/>
      <c r="I30" s="46"/>
    </row>
    <row r="31" spans="1:53" x14ac:dyDescent="0.2">
      <c r="F31" s="230"/>
      <c r="G31" s="231"/>
      <c r="H31" s="231"/>
      <c r="I31" s="46"/>
    </row>
    <row r="32" spans="1:53" x14ac:dyDescent="0.2">
      <c r="F32" s="230"/>
      <c r="G32" s="231"/>
      <c r="H32" s="231"/>
      <c r="I32" s="46"/>
    </row>
    <row r="33" spans="6:9" x14ac:dyDescent="0.2">
      <c r="F33" s="230"/>
      <c r="G33" s="231"/>
      <c r="H33" s="231"/>
      <c r="I33" s="46"/>
    </row>
    <row r="34" spans="6:9" x14ac:dyDescent="0.2">
      <c r="F34" s="230"/>
      <c r="G34" s="231"/>
      <c r="H34" s="231"/>
      <c r="I34" s="46"/>
    </row>
    <row r="35" spans="6:9" x14ac:dyDescent="0.2">
      <c r="F35" s="230"/>
      <c r="G35" s="231"/>
      <c r="H35" s="231"/>
      <c r="I35" s="46"/>
    </row>
    <row r="36" spans="6:9" x14ac:dyDescent="0.2">
      <c r="F36" s="230"/>
      <c r="G36" s="231"/>
      <c r="H36" s="231"/>
      <c r="I36" s="46"/>
    </row>
    <row r="37" spans="6:9" x14ac:dyDescent="0.2">
      <c r="F37" s="230"/>
      <c r="G37" s="231"/>
      <c r="H37" s="231"/>
      <c r="I37" s="46"/>
    </row>
    <row r="38" spans="6:9" x14ac:dyDescent="0.2">
      <c r="F38" s="230"/>
      <c r="G38" s="231"/>
      <c r="H38" s="231"/>
      <c r="I38" s="46"/>
    </row>
    <row r="39" spans="6:9" x14ac:dyDescent="0.2">
      <c r="F39" s="230"/>
      <c r="G39" s="231"/>
      <c r="H39" s="231"/>
      <c r="I39" s="46"/>
    </row>
    <row r="40" spans="6:9" x14ac:dyDescent="0.2">
      <c r="F40" s="230"/>
      <c r="G40" s="231"/>
      <c r="H40" s="231"/>
      <c r="I40" s="46"/>
    </row>
    <row r="41" spans="6:9" x14ac:dyDescent="0.2">
      <c r="F41" s="230"/>
      <c r="G41" s="231"/>
      <c r="H41" s="231"/>
      <c r="I41" s="46"/>
    </row>
    <row r="42" spans="6:9" x14ac:dyDescent="0.2">
      <c r="F42" s="230"/>
      <c r="G42" s="231"/>
      <c r="H42" s="231"/>
      <c r="I42" s="46"/>
    </row>
    <row r="43" spans="6:9" x14ac:dyDescent="0.2">
      <c r="F43" s="230"/>
      <c r="G43" s="231"/>
      <c r="H43" s="231"/>
      <c r="I43" s="46"/>
    </row>
    <row r="44" spans="6:9" x14ac:dyDescent="0.2">
      <c r="F44" s="230"/>
      <c r="G44" s="231"/>
      <c r="H44" s="231"/>
      <c r="I44" s="46"/>
    </row>
    <row r="45" spans="6:9" x14ac:dyDescent="0.2">
      <c r="F45" s="230"/>
      <c r="G45" s="231"/>
      <c r="H45" s="231"/>
      <c r="I45" s="46"/>
    </row>
    <row r="46" spans="6:9" x14ac:dyDescent="0.2">
      <c r="F46" s="230"/>
      <c r="G46" s="231"/>
      <c r="H46" s="231"/>
      <c r="I46" s="46"/>
    </row>
    <row r="47" spans="6:9" x14ac:dyDescent="0.2">
      <c r="F47" s="230"/>
      <c r="G47" s="231"/>
      <c r="H47" s="231"/>
      <c r="I47" s="46"/>
    </row>
    <row r="48" spans="6:9" x14ac:dyDescent="0.2">
      <c r="F48" s="230"/>
      <c r="G48" s="231"/>
      <c r="H48" s="231"/>
      <c r="I48" s="46"/>
    </row>
    <row r="49" spans="6:9" x14ac:dyDescent="0.2">
      <c r="F49" s="230"/>
      <c r="G49" s="231"/>
      <c r="H49" s="231"/>
      <c r="I49" s="46"/>
    </row>
    <row r="50" spans="6:9" x14ac:dyDescent="0.2">
      <c r="F50" s="230"/>
      <c r="G50" s="231"/>
      <c r="H50" s="231"/>
      <c r="I50" s="46"/>
    </row>
    <row r="51" spans="6:9" x14ac:dyDescent="0.2">
      <c r="F51" s="230"/>
      <c r="G51" s="231"/>
      <c r="H51" s="231"/>
      <c r="I51" s="46"/>
    </row>
    <row r="52" spans="6:9" x14ac:dyDescent="0.2">
      <c r="F52" s="230"/>
      <c r="G52" s="231"/>
      <c r="H52" s="231"/>
      <c r="I52" s="46"/>
    </row>
    <row r="53" spans="6:9" x14ac:dyDescent="0.2">
      <c r="F53" s="230"/>
      <c r="G53" s="231"/>
      <c r="H53" s="231"/>
      <c r="I53" s="46"/>
    </row>
    <row r="54" spans="6:9" x14ac:dyDescent="0.2">
      <c r="F54" s="230"/>
      <c r="G54" s="231"/>
      <c r="H54" s="231"/>
      <c r="I54" s="46"/>
    </row>
    <row r="55" spans="6:9" x14ac:dyDescent="0.2">
      <c r="F55" s="230"/>
      <c r="G55" s="231"/>
      <c r="H55" s="231"/>
      <c r="I55" s="46"/>
    </row>
    <row r="56" spans="6:9" x14ac:dyDescent="0.2">
      <c r="F56" s="230"/>
      <c r="G56" s="231"/>
      <c r="H56" s="231"/>
      <c r="I56" s="46"/>
    </row>
    <row r="57" spans="6:9" x14ac:dyDescent="0.2">
      <c r="F57" s="230"/>
      <c r="G57" s="231"/>
      <c r="H57" s="231"/>
      <c r="I57" s="46"/>
    </row>
    <row r="58" spans="6:9" x14ac:dyDescent="0.2">
      <c r="F58" s="230"/>
      <c r="G58" s="231"/>
      <c r="H58" s="231"/>
      <c r="I58" s="46"/>
    </row>
    <row r="59" spans="6:9" x14ac:dyDescent="0.2">
      <c r="F59" s="230"/>
      <c r="G59" s="231"/>
      <c r="H59" s="231"/>
      <c r="I59" s="46"/>
    </row>
    <row r="60" spans="6:9" x14ac:dyDescent="0.2">
      <c r="F60" s="230"/>
      <c r="G60" s="231"/>
      <c r="H60" s="231"/>
      <c r="I60" s="46"/>
    </row>
    <row r="61" spans="6:9" x14ac:dyDescent="0.2">
      <c r="F61" s="230"/>
      <c r="G61" s="231"/>
      <c r="H61" s="231"/>
      <c r="I61" s="46"/>
    </row>
    <row r="62" spans="6:9" x14ac:dyDescent="0.2">
      <c r="F62" s="230"/>
      <c r="G62" s="231"/>
      <c r="H62" s="231"/>
      <c r="I62" s="46"/>
    </row>
    <row r="63" spans="6:9" x14ac:dyDescent="0.2">
      <c r="F63" s="230"/>
      <c r="G63" s="231"/>
      <c r="H63" s="231"/>
      <c r="I63" s="46"/>
    </row>
    <row r="64" spans="6:9" x14ac:dyDescent="0.2">
      <c r="F64" s="230"/>
      <c r="G64" s="231"/>
      <c r="H64" s="231"/>
      <c r="I64" s="46"/>
    </row>
    <row r="65" spans="6:9" x14ac:dyDescent="0.2">
      <c r="F65" s="230"/>
      <c r="G65" s="231"/>
      <c r="H65" s="231"/>
      <c r="I65" s="46"/>
    </row>
    <row r="66" spans="6:9" x14ac:dyDescent="0.2">
      <c r="F66" s="230"/>
      <c r="G66" s="231"/>
      <c r="H66" s="231"/>
      <c r="I66" s="46"/>
    </row>
    <row r="67" spans="6:9" x14ac:dyDescent="0.2">
      <c r="F67" s="230"/>
      <c r="G67" s="231"/>
      <c r="H67" s="231"/>
      <c r="I67" s="46"/>
    </row>
    <row r="68" spans="6:9" x14ac:dyDescent="0.2">
      <c r="F68" s="230"/>
      <c r="G68" s="231"/>
      <c r="H68" s="231"/>
      <c r="I68" s="46"/>
    </row>
    <row r="69" spans="6:9" x14ac:dyDescent="0.2">
      <c r="F69" s="230"/>
      <c r="G69" s="231"/>
      <c r="H69" s="231"/>
      <c r="I69" s="46"/>
    </row>
    <row r="70" spans="6:9" x14ac:dyDescent="0.2">
      <c r="F70" s="230"/>
      <c r="G70" s="231"/>
      <c r="H70" s="231"/>
      <c r="I70" s="46"/>
    </row>
    <row r="71" spans="6:9" x14ac:dyDescent="0.2">
      <c r="F71" s="230"/>
      <c r="G71" s="231"/>
      <c r="H71" s="231"/>
      <c r="I71" s="46"/>
    </row>
    <row r="72" spans="6:9" x14ac:dyDescent="0.2">
      <c r="F72" s="230"/>
      <c r="G72" s="231"/>
      <c r="H72" s="231"/>
      <c r="I72" s="46"/>
    </row>
  </sheetData>
  <mergeCells count="4">
    <mergeCell ref="A1:B1"/>
    <mergeCell ref="A2:B2"/>
    <mergeCell ref="G2:I2"/>
    <mergeCell ref="H21:I2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CB86"/>
  <sheetViews>
    <sheetView showGridLines="0" showZeros="0" zoomScaleNormal="100" zoomScaleSheetLayoutView="100" workbookViewId="0">
      <selection sqref="A1:G1"/>
    </sheetView>
  </sheetViews>
  <sheetFormatPr defaultRowHeight="12.75" x14ac:dyDescent="0.2"/>
  <cols>
    <col min="1" max="1" width="4.42578125" style="232" customWidth="1"/>
    <col min="2" max="2" width="11.5703125" style="232" customWidth="1"/>
    <col min="3" max="3" width="40.42578125" style="232" customWidth="1"/>
    <col min="4" max="4" width="5.5703125" style="232" customWidth="1"/>
    <col min="5" max="5" width="8.5703125" style="242" customWidth="1"/>
    <col min="6" max="6" width="9.85546875" style="232" customWidth="1"/>
    <col min="7" max="7" width="13.85546875" style="232" customWidth="1"/>
    <col min="8" max="8" width="11.7109375" style="232" customWidth="1"/>
    <col min="9" max="9" width="11.5703125" style="232" customWidth="1"/>
    <col min="10" max="10" width="11" style="232" customWidth="1"/>
    <col min="11" max="11" width="10.42578125" style="232" customWidth="1"/>
    <col min="12" max="12" width="75.42578125" style="232" customWidth="1"/>
    <col min="13" max="13" width="45.28515625" style="232" customWidth="1"/>
    <col min="14" max="16384" width="9.140625" style="232"/>
  </cols>
  <sheetData>
    <row r="1" spans="1:80" ht="15.75" x14ac:dyDescent="0.25">
      <c r="A1" s="332" t="s">
        <v>102</v>
      </c>
      <c r="B1" s="332"/>
      <c r="C1" s="332"/>
      <c r="D1" s="332"/>
      <c r="E1" s="332"/>
      <c r="F1" s="332"/>
      <c r="G1" s="332"/>
    </row>
    <row r="2" spans="1:80" ht="14.25" customHeight="1" thickBot="1" x14ac:dyDescent="0.25">
      <c r="B2" s="233"/>
      <c r="C2" s="234"/>
      <c r="D2" s="234"/>
      <c r="E2" s="235"/>
      <c r="F2" s="234"/>
      <c r="G2" s="234"/>
    </row>
    <row r="3" spans="1:80" ht="13.5" thickTop="1" x14ac:dyDescent="0.2">
      <c r="A3" s="318" t="s">
        <v>2</v>
      </c>
      <c r="B3" s="319"/>
      <c r="C3" s="186" t="s">
        <v>105</v>
      </c>
      <c r="D3" s="236"/>
      <c r="E3" s="237" t="s">
        <v>85</v>
      </c>
      <c r="F3" s="238" t="str">
        <f>'SO 02 001 Rek'!H1</f>
        <v>001</v>
      </c>
      <c r="G3" s="239"/>
    </row>
    <row r="4" spans="1:80" ht="13.5" thickBot="1" x14ac:dyDescent="0.25">
      <c r="A4" s="333" t="s">
        <v>76</v>
      </c>
      <c r="B4" s="321"/>
      <c r="C4" s="192" t="s">
        <v>528</v>
      </c>
      <c r="D4" s="240"/>
      <c r="E4" s="334" t="str">
        <f>'SO 02 001 Rek'!G2</f>
        <v>Náklady nutné k realizaci stavby</v>
      </c>
      <c r="F4" s="335"/>
      <c r="G4" s="336"/>
    </row>
    <row r="5" spans="1:80" ht="13.5" thickTop="1" x14ac:dyDescent="0.2">
      <c r="A5" s="241"/>
      <c r="G5" s="243"/>
    </row>
    <row r="6" spans="1:80" ht="27" customHeight="1" x14ac:dyDescent="0.2">
      <c r="A6" s="244" t="s">
        <v>86</v>
      </c>
      <c r="B6" s="245" t="s">
        <v>87</v>
      </c>
      <c r="C6" s="245" t="s">
        <v>88</v>
      </c>
      <c r="D6" s="245" t="s">
        <v>89</v>
      </c>
      <c r="E6" s="246" t="s">
        <v>90</v>
      </c>
      <c r="F6" s="245" t="s">
        <v>91</v>
      </c>
      <c r="G6" s="247" t="s">
        <v>92</v>
      </c>
      <c r="H6" s="248" t="s">
        <v>93</v>
      </c>
      <c r="I6" s="248" t="s">
        <v>94</v>
      </c>
      <c r="J6" s="248" t="s">
        <v>95</v>
      </c>
      <c r="K6" s="248" t="s">
        <v>96</v>
      </c>
    </row>
    <row r="7" spans="1:80" x14ac:dyDescent="0.2">
      <c r="A7" s="249" t="s">
        <v>97</v>
      </c>
      <c r="B7" s="250" t="s">
        <v>344</v>
      </c>
      <c r="C7" s="251" t="s">
        <v>529</v>
      </c>
      <c r="D7" s="252"/>
      <c r="E7" s="253"/>
      <c r="F7" s="253"/>
      <c r="G7" s="254"/>
      <c r="H7" s="255"/>
      <c r="I7" s="256"/>
      <c r="J7" s="257"/>
      <c r="K7" s="258"/>
      <c r="O7" s="259">
        <v>1</v>
      </c>
    </row>
    <row r="8" spans="1:80" x14ac:dyDescent="0.2">
      <c r="A8" s="260">
        <v>1</v>
      </c>
      <c r="B8" s="261" t="s">
        <v>531</v>
      </c>
      <c r="C8" s="262" t="s">
        <v>532</v>
      </c>
      <c r="D8" s="263" t="s">
        <v>372</v>
      </c>
      <c r="E8" s="264">
        <v>1</v>
      </c>
      <c r="F8" s="264">
        <v>0</v>
      </c>
      <c r="G8" s="265">
        <f>E8*F8</f>
        <v>0</v>
      </c>
      <c r="H8" s="266">
        <v>0</v>
      </c>
      <c r="I8" s="267">
        <f>E8*H8</f>
        <v>0</v>
      </c>
      <c r="J8" s="266"/>
      <c r="K8" s="267">
        <f>E8*J8</f>
        <v>0</v>
      </c>
      <c r="O8" s="259">
        <v>2</v>
      </c>
      <c r="AA8" s="232">
        <v>12</v>
      </c>
      <c r="AB8" s="232">
        <v>0</v>
      </c>
      <c r="AC8" s="232">
        <v>1</v>
      </c>
      <c r="AZ8" s="232">
        <v>1</v>
      </c>
      <c r="BA8" s="232">
        <f>IF(AZ8=1,G8,0)</f>
        <v>0</v>
      </c>
      <c r="BB8" s="232">
        <f>IF(AZ8=2,G8,0)</f>
        <v>0</v>
      </c>
      <c r="BC8" s="232">
        <f>IF(AZ8=3,G8,0)</f>
        <v>0</v>
      </c>
      <c r="BD8" s="232">
        <f>IF(AZ8=4,G8,0)</f>
        <v>0</v>
      </c>
      <c r="BE8" s="232">
        <f>IF(AZ8=5,G8,0)</f>
        <v>0</v>
      </c>
      <c r="CA8" s="259">
        <v>12</v>
      </c>
      <c r="CB8" s="259">
        <v>0</v>
      </c>
    </row>
    <row r="9" spans="1:80" x14ac:dyDescent="0.2">
      <c r="A9" s="260">
        <v>2</v>
      </c>
      <c r="B9" s="261" t="s">
        <v>533</v>
      </c>
      <c r="C9" s="262" t="s">
        <v>534</v>
      </c>
      <c r="D9" s="263" t="s">
        <v>372</v>
      </c>
      <c r="E9" s="264">
        <v>1</v>
      </c>
      <c r="F9" s="264">
        <v>0</v>
      </c>
      <c r="G9" s="265">
        <f>E9*F9</f>
        <v>0</v>
      </c>
      <c r="H9" s="266">
        <v>0</v>
      </c>
      <c r="I9" s="267">
        <f>E9*H9</f>
        <v>0</v>
      </c>
      <c r="J9" s="266"/>
      <c r="K9" s="267">
        <f>E9*J9</f>
        <v>0</v>
      </c>
      <c r="O9" s="259">
        <v>2</v>
      </c>
      <c r="AA9" s="232">
        <v>12</v>
      </c>
      <c r="AB9" s="232">
        <v>0</v>
      </c>
      <c r="AC9" s="232">
        <v>2</v>
      </c>
      <c r="AZ9" s="232">
        <v>1</v>
      </c>
      <c r="BA9" s="232">
        <f>IF(AZ9=1,G9,0)</f>
        <v>0</v>
      </c>
      <c r="BB9" s="232">
        <f>IF(AZ9=2,G9,0)</f>
        <v>0</v>
      </c>
      <c r="BC9" s="232">
        <f>IF(AZ9=3,G9,0)</f>
        <v>0</v>
      </c>
      <c r="BD9" s="232">
        <f>IF(AZ9=4,G9,0)</f>
        <v>0</v>
      </c>
      <c r="BE9" s="232">
        <f>IF(AZ9=5,G9,0)</f>
        <v>0</v>
      </c>
      <c r="CA9" s="259">
        <v>12</v>
      </c>
      <c r="CB9" s="259">
        <v>0</v>
      </c>
    </row>
    <row r="10" spans="1:80" x14ac:dyDescent="0.2">
      <c r="A10" s="260">
        <v>3</v>
      </c>
      <c r="B10" s="261" t="s">
        <v>535</v>
      </c>
      <c r="C10" s="262" t="s">
        <v>536</v>
      </c>
      <c r="D10" s="263" t="s">
        <v>372</v>
      </c>
      <c r="E10" s="264">
        <v>1</v>
      </c>
      <c r="F10" s="264">
        <v>0</v>
      </c>
      <c r="G10" s="265">
        <f>E10*F10</f>
        <v>0</v>
      </c>
      <c r="H10" s="266">
        <v>0</v>
      </c>
      <c r="I10" s="267">
        <f>E10*H10</f>
        <v>0</v>
      </c>
      <c r="J10" s="266"/>
      <c r="K10" s="267">
        <f>E10*J10</f>
        <v>0</v>
      </c>
      <c r="O10" s="259">
        <v>2</v>
      </c>
      <c r="AA10" s="232">
        <v>12</v>
      </c>
      <c r="AB10" s="232">
        <v>0</v>
      </c>
      <c r="AC10" s="232">
        <v>3</v>
      </c>
      <c r="AZ10" s="232">
        <v>1</v>
      </c>
      <c r="BA10" s="232">
        <f>IF(AZ10=1,G10,0)</f>
        <v>0</v>
      </c>
      <c r="BB10" s="232">
        <f>IF(AZ10=2,G10,0)</f>
        <v>0</v>
      </c>
      <c r="BC10" s="232">
        <f>IF(AZ10=3,G10,0)</f>
        <v>0</v>
      </c>
      <c r="BD10" s="232">
        <f>IF(AZ10=4,G10,0)</f>
        <v>0</v>
      </c>
      <c r="BE10" s="232">
        <f>IF(AZ10=5,G10,0)</f>
        <v>0</v>
      </c>
      <c r="CA10" s="259">
        <v>12</v>
      </c>
      <c r="CB10" s="259">
        <v>0</v>
      </c>
    </row>
    <row r="11" spans="1:80" x14ac:dyDescent="0.2">
      <c r="A11" s="260">
        <v>4</v>
      </c>
      <c r="B11" s="261" t="s">
        <v>537</v>
      </c>
      <c r="C11" s="262" t="s">
        <v>538</v>
      </c>
      <c r="D11" s="263" t="s">
        <v>372</v>
      </c>
      <c r="E11" s="264">
        <v>1</v>
      </c>
      <c r="F11" s="264">
        <v>0</v>
      </c>
      <c r="G11" s="265">
        <f>E11*F11</f>
        <v>0</v>
      </c>
      <c r="H11" s="266">
        <v>0</v>
      </c>
      <c r="I11" s="267">
        <f>E11*H11</f>
        <v>0</v>
      </c>
      <c r="J11" s="266"/>
      <c r="K11" s="267">
        <f>E11*J11</f>
        <v>0</v>
      </c>
      <c r="O11" s="259">
        <v>2</v>
      </c>
      <c r="AA11" s="232">
        <v>12</v>
      </c>
      <c r="AB11" s="232">
        <v>0</v>
      </c>
      <c r="AC11" s="232">
        <v>4</v>
      </c>
      <c r="AZ11" s="232">
        <v>1</v>
      </c>
      <c r="BA11" s="232">
        <f>IF(AZ11=1,G11,0)</f>
        <v>0</v>
      </c>
      <c r="BB11" s="232">
        <f>IF(AZ11=2,G11,0)</f>
        <v>0</v>
      </c>
      <c r="BC11" s="232">
        <f>IF(AZ11=3,G11,0)</f>
        <v>0</v>
      </c>
      <c r="BD11" s="232">
        <f>IF(AZ11=4,G11,0)</f>
        <v>0</v>
      </c>
      <c r="BE11" s="232">
        <f>IF(AZ11=5,G11,0)</f>
        <v>0</v>
      </c>
      <c r="CA11" s="259">
        <v>12</v>
      </c>
      <c r="CB11" s="259">
        <v>0</v>
      </c>
    </row>
    <row r="12" spans="1:80" x14ac:dyDescent="0.2">
      <c r="A12" s="260">
        <v>5</v>
      </c>
      <c r="B12" s="261" t="s">
        <v>539</v>
      </c>
      <c r="C12" s="262" t="s">
        <v>540</v>
      </c>
      <c r="D12" s="263" t="s">
        <v>372</v>
      </c>
      <c r="E12" s="264">
        <v>1</v>
      </c>
      <c r="F12" s="264">
        <v>0</v>
      </c>
      <c r="G12" s="265">
        <f>E12*F12</f>
        <v>0</v>
      </c>
      <c r="H12" s="266">
        <v>0</v>
      </c>
      <c r="I12" s="267">
        <f>E12*H12</f>
        <v>0</v>
      </c>
      <c r="J12" s="266"/>
      <c r="K12" s="267">
        <f>E12*J12</f>
        <v>0</v>
      </c>
      <c r="O12" s="259">
        <v>2</v>
      </c>
      <c r="AA12" s="232">
        <v>12</v>
      </c>
      <c r="AB12" s="232">
        <v>0</v>
      </c>
      <c r="AC12" s="232">
        <v>5</v>
      </c>
      <c r="AZ12" s="232">
        <v>1</v>
      </c>
      <c r="BA12" s="232">
        <f>IF(AZ12=1,G12,0)</f>
        <v>0</v>
      </c>
      <c r="BB12" s="232">
        <f>IF(AZ12=2,G12,0)</f>
        <v>0</v>
      </c>
      <c r="BC12" s="232">
        <f>IF(AZ12=3,G12,0)</f>
        <v>0</v>
      </c>
      <c r="BD12" s="232">
        <f>IF(AZ12=4,G12,0)</f>
        <v>0</v>
      </c>
      <c r="BE12" s="232">
        <f>IF(AZ12=5,G12,0)</f>
        <v>0</v>
      </c>
      <c r="CA12" s="259">
        <v>12</v>
      </c>
      <c r="CB12" s="259">
        <v>0</v>
      </c>
    </row>
    <row r="13" spans="1:80" x14ac:dyDescent="0.2">
      <c r="A13" s="278"/>
      <c r="B13" s="279" t="s">
        <v>100</v>
      </c>
      <c r="C13" s="280" t="s">
        <v>530</v>
      </c>
      <c r="D13" s="281"/>
      <c r="E13" s="282"/>
      <c r="F13" s="283"/>
      <c r="G13" s="284">
        <f>SUM(G7:G12)</f>
        <v>0</v>
      </c>
      <c r="H13" s="285"/>
      <c r="I13" s="286">
        <f>SUM(I7:I12)</f>
        <v>0</v>
      </c>
      <c r="J13" s="285"/>
      <c r="K13" s="286">
        <f>SUM(K7:K12)</f>
        <v>0</v>
      </c>
      <c r="O13" s="259">
        <v>4</v>
      </c>
      <c r="BA13" s="287">
        <f>SUM(BA7:BA12)</f>
        <v>0</v>
      </c>
      <c r="BB13" s="287">
        <f>SUM(BB7:BB12)</f>
        <v>0</v>
      </c>
      <c r="BC13" s="287">
        <f>SUM(BC7:BC12)</f>
        <v>0</v>
      </c>
      <c r="BD13" s="287">
        <f>SUM(BD7:BD12)</f>
        <v>0</v>
      </c>
      <c r="BE13" s="287">
        <f>SUM(BE7:BE12)</f>
        <v>0</v>
      </c>
    </row>
    <row r="14" spans="1:80" x14ac:dyDescent="0.2">
      <c r="E14" s="232"/>
    </row>
    <row r="15" spans="1:80" x14ac:dyDescent="0.2">
      <c r="E15" s="232"/>
    </row>
    <row r="16" spans="1:80" x14ac:dyDescent="0.2">
      <c r="E16" s="232"/>
    </row>
    <row r="17" spans="5:5" x14ac:dyDescent="0.2">
      <c r="E17" s="232"/>
    </row>
    <row r="18" spans="5:5" x14ac:dyDescent="0.2">
      <c r="E18" s="232"/>
    </row>
    <row r="19" spans="5:5" x14ac:dyDescent="0.2">
      <c r="E19" s="232"/>
    </row>
    <row r="20" spans="5:5" x14ac:dyDescent="0.2">
      <c r="E20" s="232"/>
    </row>
    <row r="21" spans="5:5" x14ac:dyDescent="0.2">
      <c r="E21" s="232"/>
    </row>
    <row r="22" spans="5:5" x14ac:dyDescent="0.2">
      <c r="E22" s="232"/>
    </row>
    <row r="23" spans="5:5" x14ac:dyDescent="0.2">
      <c r="E23" s="232"/>
    </row>
    <row r="24" spans="5:5" x14ac:dyDescent="0.2">
      <c r="E24" s="232"/>
    </row>
    <row r="25" spans="5:5" x14ac:dyDescent="0.2">
      <c r="E25" s="232"/>
    </row>
    <row r="26" spans="5:5" x14ac:dyDescent="0.2">
      <c r="E26" s="232"/>
    </row>
    <row r="27" spans="5:5" x14ac:dyDescent="0.2">
      <c r="E27" s="232"/>
    </row>
    <row r="28" spans="5:5" x14ac:dyDescent="0.2">
      <c r="E28" s="232"/>
    </row>
    <row r="29" spans="5:5" x14ac:dyDescent="0.2">
      <c r="E29" s="232"/>
    </row>
    <row r="30" spans="5:5" x14ac:dyDescent="0.2">
      <c r="E30" s="232"/>
    </row>
    <row r="31" spans="5:5" x14ac:dyDescent="0.2">
      <c r="E31" s="232"/>
    </row>
    <row r="32" spans="5:5" x14ac:dyDescent="0.2">
      <c r="E32" s="232"/>
    </row>
    <row r="33" spans="1:7" x14ac:dyDescent="0.2">
      <c r="E33" s="232"/>
    </row>
    <row r="34" spans="1:7" x14ac:dyDescent="0.2">
      <c r="E34" s="232"/>
    </row>
    <row r="35" spans="1:7" x14ac:dyDescent="0.2">
      <c r="E35" s="232"/>
    </row>
    <row r="36" spans="1:7" x14ac:dyDescent="0.2">
      <c r="E36" s="232"/>
    </row>
    <row r="37" spans="1:7" x14ac:dyDescent="0.2">
      <c r="A37" s="277"/>
      <c r="B37" s="277"/>
      <c r="C37" s="277"/>
      <c r="D37" s="277"/>
      <c r="E37" s="277"/>
      <c r="F37" s="277"/>
      <c r="G37" s="277"/>
    </row>
    <row r="38" spans="1:7" x14ac:dyDescent="0.2">
      <c r="A38" s="277"/>
      <c r="B38" s="277"/>
      <c r="C38" s="277"/>
      <c r="D38" s="277"/>
      <c r="E38" s="277"/>
      <c r="F38" s="277"/>
      <c r="G38" s="277"/>
    </row>
    <row r="39" spans="1:7" x14ac:dyDescent="0.2">
      <c r="A39" s="277"/>
      <c r="B39" s="277"/>
      <c r="C39" s="277"/>
      <c r="D39" s="277"/>
      <c r="E39" s="277"/>
      <c r="F39" s="277"/>
      <c r="G39" s="277"/>
    </row>
    <row r="40" spans="1:7" x14ac:dyDescent="0.2">
      <c r="A40" s="277"/>
      <c r="B40" s="277"/>
      <c r="C40" s="277"/>
      <c r="D40" s="277"/>
      <c r="E40" s="277"/>
      <c r="F40" s="277"/>
      <c r="G40" s="277"/>
    </row>
    <row r="41" spans="1:7" x14ac:dyDescent="0.2">
      <c r="E41" s="232"/>
    </row>
    <row r="42" spans="1:7" x14ac:dyDescent="0.2">
      <c r="E42" s="232"/>
    </row>
    <row r="43" spans="1:7" x14ac:dyDescent="0.2">
      <c r="E43" s="232"/>
    </row>
    <row r="44" spans="1:7" x14ac:dyDescent="0.2">
      <c r="E44" s="232"/>
    </row>
    <row r="45" spans="1:7" x14ac:dyDescent="0.2">
      <c r="E45" s="232"/>
    </row>
    <row r="46" spans="1:7" x14ac:dyDescent="0.2">
      <c r="E46" s="232"/>
    </row>
    <row r="47" spans="1:7" x14ac:dyDescent="0.2">
      <c r="E47" s="232"/>
    </row>
    <row r="48" spans="1:7" x14ac:dyDescent="0.2">
      <c r="E48" s="232"/>
    </row>
    <row r="49" spans="5:5" x14ac:dyDescent="0.2">
      <c r="E49" s="232"/>
    </row>
    <row r="50" spans="5:5" x14ac:dyDescent="0.2">
      <c r="E50" s="232"/>
    </row>
    <row r="51" spans="5:5" x14ac:dyDescent="0.2">
      <c r="E51" s="232"/>
    </row>
    <row r="52" spans="5:5" x14ac:dyDescent="0.2">
      <c r="E52" s="232"/>
    </row>
    <row r="53" spans="5:5" x14ac:dyDescent="0.2">
      <c r="E53" s="232"/>
    </row>
    <row r="54" spans="5:5" x14ac:dyDescent="0.2">
      <c r="E54" s="232"/>
    </row>
    <row r="55" spans="5:5" x14ac:dyDescent="0.2">
      <c r="E55" s="232"/>
    </row>
    <row r="56" spans="5:5" x14ac:dyDescent="0.2">
      <c r="E56" s="232"/>
    </row>
    <row r="57" spans="5:5" x14ac:dyDescent="0.2">
      <c r="E57" s="232"/>
    </row>
    <row r="58" spans="5:5" x14ac:dyDescent="0.2">
      <c r="E58" s="232"/>
    </row>
    <row r="59" spans="5:5" x14ac:dyDescent="0.2">
      <c r="E59" s="232"/>
    </row>
    <row r="60" spans="5:5" x14ac:dyDescent="0.2">
      <c r="E60" s="232"/>
    </row>
    <row r="61" spans="5:5" x14ac:dyDescent="0.2">
      <c r="E61" s="232"/>
    </row>
    <row r="62" spans="5:5" x14ac:dyDescent="0.2">
      <c r="E62" s="232"/>
    </row>
    <row r="63" spans="5:5" x14ac:dyDescent="0.2">
      <c r="E63" s="232"/>
    </row>
    <row r="64" spans="5:5" x14ac:dyDescent="0.2">
      <c r="E64" s="232"/>
    </row>
    <row r="65" spans="1:7" x14ac:dyDescent="0.2">
      <c r="E65" s="232"/>
    </row>
    <row r="66" spans="1:7" x14ac:dyDescent="0.2">
      <c r="E66" s="232"/>
    </row>
    <row r="67" spans="1:7" x14ac:dyDescent="0.2">
      <c r="E67" s="232"/>
    </row>
    <row r="68" spans="1:7" x14ac:dyDescent="0.2">
      <c r="E68" s="232"/>
    </row>
    <row r="69" spans="1:7" x14ac:dyDescent="0.2">
      <c r="E69" s="232"/>
    </row>
    <row r="70" spans="1:7" x14ac:dyDescent="0.2">
      <c r="E70" s="232"/>
    </row>
    <row r="71" spans="1:7" x14ac:dyDescent="0.2">
      <c r="E71" s="232"/>
    </row>
    <row r="72" spans="1:7" x14ac:dyDescent="0.2">
      <c r="A72" s="288"/>
      <c r="B72" s="288"/>
    </row>
    <row r="73" spans="1:7" x14ac:dyDescent="0.2">
      <c r="A73" s="277"/>
      <c r="B73" s="277"/>
      <c r="C73" s="289"/>
      <c r="D73" s="289"/>
      <c r="E73" s="290"/>
      <c r="F73" s="289"/>
      <c r="G73" s="291"/>
    </row>
    <row r="74" spans="1:7" x14ac:dyDescent="0.2">
      <c r="A74" s="292"/>
      <c r="B74" s="292"/>
      <c r="C74" s="277"/>
      <c r="D74" s="277"/>
      <c r="E74" s="293"/>
      <c r="F74" s="277"/>
      <c r="G74" s="277"/>
    </row>
    <row r="75" spans="1:7" x14ac:dyDescent="0.2">
      <c r="A75" s="277"/>
      <c r="B75" s="277"/>
      <c r="C75" s="277"/>
      <c r="D75" s="277"/>
      <c r="E75" s="293"/>
      <c r="F75" s="277"/>
      <c r="G75" s="277"/>
    </row>
    <row r="76" spans="1:7" x14ac:dyDescent="0.2">
      <c r="A76" s="277"/>
      <c r="B76" s="277"/>
      <c r="C76" s="277"/>
      <c r="D76" s="277"/>
      <c r="E76" s="293"/>
      <c r="F76" s="277"/>
      <c r="G76" s="277"/>
    </row>
    <row r="77" spans="1:7" x14ac:dyDescent="0.2">
      <c r="A77" s="277"/>
      <c r="B77" s="277"/>
      <c r="C77" s="277"/>
      <c r="D77" s="277"/>
      <c r="E77" s="293"/>
      <c r="F77" s="277"/>
      <c r="G77" s="277"/>
    </row>
    <row r="78" spans="1:7" x14ac:dyDescent="0.2">
      <c r="A78" s="277"/>
      <c r="B78" s="277"/>
      <c r="C78" s="277"/>
      <c r="D78" s="277"/>
      <c r="E78" s="293"/>
      <c r="F78" s="277"/>
      <c r="G78" s="277"/>
    </row>
    <row r="79" spans="1:7" x14ac:dyDescent="0.2">
      <c r="A79" s="277"/>
      <c r="B79" s="277"/>
      <c r="C79" s="277"/>
      <c r="D79" s="277"/>
      <c r="E79" s="293"/>
      <c r="F79" s="277"/>
      <c r="G79" s="277"/>
    </row>
    <row r="80" spans="1:7" x14ac:dyDescent="0.2">
      <c r="A80" s="277"/>
      <c r="B80" s="277"/>
      <c r="C80" s="277"/>
      <c r="D80" s="277"/>
      <c r="E80" s="293"/>
      <c r="F80" s="277"/>
      <c r="G80" s="277"/>
    </row>
    <row r="81" spans="1:7" x14ac:dyDescent="0.2">
      <c r="A81" s="277"/>
      <c r="B81" s="277"/>
      <c r="C81" s="277"/>
      <c r="D81" s="277"/>
      <c r="E81" s="293"/>
      <c r="F81" s="277"/>
      <c r="G81" s="277"/>
    </row>
    <row r="82" spans="1:7" x14ac:dyDescent="0.2">
      <c r="A82" s="277"/>
      <c r="B82" s="277"/>
      <c r="C82" s="277"/>
      <c r="D82" s="277"/>
      <c r="E82" s="293"/>
      <c r="F82" s="277"/>
      <c r="G82" s="277"/>
    </row>
    <row r="83" spans="1:7" x14ac:dyDescent="0.2">
      <c r="A83" s="277"/>
      <c r="B83" s="277"/>
      <c r="C83" s="277"/>
      <c r="D83" s="277"/>
      <c r="E83" s="293"/>
      <c r="F83" s="277"/>
      <c r="G83" s="277"/>
    </row>
    <row r="84" spans="1:7" x14ac:dyDescent="0.2">
      <c r="A84" s="277"/>
      <c r="B84" s="277"/>
      <c r="C84" s="277"/>
      <c r="D84" s="277"/>
      <c r="E84" s="293"/>
      <c r="F84" s="277"/>
      <c r="G84" s="277"/>
    </row>
    <row r="85" spans="1:7" x14ac:dyDescent="0.2">
      <c r="A85" s="277"/>
      <c r="B85" s="277"/>
      <c r="C85" s="277"/>
      <c r="D85" s="277"/>
      <c r="E85" s="293"/>
      <c r="F85" s="277"/>
      <c r="G85" s="277"/>
    </row>
    <row r="86" spans="1:7" x14ac:dyDescent="0.2">
      <c r="A86" s="277"/>
      <c r="B86" s="277"/>
      <c r="C86" s="277"/>
      <c r="D86" s="277"/>
      <c r="E86" s="293"/>
      <c r="F86" s="277"/>
      <c r="G86" s="277"/>
    </row>
  </sheetData>
  <mergeCells count="4">
    <mergeCell ref="A1:G1"/>
    <mergeCell ref="A3:B3"/>
    <mergeCell ref="A4:B4"/>
    <mergeCell ref="E4:G4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BE51"/>
  <sheetViews>
    <sheetView topLeftCell="A34" zoomScaleNormal="100" workbookViewId="0"/>
  </sheetViews>
  <sheetFormatPr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93" t="s">
        <v>101</v>
      </c>
      <c r="B1" s="94"/>
      <c r="C1" s="94"/>
      <c r="D1" s="94"/>
      <c r="E1" s="94"/>
      <c r="F1" s="94"/>
      <c r="G1" s="94"/>
    </row>
    <row r="2" spans="1:57" ht="12.75" customHeight="1" x14ac:dyDescent="0.2">
      <c r="A2" s="95" t="s">
        <v>32</v>
      </c>
      <c r="B2" s="96"/>
      <c r="C2" s="97" t="s">
        <v>109</v>
      </c>
      <c r="D2" s="97" t="s">
        <v>543</v>
      </c>
      <c r="E2" s="98"/>
      <c r="F2" s="99" t="s">
        <v>33</v>
      </c>
      <c r="G2" s="100"/>
    </row>
    <row r="3" spans="1:57" ht="3" hidden="1" customHeight="1" x14ac:dyDescent="0.2">
      <c r="A3" s="101"/>
      <c r="B3" s="102"/>
      <c r="C3" s="103"/>
      <c r="D3" s="103"/>
      <c r="E3" s="104"/>
      <c r="F3" s="105"/>
      <c r="G3" s="106"/>
    </row>
    <row r="4" spans="1:57" ht="12" customHeight="1" x14ac:dyDescent="0.2">
      <c r="A4" s="107" t="s">
        <v>34</v>
      </c>
      <c r="B4" s="102"/>
      <c r="C4" s="103"/>
      <c r="D4" s="103"/>
      <c r="E4" s="104"/>
      <c r="F4" s="105" t="s">
        <v>35</v>
      </c>
      <c r="G4" s="108"/>
    </row>
    <row r="5" spans="1:57" ht="12.95" customHeight="1" x14ac:dyDescent="0.2">
      <c r="A5" s="109" t="s">
        <v>542</v>
      </c>
      <c r="B5" s="110"/>
      <c r="C5" s="111" t="s">
        <v>543</v>
      </c>
      <c r="D5" s="112"/>
      <c r="E5" s="110"/>
      <c r="F5" s="105" t="s">
        <v>36</v>
      </c>
      <c r="G5" s="106"/>
    </row>
    <row r="6" spans="1:57" ht="12.95" customHeight="1" x14ac:dyDescent="0.2">
      <c r="A6" s="107" t="s">
        <v>37</v>
      </c>
      <c r="B6" s="102"/>
      <c r="C6" s="103"/>
      <c r="D6" s="103"/>
      <c r="E6" s="104"/>
      <c r="F6" s="113" t="s">
        <v>38</v>
      </c>
      <c r="G6" s="114"/>
      <c r="O6" s="115"/>
    </row>
    <row r="7" spans="1:57" ht="12.95" customHeight="1" x14ac:dyDescent="0.2">
      <c r="A7" s="116" t="s">
        <v>103</v>
      </c>
      <c r="B7" s="117"/>
      <c r="C7" s="118" t="s">
        <v>104</v>
      </c>
      <c r="D7" s="119"/>
      <c r="E7" s="119"/>
      <c r="F7" s="120" t="s">
        <v>39</v>
      </c>
      <c r="G7" s="114">
        <f>IF(G6=0,,ROUND((F30+F32)/G6,1))</f>
        <v>0</v>
      </c>
    </row>
    <row r="8" spans="1:57" x14ac:dyDescent="0.2">
      <c r="A8" s="121" t="s">
        <v>40</v>
      </c>
      <c r="B8" s="105"/>
      <c r="C8" s="313"/>
      <c r="D8" s="313"/>
      <c r="E8" s="314"/>
      <c r="F8" s="122" t="s">
        <v>41</v>
      </c>
      <c r="G8" s="123"/>
      <c r="H8" s="124"/>
      <c r="I8" s="125"/>
    </row>
    <row r="9" spans="1:57" x14ac:dyDescent="0.2">
      <c r="A9" s="121" t="s">
        <v>42</v>
      </c>
      <c r="B9" s="105"/>
      <c r="C9" s="313"/>
      <c r="D9" s="313"/>
      <c r="E9" s="314"/>
      <c r="F9" s="105"/>
      <c r="G9" s="126"/>
      <c r="H9" s="127"/>
    </row>
    <row r="10" spans="1:57" x14ac:dyDescent="0.2">
      <c r="A10" s="121" t="s">
        <v>43</v>
      </c>
      <c r="B10" s="105"/>
      <c r="C10" s="313"/>
      <c r="D10" s="313"/>
      <c r="E10" s="313"/>
      <c r="F10" s="128"/>
      <c r="G10" s="129"/>
      <c r="H10" s="130"/>
    </row>
    <row r="11" spans="1:57" ht="13.5" customHeight="1" x14ac:dyDescent="0.2">
      <c r="A11" s="121" t="s">
        <v>44</v>
      </c>
      <c r="B11" s="105"/>
      <c r="C11" s="313"/>
      <c r="D11" s="313"/>
      <c r="E11" s="313"/>
      <c r="F11" s="131" t="s">
        <v>45</v>
      </c>
      <c r="G11" s="132"/>
      <c r="H11" s="127"/>
      <c r="BA11" s="133"/>
      <c r="BB11" s="133"/>
      <c r="BC11" s="133"/>
      <c r="BD11" s="133"/>
      <c r="BE11" s="133"/>
    </row>
    <row r="12" spans="1:57" ht="12.75" customHeight="1" x14ac:dyDescent="0.2">
      <c r="A12" s="134" t="s">
        <v>46</v>
      </c>
      <c r="B12" s="102"/>
      <c r="C12" s="315"/>
      <c r="D12" s="315"/>
      <c r="E12" s="315"/>
      <c r="F12" s="135" t="s">
        <v>47</v>
      </c>
      <c r="G12" s="136"/>
      <c r="H12" s="127"/>
    </row>
    <row r="13" spans="1:57" ht="28.5" customHeight="1" thickBot="1" x14ac:dyDescent="0.25">
      <c r="A13" s="137" t="s">
        <v>48</v>
      </c>
      <c r="B13" s="138"/>
      <c r="C13" s="138"/>
      <c r="D13" s="138"/>
      <c r="E13" s="139"/>
      <c r="F13" s="139"/>
      <c r="G13" s="140"/>
      <c r="H13" s="127"/>
    </row>
    <row r="14" spans="1:57" ht="17.25" customHeight="1" thickBot="1" x14ac:dyDescent="0.25">
      <c r="A14" s="141" t="s">
        <v>49</v>
      </c>
      <c r="B14" s="142"/>
      <c r="C14" s="143"/>
      <c r="D14" s="144" t="s">
        <v>50</v>
      </c>
      <c r="E14" s="145"/>
      <c r="F14" s="145"/>
      <c r="G14" s="143"/>
    </row>
    <row r="15" spans="1:57" ht="15.95" customHeight="1" x14ac:dyDescent="0.2">
      <c r="A15" s="146"/>
      <c r="B15" s="147" t="s">
        <v>51</v>
      </c>
      <c r="C15" s="148">
        <f>'SO 03 001 Rek'!E12</f>
        <v>0</v>
      </c>
      <c r="D15" s="149" t="str">
        <f>'SO 03 001 Rek'!A17</f>
        <v>Ztížené výrobní podmínky</v>
      </c>
      <c r="E15" s="150"/>
      <c r="F15" s="151"/>
      <c r="G15" s="148">
        <f>'SO 03 001 Rek'!I17</f>
        <v>0</v>
      </c>
    </row>
    <row r="16" spans="1:57" ht="15.95" customHeight="1" x14ac:dyDescent="0.2">
      <c r="A16" s="146" t="s">
        <v>52</v>
      </c>
      <c r="B16" s="147" t="s">
        <v>53</v>
      </c>
      <c r="C16" s="148">
        <f>'SO 03 001 Rek'!F12</f>
        <v>0</v>
      </c>
      <c r="D16" s="101" t="str">
        <f>'SO 03 001 Rek'!A18</f>
        <v>Oborová přirážka</v>
      </c>
      <c r="E16" s="152"/>
      <c r="F16" s="153"/>
      <c r="G16" s="148">
        <f>'SO 03 001 Rek'!I18</f>
        <v>0</v>
      </c>
    </row>
    <row r="17" spans="1:7" ht="15.95" customHeight="1" x14ac:dyDescent="0.2">
      <c r="A17" s="146" t="s">
        <v>54</v>
      </c>
      <c r="B17" s="147" t="s">
        <v>55</v>
      </c>
      <c r="C17" s="148">
        <f>'SO 03 001 Rek'!H12</f>
        <v>0</v>
      </c>
      <c r="D17" s="101" t="str">
        <f>'SO 03 001 Rek'!A19</f>
        <v>Přesun stavebních kapacit</v>
      </c>
      <c r="E17" s="152"/>
      <c r="F17" s="153"/>
      <c r="G17" s="148">
        <f>'SO 03 001 Rek'!I19</f>
        <v>0</v>
      </c>
    </row>
    <row r="18" spans="1:7" ht="15.95" customHeight="1" x14ac:dyDescent="0.2">
      <c r="A18" s="154" t="s">
        <v>56</v>
      </c>
      <c r="B18" s="155" t="s">
        <v>57</v>
      </c>
      <c r="C18" s="148">
        <f>'SO 03 001 Rek'!G12</f>
        <v>0</v>
      </c>
      <c r="D18" s="101" t="str">
        <f>'SO 03 001 Rek'!A20</f>
        <v>Mimostaveništní doprava</v>
      </c>
      <c r="E18" s="152"/>
      <c r="F18" s="153"/>
      <c r="G18" s="148">
        <f>'SO 03 001 Rek'!I20</f>
        <v>0</v>
      </c>
    </row>
    <row r="19" spans="1:7" ht="15.95" customHeight="1" x14ac:dyDescent="0.2">
      <c r="A19" s="156" t="s">
        <v>58</v>
      </c>
      <c r="B19" s="147"/>
      <c r="C19" s="148">
        <f>SUM(C15:C18)</f>
        <v>0</v>
      </c>
      <c r="D19" s="101" t="str">
        <f>'SO 03 001 Rek'!A21</f>
        <v>Zařízení staveniště</v>
      </c>
      <c r="E19" s="152"/>
      <c r="F19" s="153"/>
      <c r="G19" s="148">
        <f>'SO 03 001 Rek'!I21</f>
        <v>0</v>
      </c>
    </row>
    <row r="20" spans="1:7" ht="15.95" customHeight="1" x14ac:dyDescent="0.2">
      <c r="A20" s="156"/>
      <c r="B20" s="147"/>
      <c r="C20" s="148"/>
      <c r="D20" s="101" t="str">
        <f>'SO 03 001 Rek'!A22</f>
        <v>Provoz investora</v>
      </c>
      <c r="E20" s="152"/>
      <c r="F20" s="153"/>
      <c r="G20" s="148">
        <f>'SO 03 001 Rek'!I22</f>
        <v>0</v>
      </c>
    </row>
    <row r="21" spans="1:7" ht="15.95" customHeight="1" x14ac:dyDescent="0.2">
      <c r="A21" s="156" t="s">
        <v>29</v>
      </c>
      <c r="B21" s="147"/>
      <c r="C21" s="148">
        <f>'SO 03 001 Rek'!I12</f>
        <v>0</v>
      </c>
      <c r="D21" s="101" t="str">
        <f>'SO 03 001 Rek'!A23</f>
        <v>Kompletační činnost (IČD)</v>
      </c>
      <c r="E21" s="152"/>
      <c r="F21" s="153"/>
      <c r="G21" s="148">
        <f>'SO 03 001 Rek'!I23</f>
        <v>0</v>
      </c>
    </row>
    <row r="22" spans="1:7" ht="15.95" customHeight="1" x14ac:dyDescent="0.2">
      <c r="A22" s="157" t="s">
        <v>59</v>
      </c>
      <c r="B22" s="127"/>
      <c r="C22" s="148">
        <f>C19+C21</f>
        <v>0</v>
      </c>
      <c r="D22" s="101" t="s">
        <v>60</v>
      </c>
      <c r="E22" s="152"/>
      <c r="F22" s="153"/>
      <c r="G22" s="148">
        <f>G23-SUM(G15:G21)</f>
        <v>0</v>
      </c>
    </row>
    <row r="23" spans="1:7" ht="15.95" customHeight="1" thickBot="1" x14ac:dyDescent="0.25">
      <c r="A23" s="316" t="s">
        <v>61</v>
      </c>
      <c r="B23" s="317"/>
      <c r="C23" s="158">
        <f>C22+G23</f>
        <v>0</v>
      </c>
      <c r="D23" s="159" t="s">
        <v>62</v>
      </c>
      <c r="E23" s="160"/>
      <c r="F23" s="161"/>
      <c r="G23" s="148">
        <f>'SO 03 001 Rek'!H25</f>
        <v>0</v>
      </c>
    </row>
    <row r="24" spans="1:7" x14ac:dyDescent="0.2">
      <c r="A24" s="162" t="s">
        <v>63</v>
      </c>
      <c r="B24" s="163"/>
      <c r="C24" s="164"/>
      <c r="D24" s="163" t="s">
        <v>64</v>
      </c>
      <c r="E24" s="163"/>
      <c r="F24" s="165" t="s">
        <v>65</v>
      </c>
      <c r="G24" s="166"/>
    </row>
    <row r="25" spans="1:7" x14ac:dyDescent="0.2">
      <c r="A25" s="157" t="s">
        <v>66</v>
      </c>
      <c r="B25" s="127"/>
      <c r="C25" s="167"/>
      <c r="D25" s="127" t="s">
        <v>66</v>
      </c>
      <c r="F25" s="168" t="s">
        <v>66</v>
      </c>
      <c r="G25" s="169"/>
    </row>
    <row r="26" spans="1:7" ht="37.5" customHeight="1" x14ac:dyDescent="0.2">
      <c r="A26" s="157" t="s">
        <v>67</v>
      </c>
      <c r="B26" s="170"/>
      <c r="C26" s="167"/>
      <c r="D26" s="127" t="s">
        <v>67</v>
      </c>
      <c r="F26" s="168" t="s">
        <v>67</v>
      </c>
      <c r="G26" s="169"/>
    </row>
    <row r="27" spans="1:7" x14ac:dyDescent="0.2">
      <c r="A27" s="157"/>
      <c r="B27" s="171"/>
      <c r="C27" s="167"/>
      <c r="D27" s="127"/>
      <c r="F27" s="168"/>
      <c r="G27" s="169"/>
    </row>
    <row r="28" spans="1:7" x14ac:dyDescent="0.2">
      <c r="A28" s="157" t="s">
        <v>68</v>
      </c>
      <c r="B28" s="127"/>
      <c r="C28" s="167"/>
      <c r="D28" s="168" t="s">
        <v>69</v>
      </c>
      <c r="E28" s="167"/>
      <c r="F28" s="172" t="s">
        <v>69</v>
      </c>
      <c r="G28" s="169"/>
    </row>
    <row r="29" spans="1:7" ht="69" customHeight="1" x14ac:dyDescent="0.2">
      <c r="A29" s="157"/>
      <c r="B29" s="127"/>
      <c r="C29" s="173"/>
      <c r="D29" s="174"/>
      <c r="E29" s="173"/>
      <c r="F29" s="127"/>
      <c r="G29" s="169"/>
    </row>
    <row r="30" spans="1:7" x14ac:dyDescent="0.2">
      <c r="A30" s="175" t="s">
        <v>11</v>
      </c>
      <c r="B30" s="176"/>
      <c r="C30" s="177">
        <v>21</v>
      </c>
      <c r="D30" s="176" t="s">
        <v>70</v>
      </c>
      <c r="E30" s="178"/>
      <c r="F30" s="308">
        <f>C23-F32</f>
        <v>0</v>
      </c>
      <c r="G30" s="309"/>
    </row>
    <row r="31" spans="1:7" x14ac:dyDescent="0.2">
      <c r="A31" s="175" t="s">
        <v>71</v>
      </c>
      <c r="B31" s="176"/>
      <c r="C31" s="177">
        <f>C30</f>
        <v>21</v>
      </c>
      <c r="D31" s="176" t="s">
        <v>72</v>
      </c>
      <c r="E31" s="178"/>
      <c r="F31" s="308">
        <f>ROUND(PRODUCT(F30,C31/100),0)</f>
        <v>0</v>
      </c>
      <c r="G31" s="309"/>
    </row>
    <row r="32" spans="1:7" x14ac:dyDescent="0.2">
      <c r="A32" s="175" t="s">
        <v>11</v>
      </c>
      <c r="B32" s="176"/>
      <c r="C32" s="177">
        <v>0</v>
      </c>
      <c r="D32" s="176" t="s">
        <v>72</v>
      </c>
      <c r="E32" s="178"/>
      <c r="F32" s="308">
        <v>0</v>
      </c>
      <c r="G32" s="309"/>
    </row>
    <row r="33" spans="1:8" x14ac:dyDescent="0.2">
      <c r="A33" s="175" t="s">
        <v>71</v>
      </c>
      <c r="B33" s="179"/>
      <c r="C33" s="180">
        <f>C32</f>
        <v>0</v>
      </c>
      <c r="D33" s="176" t="s">
        <v>72</v>
      </c>
      <c r="E33" s="153"/>
      <c r="F33" s="308">
        <f>ROUND(PRODUCT(F32,C33/100),0)</f>
        <v>0</v>
      </c>
      <c r="G33" s="309"/>
    </row>
    <row r="34" spans="1:8" s="184" customFormat="1" ht="19.5" customHeight="1" thickBot="1" x14ac:dyDescent="0.3">
      <c r="A34" s="181" t="s">
        <v>73</v>
      </c>
      <c r="B34" s="182"/>
      <c r="C34" s="182"/>
      <c r="D34" s="182"/>
      <c r="E34" s="183"/>
      <c r="F34" s="310">
        <f>ROUND(SUM(F30:F33),0)</f>
        <v>0</v>
      </c>
      <c r="G34" s="311"/>
    </row>
    <row r="36" spans="1:8" x14ac:dyDescent="0.2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 x14ac:dyDescent="0.2">
      <c r="A37" s="2"/>
      <c r="B37" s="312"/>
      <c r="C37" s="312"/>
      <c r="D37" s="312"/>
      <c r="E37" s="312"/>
      <c r="F37" s="312"/>
      <c r="G37" s="312"/>
      <c r="H37" s="1" t="s">
        <v>1</v>
      </c>
    </row>
    <row r="38" spans="1:8" ht="12.75" customHeight="1" x14ac:dyDescent="0.2">
      <c r="A38" s="185"/>
      <c r="B38" s="312"/>
      <c r="C38" s="312"/>
      <c r="D38" s="312"/>
      <c r="E38" s="312"/>
      <c r="F38" s="312"/>
      <c r="G38" s="312"/>
      <c r="H38" s="1" t="s">
        <v>1</v>
      </c>
    </row>
    <row r="39" spans="1:8" x14ac:dyDescent="0.2">
      <c r="A39" s="185"/>
      <c r="B39" s="312"/>
      <c r="C39" s="312"/>
      <c r="D39" s="312"/>
      <c r="E39" s="312"/>
      <c r="F39" s="312"/>
      <c r="G39" s="312"/>
      <c r="H39" s="1" t="s">
        <v>1</v>
      </c>
    </row>
    <row r="40" spans="1:8" x14ac:dyDescent="0.2">
      <c r="A40" s="185"/>
      <c r="B40" s="312"/>
      <c r="C40" s="312"/>
      <c r="D40" s="312"/>
      <c r="E40" s="312"/>
      <c r="F40" s="312"/>
      <c r="G40" s="312"/>
      <c r="H40" s="1" t="s">
        <v>1</v>
      </c>
    </row>
    <row r="41" spans="1:8" x14ac:dyDescent="0.2">
      <c r="A41" s="185"/>
      <c r="B41" s="312"/>
      <c r="C41" s="312"/>
      <c r="D41" s="312"/>
      <c r="E41" s="312"/>
      <c r="F41" s="312"/>
      <c r="G41" s="312"/>
      <c r="H41" s="1" t="s">
        <v>1</v>
      </c>
    </row>
    <row r="42" spans="1:8" x14ac:dyDescent="0.2">
      <c r="A42" s="185"/>
      <c r="B42" s="312"/>
      <c r="C42" s="312"/>
      <c r="D42" s="312"/>
      <c r="E42" s="312"/>
      <c r="F42" s="312"/>
      <c r="G42" s="312"/>
      <c r="H42" s="1" t="s">
        <v>1</v>
      </c>
    </row>
    <row r="43" spans="1:8" x14ac:dyDescent="0.2">
      <c r="A43" s="185"/>
      <c r="B43" s="312"/>
      <c r="C43" s="312"/>
      <c r="D43" s="312"/>
      <c r="E43" s="312"/>
      <c r="F43" s="312"/>
      <c r="G43" s="312"/>
      <c r="H43" s="1" t="s">
        <v>1</v>
      </c>
    </row>
    <row r="44" spans="1:8" ht="12.75" customHeight="1" x14ac:dyDescent="0.2">
      <c r="A44" s="185"/>
      <c r="B44" s="312"/>
      <c r="C44" s="312"/>
      <c r="D44" s="312"/>
      <c r="E44" s="312"/>
      <c r="F44" s="312"/>
      <c r="G44" s="312"/>
      <c r="H44" s="1" t="s">
        <v>1</v>
      </c>
    </row>
    <row r="45" spans="1:8" ht="12.75" customHeight="1" x14ac:dyDescent="0.2">
      <c r="A45" s="185"/>
      <c r="B45" s="312"/>
      <c r="C45" s="312"/>
      <c r="D45" s="312"/>
      <c r="E45" s="312"/>
      <c r="F45" s="312"/>
      <c r="G45" s="312"/>
      <c r="H45" s="1" t="s">
        <v>1</v>
      </c>
    </row>
    <row r="46" spans="1:8" x14ac:dyDescent="0.2">
      <c r="B46" s="307"/>
      <c r="C46" s="307"/>
      <c r="D46" s="307"/>
      <c r="E46" s="307"/>
      <c r="F46" s="307"/>
      <c r="G46" s="307"/>
    </row>
    <row r="47" spans="1:8" x14ac:dyDescent="0.2">
      <c r="B47" s="307"/>
      <c r="C47" s="307"/>
      <c r="D47" s="307"/>
      <c r="E47" s="307"/>
      <c r="F47" s="307"/>
      <c r="G47" s="307"/>
    </row>
    <row r="48" spans="1:8" x14ac:dyDescent="0.2">
      <c r="B48" s="307"/>
      <c r="C48" s="307"/>
      <c r="D48" s="307"/>
      <c r="E48" s="307"/>
      <c r="F48" s="307"/>
      <c r="G48" s="307"/>
    </row>
    <row r="49" spans="2:7" x14ac:dyDescent="0.2">
      <c r="B49" s="307"/>
      <c r="C49" s="307"/>
      <c r="D49" s="307"/>
      <c r="E49" s="307"/>
      <c r="F49" s="307"/>
      <c r="G49" s="307"/>
    </row>
    <row r="50" spans="2:7" x14ac:dyDescent="0.2">
      <c r="B50" s="307"/>
      <c r="C50" s="307"/>
      <c r="D50" s="307"/>
      <c r="E50" s="307"/>
      <c r="F50" s="307"/>
      <c r="G50" s="307"/>
    </row>
    <row r="51" spans="2:7" x14ac:dyDescent="0.2">
      <c r="B51" s="307"/>
      <c r="C51" s="307"/>
      <c r="D51" s="307"/>
      <c r="E51" s="307"/>
      <c r="F51" s="307"/>
      <c r="G51" s="307"/>
    </row>
  </sheetData>
  <mergeCells count="18">
    <mergeCell ref="A23:B23"/>
    <mergeCell ref="C8:E8"/>
    <mergeCell ref="C9:E9"/>
    <mergeCell ref="C10:E10"/>
    <mergeCell ref="C11:E11"/>
    <mergeCell ref="C12:E12"/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4"/>
  <dimension ref="A1:BE76"/>
  <sheetViews>
    <sheetView workbookViewId="0">
      <selection sqref="A1:B1"/>
    </sheetView>
  </sheetViews>
  <sheetFormatPr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 x14ac:dyDescent="0.2">
      <c r="A1" s="318" t="s">
        <v>2</v>
      </c>
      <c r="B1" s="319"/>
      <c r="C1" s="186" t="s">
        <v>105</v>
      </c>
      <c r="D1" s="187"/>
      <c r="E1" s="188"/>
      <c r="F1" s="187"/>
      <c r="G1" s="189" t="s">
        <v>75</v>
      </c>
      <c r="H1" s="190" t="s">
        <v>109</v>
      </c>
      <c r="I1" s="191"/>
    </row>
    <row r="2" spans="1:57" ht="13.5" thickBot="1" x14ac:dyDescent="0.25">
      <c r="A2" s="320" t="s">
        <v>76</v>
      </c>
      <c r="B2" s="321"/>
      <c r="C2" s="192" t="s">
        <v>544</v>
      </c>
      <c r="D2" s="193"/>
      <c r="E2" s="194"/>
      <c r="F2" s="193"/>
      <c r="G2" s="322" t="s">
        <v>543</v>
      </c>
      <c r="H2" s="323"/>
      <c r="I2" s="324"/>
    </row>
    <row r="3" spans="1:57" ht="13.5" thickTop="1" x14ac:dyDescent="0.2">
      <c r="F3" s="127"/>
    </row>
    <row r="4" spans="1:57" ht="19.5" customHeight="1" x14ac:dyDescent="0.25">
      <c r="A4" s="195" t="s">
        <v>77</v>
      </c>
      <c r="B4" s="196"/>
      <c r="C4" s="196"/>
      <c r="D4" s="196"/>
      <c r="E4" s="197"/>
      <c r="F4" s="196"/>
      <c r="G4" s="196"/>
      <c r="H4" s="196"/>
      <c r="I4" s="196"/>
    </row>
    <row r="5" spans="1:57" ht="13.5" thickBot="1" x14ac:dyDescent="0.25"/>
    <row r="6" spans="1:57" s="127" customFormat="1" ht="13.5" thickBot="1" x14ac:dyDescent="0.25">
      <c r="A6" s="198"/>
      <c r="B6" s="199" t="s">
        <v>78</v>
      </c>
      <c r="C6" s="199"/>
      <c r="D6" s="200"/>
      <c r="E6" s="201" t="s">
        <v>25</v>
      </c>
      <c r="F6" s="202" t="s">
        <v>26</v>
      </c>
      <c r="G6" s="202" t="s">
        <v>27</v>
      </c>
      <c r="H6" s="202" t="s">
        <v>28</v>
      </c>
      <c r="I6" s="203" t="s">
        <v>29</v>
      </c>
    </row>
    <row r="7" spans="1:57" s="127" customFormat="1" x14ac:dyDescent="0.2">
      <c r="A7" s="294" t="str">
        <f>'SO 03 001 Pol'!B7</f>
        <v>1</v>
      </c>
      <c r="B7" s="62" t="str">
        <f>'SO 03 001 Pol'!C7</f>
        <v>Zemní práce</v>
      </c>
      <c r="D7" s="204"/>
      <c r="E7" s="295">
        <f>'SO 03 001 Pol'!BA37</f>
        <v>0</v>
      </c>
      <c r="F7" s="296">
        <f>'SO 03 001 Pol'!BB37</f>
        <v>0</v>
      </c>
      <c r="G7" s="296">
        <f>'SO 03 001 Pol'!BC37</f>
        <v>0</v>
      </c>
      <c r="H7" s="296">
        <f>'SO 03 001 Pol'!BD37</f>
        <v>0</v>
      </c>
      <c r="I7" s="297">
        <f>'SO 03 001 Pol'!BE37</f>
        <v>0</v>
      </c>
    </row>
    <row r="8" spans="1:57" s="127" customFormat="1" x14ac:dyDescent="0.2">
      <c r="A8" s="294" t="str">
        <f>'SO 03 001 Pol'!B38</f>
        <v>5</v>
      </c>
      <c r="B8" s="62" t="str">
        <f>'SO 03 001 Pol'!C38</f>
        <v>Komunikace</v>
      </c>
      <c r="D8" s="204"/>
      <c r="E8" s="295">
        <f>'SO 03 001 Pol'!BA48</f>
        <v>0</v>
      </c>
      <c r="F8" s="296">
        <f>'SO 03 001 Pol'!BB48</f>
        <v>0</v>
      </c>
      <c r="G8" s="296">
        <f>'SO 03 001 Pol'!BC48</f>
        <v>0</v>
      </c>
      <c r="H8" s="296">
        <f>'SO 03 001 Pol'!BD48</f>
        <v>0</v>
      </c>
      <c r="I8" s="297">
        <f>'SO 03 001 Pol'!BE48</f>
        <v>0</v>
      </c>
    </row>
    <row r="9" spans="1:57" s="127" customFormat="1" x14ac:dyDescent="0.2">
      <c r="A9" s="294" t="str">
        <f>'SO 03 001 Pol'!B49</f>
        <v>91</v>
      </c>
      <c r="B9" s="62" t="str">
        <f>'SO 03 001 Pol'!C49</f>
        <v>Doplňující práce na komunikaci</v>
      </c>
      <c r="D9" s="204"/>
      <c r="E9" s="295">
        <f>'SO 03 001 Pol'!BA62</f>
        <v>0</v>
      </c>
      <c r="F9" s="296">
        <f>'SO 03 001 Pol'!BB62</f>
        <v>0</v>
      </c>
      <c r="G9" s="296">
        <f>'SO 03 001 Pol'!BC62</f>
        <v>0</v>
      </c>
      <c r="H9" s="296">
        <f>'SO 03 001 Pol'!BD62</f>
        <v>0</v>
      </c>
      <c r="I9" s="297">
        <f>'SO 03 001 Pol'!BE62</f>
        <v>0</v>
      </c>
    </row>
    <row r="10" spans="1:57" s="127" customFormat="1" x14ac:dyDescent="0.2">
      <c r="A10" s="294" t="str">
        <f>'SO 03 001 Pol'!B63</f>
        <v>99</v>
      </c>
      <c r="B10" s="62" t="str">
        <f>'SO 03 001 Pol'!C63</f>
        <v>Staveništní přesun hmot</v>
      </c>
      <c r="D10" s="204"/>
      <c r="E10" s="295">
        <f>'SO 03 001 Pol'!BA65</f>
        <v>0</v>
      </c>
      <c r="F10" s="296">
        <f>'SO 03 001 Pol'!BB65</f>
        <v>0</v>
      </c>
      <c r="G10" s="296">
        <f>'SO 03 001 Pol'!BC65</f>
        <v>0</v>
      </c>
      <c r="H10" s="296">
        <f>'SO 03 001 Pol'!BD65</f>
        <v>0</v>
      </c>
      <c r="I10" s="297">
        <f>'SO 03 001 Pol'!BE65</f>
        <v>0</v>
      </c>
    </row>
    <row r="11" spans="1:57" s="127" customFormat="1" ht="13.5" thickBot="1" x14ac:dyDescent="0.25">
      <c r="A11" s="294" t="str">
        <f>'SO 03 001 Pol'!B66</f>
        <v>D96</v>
      </c>
      <c r="B11" s="62" t="str">
        <f>'SO 03 001 Pol'!C66</f>
        <v>Přesuny suti a vybouraných hmot</v>
      </c>
      <c r="D11" s="204"/>
      <c r="E11" s="295">
        <f>'SO 03 001 Pol'!BA70</f>
        <v>0</v>
      </c>
      <c r="F11" s="296">
        <f>'SO 03 001 Pol'!BB70</f>
        <v>0</v>
      </c>
      <c r="G11" s="296">
        <f>'SO 03 001 Pol'!BC70</f>
        <v>0</v>
      </c>
      <c r="H11" s="296">
        <f>'SO 03 001 Pol'!BD70</f>
        <v>0</v>
      </c>
      <c r="I11" s="297">
        <f>'SO 03 001 Pol'!BE70</f>
        <v>0</v>
      </c>
    </row>
    <row r="12" spans="1:57" s="14" customFormat="1" ht="13.5" thickBot="1" x14ac:dyDescent="0.25">
      <c r="A12" s="205"/>
      <c r="B12" s="206" t="s">
        <v>79</v>
      </c>
      <c r="C12" s="206"/>
      <c r="D12" s="207"/>
      <c r="E12" s="208">
        <f>SUM(E7:E11)</f>
        <v>0</v>
      </c>
      <c r="F12" s="209">
        <f>SUM(F7:F11)</f>
        <v>0</v>
      </c>
      <c r="G12" s="209">
        <f>SUM(G7:G11)</f>
        <v>0</v>
      </c>
      <c r="H12" s="209">
        <f>SUM(H7:H11)</f>
        <v>0</v>
      </c>
      <c r="I12" s="210">
        <f>SUM(I7:I11)</f>
        <v>0</v>
      </c>
    </row>
    <row r="13" spans="1:57" x14ac:dyDescent="0.2">
      <c r="A13" s="127"/>
      <c r="B13" s="127"/>
      <c r="C13" s="127"/>
      <c r="D13" s="127"/>
      <c r="E13" s="127"/>
      <c r="F13" s="127"/>
      <c r="G13" s="127"/>
      <c r="H13" s="127"/>
      <c r="I13" s="127"/>
    </row>
    <row r="14" spans="1:57" ht="19.5" customHeight="1" x14ac:dyDescent="0.25">
      <c r="A14" s="196" t="s">
        <v>80</v>
      </c>
      <c r="B14" s="196"/>
      <c r="C14" s="196"/>
      <c r="D14" s="196"/>
      <c r="E14" s="196"/>
      <c r="F14" s="196"/>
      <c r="G14" s="211"/>
      <c r="H14" s="196"/>
      <c r="I14" s="196"/>
      <c r="BA14" s="133"/>
      <c r="BB14" s="133"/>
      <c r="BC14" s="133"/>
      <c r="BD14" s="133"/>
      <c r="BE14" s="133"/>
    </row>
    <row r="15" spans="1:57" ht="13.5" thickBot="1" x14ac:dyDescent="0.25"/>
    <row r="16" spans="1:57" x14ac:dyDescent="0.2">
      <c r="A16" s="162" t="s">
        <v>81</v>
      </c>
      <c r="B16" s="163"/>
      <c r="C16" s="163"/>
      <c r="D16" s="212"/>
      <c r="E16" s="213" t="s">
        <v>82</v>
      </c>
      <c r="F16" s="214" t="s">
        <v>12</v>
      </c>
      <c r="G16" s="215" t="s">
        <v>83</v>
      </c>
      <c r="H16" s="216"/>
      <c r="I16" s="217" t="s">
        <v>82</v>
      </c>
    </row>
    <row r="17" spans="1:53" x14ac:dyDescent="0.2">
      <c r="A17" s="156" t="s">
        <v>461</v>
      </c>
      <c r="B17" s="147"/>
      <c r="C17" s="147"/>
      <c r="D17" s="218"/>
      <c r="E17" s="219"/>
      <c r="F17" s="220"/>
      <c r="G17" s="221">
        <v>0</v>
      </c>
      <c r="H17" s="222"/>
      <c r="I17" s="223">
        <f t="shared" ref="I17:I24" si="0">E17+F17*G17/100</f>
        <v>0</v>
      </c>
      <c r="BA17" s="1">
        <v>0</v>
      </c>
    </row>
    <row r="18" spans="1:53" x14ac:dyDescent="0.2">
      <c r="A18" s="156" t="s">
        <v>462</v>
      </c>
      <c r="B18" s="147"/>
      <c r="C18" s="147"/>
      <c r="D18" s="218"/>
      <c r="E18" s="219"/>
      <c r="F18" s="220"/>
      <c r="G18" s="221">
        <v>0</v>
      </c>
      <c r="H18" s="222"/>
      <c r="I18" s="223">
        <f t="shared" si="0"/>
        <v>0</v>
      </c>
      <c r="BA18" s="1">
        <v>0</v>
      </c>
    </row>
    <row r="19" spans="1:53" x14ac:dyDescent="0.2">
      <c r="A19" s="156" t="s">
        <v>463</v>
      </c>
      <c r="B19" s="147"/>
      <c r="C19" s="147"/>
      <c r="D19" s="218"/>
      <c r="E19" s="219"/>
      <c r="F19" s="220"/>
      <c r="G19" s="221">
        <v>0</v>
      </c>
      <c r="H19" s="222"/>
      <c r="I19" s="223">
        <f t="shared" si="0"/>
        <v>0</v>
      </c>
      <c r="BA19" s="1">
        <v>0</v>
      </c>
    </row>
    <row r="20" spans="1:53" x14ac:dyDescent="0.2">
      <c r="A20" s="156" t="s">
        <v>464</v>
      </c>
      <c r="B20" s="147"/>
      <c r="C20" s="147"/>
      <c r="D20" s="218"/>
      <c r="E20" s="219"/>
      <c r="F20" s="220"/>
      <c r="G20" s="221">
        <v>0</v>
      </c>
      <c r="H20" s="222"/>
      <c r="I20" s="223">
        <f t="shared" si="0"/>
        <v>0</v>
      </c>
      <c r="BA20" s="1">
        <v>0</v>
      </c>
    </row>
    <row r="21" spans="1:53" x14ac:dyDescent="0.2">
      <c r="A21" s="156" t="s">
        <v>465</v>
      </c>
      <c r="B21" s="147"/>
      <c r="C21" s="147"/>
      <c r="D21" s="218"/>
      <c r="E21" s="219"/>
      <c r="F21" s="220"/>
      <c r="G21" s="221">
        <v>0</v>
      </c>
      <c r="H21" s="222"/>
      <c r="I21" s="223">
        <f t="shared" si="0"/>
        <v>0</v>
      </c>
      <c r="BA21" s="1">
        <v>1</v>
      </c>
    </row>
    <row r="22" spans="1:53" x14ac:dyDescent="0.2">
      <c r="A22" s="156" t="s">
        <v>466</v>
      </c>
      <c r="B22" s="147"/>
      <c r="C22" s="147"/>
      <c r="D22" s="218"/>
      <c r="E22" s="219"/>
      <c r="F22" s="220"/>
      <c r="G22" s="221">
        <v>0</v>
      </c>
      <c r="H22" s="222"/>
      <c r="I22" s="223">
        <f t="shared" si="0"/>
        <v>0</v>
      </c>
      <c r="BA22" s="1">
        <v>1</v>
      </c>
    </row>
    <row r="23" spans="1:53" x14ac:dyDescent="0.2">
      <c r="A23" s="156" t="s">
        <v>467</v>
      </c>
      <c r="B23" s="147"/>
      <c r="C23" s="147"/>
      <c r="D23" s="218"/>
      <c r="E23" s="219"/>
      <c r="F23" s="220"/>
      <c r="G23" s="221">
        <v>0</v>
      </c>
      <c r="H23" s="222"/>
      <c r="I23" s="223">
        <f t="shared" si="0"/>
        <v>0</v>
      </c>
      <c r="BA23" s="1">
        <v>2</v>
      </c>
    </row>
    <row r="24" spans="1:53" x14ac:dyDescent="0.2">
      <c r="A24" s="156" t="s">
        <v>468</v>
      </c>
      <c r="B24" s="147"/>
      <c r="C24" s="147"/>
      <c r="D24" s="218"/>
      <c r="E24" s="219"/>
      <c r="F24" s="220"/>
      <c r="G24" s="221">
        <v>0</v>
      </c>
      <c r="H24" s="222"/>
      <c r="I24" s="223">
        <f t="shared" si="0"/>
        <v>0</v>
      </c>
      <c r="BA24" s="1">
        <v>2</v>
      </c>
    </row>
    <row r="25" spans="1:53" ht="13.5" thickBot="1" x14ac:dyDescent="0.25">
      <c r="A25" s="224"/>
      <c r="B25" s="225" t="s">
        <v>84</v>
      </c>
      <c r="C25" s="226"/>
      <c r="D25" s="227"/>
      <c r="E25" s="228"/>
      <c r="F25" s="229"/>
      <c r="G25" s="229"/>
      <c r="H25" s="325">
        <f>SUM(I17:I24)</f>
        <v>0</v>
      </c>
      <c r="I25" s="326"/>
    </row>
    <row r="27" spans="1:53" x14ac:dyDescent="0.2">
      <c r="B27" s="14"/>
      <c r="F27" s="230"/>
      <c r="G27" s="231"/>
      <c r="H27" s="231"/>
      <c r="I27" s="46"/>
    </row>
    <row r="28" spans="1:53" x14ac:dyDescent="0.2">
      <c r="F28" s="230"/>
      <c r="G28" s="231"/>
      <c r="H28" s="231"/>
      <c r="I28" s="46"/>
    </row>
    <row r="29" spans="1:53" x14ac:dyDescent="0.2">
      <c r="F29" s="230"/>
      <c r="G29" s="231"/>
      <c r="H29" s="231"/>
      <c r="I29" s="46"/>
    </row>
    <row r="30" spans="1:53" x14ac:dyDescent="0.2">
      <c r="F30" s="230"/>
      <c r="G30" s="231"/>
      <c r="H30" s="231"/>
      <c r="I30" s="46"/>
    </row>
    <row r="31" spans="1:53" x14ac:dyDescent="0.2">
      <c r="F31" s="230"/>
      <c r="G31" s="231"/>
      <c r="H31" s="231"/>
      <c r="I31" s="46"/>
    </row>
    <row r="32" spans="1:53" x14ac:dyDescent="0.2">
      <c r="F32" s="230"/>
      <c r="G32" s="231"/>
      <c r="H32" s="231"/>
      <c r="I32" s="46"/>
    </row>
    <row r="33" spans="6:9" x14ac:dyDescent="0.2">
      <c r="F33" s="230"/>
      <c r="G33" s="231"/>
      <c r="H33" s="231"/>
      <c r="I33" s="46"/>
    </row>
    <row r="34" spans="6:9" x14ac:dyDescent="0.2">
      <c r="F34" s="230"/>
      <c r="G34" s="231"/>
      <c r="H34" s="231"/>
      <c r="I34" s="46"/>
    </row>
    <row r="35" spans="6:9" x14ac:dyDescent="0.2">
      <c r="F35" s="230"/>
      <c r="G35" s="231"/>
      <c r="H35" s="231"/>
      <c r="I35" s="46"/>
    </row>
    <row r="36" spans="6:9" x14ac:dyDescent="0.2">
      <c r="F36" s="230"/>
      <c r="G36" s="231"/>
      <c r="H36" s="231"/>
      <c r="I36" s="46"/>
    </row>
    <row r="37" spans="6:9" x14ac:dyDescent="0.2">
      <c r="F37" s="230"/>
      <c r="G37" s="231"/>
      <c r="H37" s="231"/>
      <c r="I37" s="46"/>
    </row>
    <row r="38" spans="6:9" x14ac:dyDescent="0.2">
      <c r="F38" s="230"/>
      <c r="G38" s="231"/>
      <c r="H38" s="231"/>
      <c r="I38" s="46"/>
    </row>
    <row r="39" spans="6:9" x14ac:dyDescent="0.2">
      <c r="F39" s="230"/>
      <c r="G39" s="231"/>
      <c r="H39" s="231"/>
      <c r="I39" s="46"/>
    </row>
    <row r="40" spans="6:9" x14ac:dyDescent="0.2">
      <c r="F40" s="230"/>
      <c r="G40" s="231"/>
      <c r="H40" s="231"/>
      <c r="I40" s="46"/>
    </row>
    <row r="41" spans="6:9" x14ac:dyDescent="0.2">
      <c r="F41" s="230"/>
      <c r="G41" s="231"/>
      <c r="H41" s="231"/>
      <c r="I41" s="46"/>
    </row>
    <row r="42" spans="6:9" x14ac:dyDescent="0.2">
      <c r="F42" s="230"/>
      <c r="G42" s="231"/>
      <c r="H42" s="231"/>
      <c r="I42" s="46"/>
    </row>
    <row r="43" spans="6:9" x14ac:dyDescent="0.2">
      <c r="F43" s="230"/>
      <c r="G43" s="231"/>
      <c r="H43" s="231"/>
      <c r="I43" s="46"/>
    </row>
    <row r="44" spans="6:9" x14ac:dyDescent="0.2">
      <c r="F44" s="230"/>
      <c r="G44" s="231"/>
      <c r="H44" s="231"/>
      <c r="I44" s="46"/>
    </row>
    <row r="45" spans="6:9" x14ac:dyDescent="0.2">
      <c r="F45" s="230"/>
      <c r="G45" s="231"/>
      <c r="H45" s="231"/>
      <c r="I45" s="46"/>
    </row>
    <row r="46" spans="6:9" x14ac:dyDescent="0.2">
      <c r="F46" s="230"/>
      <c r="G46" s="231"/>
      <c r="H46" s="231"/>
      <c r="I46" s="46"/>
    </row>
    <row r="47" spans="6:9" x14ac:dyDescent="0.2">
      <c r="F47" s="230"/>
      <c r="G47" s="231"/>
      <c r="H47" s="231"/>
      <c r="I47" s="46"/>
    </row>
    <row r="48" spans="6:9" x14ac:dyDescent="0.2">
      <c r="F48" s="230"/>
      <c r="G48" s="231"/>
      <c r="H48" s="231"/>
      <c r="I48" s="46"/>
    </row>
    <row r="49" spans="6:9" x14ac:dyDescent="0.2">
      <c r="F49" s="230"/>
      <c r="G49" s="231"/>
      <c r="H49" s="231"/>
      <c r="I49" s="46"/>
    </row>
    <row r="50" spans="6:9" x14ac:dyDescent="0.2">
      <c r="F50" s="230"/>
      <c r="G50" s="231"/>
      <c r="H50" s="231"/>
      <c r="I50" s="46"/>
    </row>
    <row r="51" spans="6:9" x14ac:dyDescent="0.2">
      <c r="F51" s="230"/>
      <c r="G51" s="231"/>
      <c r="H51" s="231"/>
      <c r="I51" s="46"/>
    </row>
    <row r="52" spans="6:9" x14ac:dyDescent="0.2">
      <c r="F52" s="230"/>
      <c r="G52" s="231"/>
      <c r="H52" s="231"/>
      <c r="I52" s="46"/>
    </row>
    <row r="53" spans="6:9" x14ac:dyDescent="0.2">
      <c r="F53" s="230"/>
      <c r="G53" s="231"/>
      <c r="H53" s="231"/>
      <c r="I53" s="46"/>
    </row>
    <row r="54" spans="6:9" x14ac:dyDescent="0.2">
      <c r="F54" s="230"/>
      <c r="G54" s="231"/>
      <c r="H54" s="231"/>
      <c r="I54" s="46"/>
    </row>
    <row r="55" spans="6:9" x14ac:dyDescent="0.2">
      <c r="F55" s="230"/>
      <c r="G55" s="231"/>
      <c r="H55" s="231"/>
      <c r="I55" s="46"/>
    </row>
    <row r="56" spans="6:9" x14ac:dyDescent="0.2">
      <c r="F56" s="230"/>
      <c r="G56" s="231"/>
      <c r="H56" s="231"/>
      <c r="I56" s="46"/>
    </row>
    <row r="57" spans="6:9" x14ac:dyDescent="0.2">
      <c r="F57" s="230"/>
      <c r="G57" s="231"/>
      <c r="H57" s="231"/>
      <c r="I57" s="46"/>
    </row>
    <row r="58" spans="6:9" x14ac:dyDescent="0.2">
      <c r="F58" s="230"/>
      <c r="G58" s="231"/>
      <c r="H58" s="231"/>
      <c r="I58" s="46"/>
    </row>
    <row r="59" spans="6:9" x14ac:dyDescent="0.2">
      <c r="F59" s="230"/>
      <c r="G59" s="231"/>
      <c r="H59" s="231"/>
      <c r="I59" s="46"/>
    </row>
    <row r="60" spans="6:9" x14ac:dyDescent="0.2">
      <c r="F60" s="230"/>
      <c r="G60" s="231"/>
      <c r="H60" s="231"/>
      <c r="I60" s="46"/>
    </row>
    <row r="61" spans="6:9" x14ac:dyDescent="0.2">
      <c r="F61" s="230"/>
      <c r="G61" s="231"/>
      <c r="H61" s="231"/>
      <c r="I61" s="46"/>
    </row>
    <row r="62" spans="6:9" x14ac:dyDescent="0.2">
      <c r="F62" s="230"/>
      <c r="G62" s="231"/>
      <c r="H62" s="231"/>
      <c r="I62" s="46"/>
    </row>
    <row r="63" spans="6:9" x14ac:dyDescent="0.2">
      <c r="F63" s="230"/>
      <c r="G63" s="231"/>
      <c r="H63" s="231"/>
      <c r="I63" s="46"/>
    </row>
    <row r="64" spans="6:9" x14ac:dyDescent="0.2">
      <c r="F64" s="230"/>
      <c r="G64" s="231"/>
      <c r="H64" s="231"/>
      <c r="I64" s="46"/>
    </row>
    <row r="65" spans="6:9" x14ac:dyDescent="0.2">
      <c r="F65" s="230"/>
      <c r="G65" s="231"/>
      <c r="H65" s="231"/>
      <c r="I65" s="46"/>
    </row>
    <row r="66" spans="6:9" x14ac:dyDescent="0.2">
      <c r="F66" s="230"/>
      <c r="G66" s="231"/>
      <c r="H66" s="231"/>
      <c r="I66" s="46"/>
    </row>
    <row r="67" spans="6:9" x14ac:dyDescent="0.2">
      <c r="F67" s="230"/>
      <c r="G67" s="231"/>
      <c r="H67" s="231"/>
      <c r="I67" s="46"/>
    </row>
    <row r="68" spans="6:9" x14ac:dyDescent="0.2">
      <c r="F68" s="230"/>
      <c r="G68" s="231"/>
      <c r="H68" s="231"/>
      <c r="I68" s="46"/>
    </row>
    <row r="69" spans="6:9" x14ac:dyDescent="0.2">
      <c r="F69" s="230"/>
      <c r="G69" s="231"/>
      <c r="H69" s="231"/>
      <c r="I69" s="46"/>
    </row>
    <row r="70" spans="6:9" x14ac:dyDescent="0.2">
      <c r="F70" s="230"/>
      <c r="G70" s="231"/>
      <c r="H70" s="231"/>
      <c r="I70" s="46"/>
    </row>
    <row r="71" spans="6:9" x14ac:dyDescent="0.2">
      <c r="F71" s="230"/>
      <c r="G71" s="231"/>
      <c r="H71" s="231"/>
      <c r="I71" s="46"/>
    </row>
    <row r="72" spans="6:9" x14ac:dyDescent="0.2">
      <c r="F72" s="230"/>
      <c r="G72" s="231"/>
      <c r="H72" s="231"/>
      <c r="I72" s="46"/>
    </row>
    <row r="73" spans="6:9" x14ac:dyDescent="0.2">
      <c r="F73" s="230"/>
      <c r="G73" s="231"/>
      <c r="H73" s="231"/>
      <c r="I73" s="46"/>
    </row>
    <row r="74" spans="6:9" x14ac:dyDescent="0.2">
      <c r="F74" s="230"/>
      <c r="G74" s="231"/>
      <c r="H74" s="231"/>
      <c r="I74" s="46"/>
    </row>
    <row r="75" spans="6:9" x14ac:dyDescent="0.2">
      <c r="F75" s="230"/>
      <c r="G75" s="231"/>
      <c r="H75" s="231"/>
      <c r="I75" s="46"/>
    </row>
    <row r="76" spans="6:9" x14ac:dyDescent="0.2">
      <c r="F76" s="230"/>
      <c r="G76" s="231"/>
      <c r="H76" s="231"/>
      <c r="I76" s="46"/>
    </row>
  </sheetData>
  <mergeCells count="4">
    <mergeCell ref="A1:B1"/>
    <mergeCell ref="A2:B2"/>
    <mergeCell ref="G2:I2"/>
    <mergeCell ref="H25:I25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CB143"/>
  <sheetViews>
    <sheetView showGridLines="0" showZeros="0" zoomScaleNormal="100" zoomScaleSheetLayoutView="100" workbookViewId="0">
      <selection sqref="A1:G1"/>
    </sheetView>
  </sheetViews>
  <sheetFormatPr defaultRowHeight="12.75" x14ac:dyDescent="0.2"/>
  <cols>
    <col min="1" max="1" width="4.42578125" style="232" customWidth="1"/>
    <col min="2" max="2" width="11.5703125" style="232" customWidth="1"/>
    <col min="3" max="3" width="40.42578125" style="232" customWidth="1"/>
    <col min="4" max="4" width="5.5703125" style="232" customWidth="1"/>
    <col min="5" max="5" width="8.5703125" style="242" customWidth="1"/>
    <col min="6" max="6" width="9.85546875" style="232" customWidth="1"/>
    <col min="7" max="7" width="13.85546875" style="232" customWidth="1"/>
    <col min="8" max="8" width="11.7109375" style="232" customWidth="1"/>
    <col min="9" max="9" width="11.5703125" style="232" customWidth="1"/>
    <col min="10" max="10" width="11" style="232" customWidth="1"/>
    <col min="11" max="11" width="10.42578125" style="232" customWidth="1"/>
    <col min="12" max="12" width="75.42578125" style="232" customWidth="1"/>
    <col min="13" max="13" width="45.28515625" style="232" customWidth="1"/>
    <col min="14" max="16384" width="9.140625" style="232"/>
  </cols>
  <sheetData>
    <row r="1" spans="1:80" ht="15.75" x14ac:dyDescent="0.25">
      <c r="A1" s="332" t="s">
        <v>102</v>
      </c>
      <c r="B1" s="332"/>
      <c r="C1" s="332"/>
      <c r="D1" s="332"/>
      <c r="E1" s="332"/>
      <c r="F1" s="332"/>
      <c r="G1" s="332"/>
    </row>
    <row r="2" spans="1:80" ht="14.25" customHeight="1" thickBot="1" x14ac:dyDescent="0.25">
      <c r="B2" s="233"/>
      <c r="C2" s="234"/>
      <c r="D2" s="234"/>
      <c r="E2" s="235"/>
      <c r="F2" s="234"/>
      <c r="G2" s="234"/>
    </row>
    <row r="3" spans="1:80" ht="13.5" thickTop="1" x14ac:dyDescent="0.2">
      <c r="A3" s="318" t="s">
        <v>2</v>
      </c>
      <c r="B3" s="319"/>
      <c r="C3" s="186" t="s">
        <v>105</v>
      </c>
      <c r="D3" s="236"/>
      <c r="E3" s="237" t="s">
        <v>85</v>
      </c>
      <c r="F3" s="238" t="str">
        <f>'SO 03 001 Rek'!H1</f>
        <v>001</v>
      </c>
      <c r="G3" s="239"/>
    </row>
    <row r="4" spans="1:80" ht="13.5" thickBot="1" x14ac:dyDescent="0.25">
      <c r="A4" s="333" t="s">
        <v>76</v>
      </c>
      <c r="B4" s="321"/>
      <c r="C4" s="192" t="s">
        <v>544</v>
      </c>
      <c r="D4" s="240"/>
      <c r="E4" s="334" t="str">
        <f>'SO 03 001 Rek'!G2</f>
        <v>Neuznatelné náklady stavby</v>
      </c>
      <c r="F4" s="335"/>
      <c r="G4" s="336"/>
    </row>
    <row r="5" spans="1:80" ht="13.5" thickTop="1" x14ac:dyDescent="0.2">
      <c r="A5" s="241"/>
      <c r="G5" s="243"/>
    </row>
    <row r="6" spans="1:80" ht="27" customHeight="1" x14ac:dyDescent="0.2">
      <c r="A6" s="244" t="s">
        <v>86</v>
      </c>
      <c r="B6" s="245" t="s">
        <v>87</v>
      </c>
      <c r="C6" s="245" t="s">
        <v>88</v>
      </c>
      <c r="D6" s="245" t="s">
        <v>89</v>
      </c>
      <c r="E6" s="246" t="s">
        <v>90</v>
      </c>
      <c r="F6" s="245" t="s">
        <v>91</v>
      </c>
      <c r="G6" s="247" t="s">
        <v>92</v>
      </c>
      <c r="H6" s="248" t="s">
        <v>93</v>
      </c>
      <c r="I6" s="248" t="s">
        <v>94</v>
      </c>
      <c r="J6" s="248" t="s">
        <v>95</v>
      </c>
      <c r="K6" s="248" t="s">
        <v>96</v>
      </c>
    </row>
    <row r="7" spans="1:80" x14ac:dyDescent="0.2">
      <c r="A7" s="249" t="s">
        <v>97</v>
      </c>
      <c r="B7" s="250" t="s">
        <v>98</v>
      </c>
      <c r="C7" s="251" t="s">
        <v>99</v>
      </c>
      <c r="D7" s="252"/>
      <c r="E7" s="253"/>
      <c r="F7" s="253"/>
      <c r="G7" s="254"/>
      <c r="H7" s="255"/>
      <c r="I7" s="256"/>
      <c r="J7" s="257"/>
      <c r="K7" s="258"/>
      <c r="O7" s="259">
        <v>1</v>
      </c>
    </row>
    <row r="8" spans="1:80" x14ac:dyDescent="0.2">
      <c r="A8" s="260">
        <v>1</v>
      </c>
      <c r="B8" s="261" t="s">
        <v>111</v>
      </c>
      <c r="C8" s="262" t="s">
        <v>112</v>
      </c>
      <c r="D8" s="263" t="s">
        <v>113</v>
      </c>
      <c r="E8" s="264">
        <v>142.13999999999999</v>
      </c>
      <c r="F8" s="264">
        <v>0</v>
      </c>
      <c r="G8" s="265">
        <f>E8*F8</f>
        <v>0</v>
      </c>
      <c r="H8" s="266">
        <v>0</v>
      </c>
      <c r="I8" s="267">
        <f>E8*H8</f>
        <v>0</v>
      </c>
      <c r="J8" s="266">
        <v>-0.13800000000000001</v>
      </c>
      <c r="K8" s="267">
        <f>E8*J8</f>
        <v>-19.615320000000001</v>
      </c>
      <c r="O8" s="259">
        <v>2</v>
      </c>
      <c r="AA8" s="232">
        <v>1</v>
      </c>
      <c r="AB8" s="232">
        <v>1</v>
      </c>
      <c r="AC8" s="232">
        <v>1</v>
      </c>
      <c r="AZ8" s="232">
        <v>1</v>
      </c>
      <c r="BA8" s="232">
        <f>IF(AZ8=1,G8,0)</f>
        <v>0</v>
      </c>
      <c r="BB8" s="232">
        <f>IF(AZ8=2,G8,0)</f>
        <v>0</v>
      </c>
      <c r="BC8" s="232">
        <f>IF(AZ8=3,G8,0)</f>
        <v>0</v>
      </c>
      <c r="BD8" s="232">
        <f>IF(AZ8=4,G8,0)</f>
        <v>0</v>
      </c>
      <c r="BE8" s="232">
        <f>IF(AZ8=5,G8,0)</f>
        <v>0</v>
      </c>
      <c r="CA8" s="259">
        <v>1</v>
      </c>
      <c r="CB8" s="259">
        <v>1</v>
      </c>
    </row>
    <row r="9" spans="1:80" x14ac:dyDescent="0.2">
      <c r="A9" s="268"/>
      <c r="B9" s="272"/>
      <c r="C9" s="330" t="s">
        <v>545</v>
      </c>
      <c r="D9" s="331"/>
      <c r="E9" s="273">
        <v>142.13999999999999</v>
      </c>
      <c r="F9" s="274"/>
      <c r="G9" s="275"/>
      <c r="H9" s="276"/>
      <c r="I9" s="270"/>
      <c r="J9" s="277"/>
      <c r="K9" s="270"/>
      <c r="M9" s="271" t="s">
        <v>545</v>
      </c>
      <c r="O9" s="259"/>
    </row>
    <row r="10" spans="1:80" x14ac:dyDescent="0.2">
      <c r="A10" s="260">
        <v>2</v>
      </c>
      <c r="B10" s="261" t="s">
        <v>546</v>
      </c>
      <c r="C10" s="262" t="s">
        <v>547</v>
      </c>
      <c r="D10" s="263" t="s">
        <v>113</v>
      </c>
      <c r="E10" s="264">
        <v>142.13999999999999</v>
      </c>
      <c r="F10" s="264">
        <v>0</v>
      </c>
      <c r="G10" s="265">
        <f>E10*F10</f>
        <v>0</v>
      </c>
      <c r="H10" s="266">
        <v>0</v>
      </c>
      <c r="I10" s="267">
        <f>E10*H10</f>
        <v>0</v>
      </c>
      <c r="J10" s="266">
        <v>-0.16</v>
      </c>
      <c r="K10" s="267">
        <f>E10*J10</f>
        <v>-22.7424</v>
      </c>
      <c r="O10" s="259">
        <v>2</v>
      </c>
      <c r="AA10" s="232">
        <v>1</v>
      </c>
      <c r="AB10" s="232">
        <v>1</v>
      </c>
      <c r="AC10" s="232">
        <v>1</v>
      </c>
      <c r="AZ10" s="232">
        <v>1</v>
      </c>
      <c r="BA10" s="232">
        <f>IF(AZ10=1,G10,0)</f>
        <v>0</v>
      </c>
      <c r="BB10" s="232">
        <f>IF(AZ10=2,G10,0)</f>
        <v>0</v>
      </c>
      <c r="BC10" s="232">
        <f>IF(AZ10=3,G10,0)</f>
        <v>0</v>
      </c>
      <c r="BD10" s="232">
        <f>IF(AZ10=4,G10,0)</f>
        <v>0</v>
      </c>
      <c r="BE10" s="232">
        <f>IF(AZ10=5,G10,0)</f>
        <v>0</v>
      </c>
      <c r="CA10" s="259">
        <v>1</v>
      </c>
      <c r="CB10" s="259">
        <v>1</v>
      </c>
    </row>
    <row r="11" spans="1:80" x14ac:dyDescent="0.2">
      <c r="A11" s="268"/>
      <c r="B11" s="272"/>
      <c r="C11" s="330" t="s">
        <v>545</v>
      </c>
      <c r="D11" s="331"/>
      <c r="E11" s="273">
        <v>142.13999999999999</v>
      </c>
      <c r="F11" s="274"/>
      <c r="G11" s="275"/>
      <c r="H11" s="276"/>
      <c r="I11" s="270"/>
      <c r="J11" s="277"/>
      <c r="K11" s="270"/>
      <c r="M11" s="271" t="s">
        <v>545</v>
      </c>
      <c r="O11" s="259"/>
    </row>
    <row r="12" spans="1:80" x14ac:dyDescent="0.2">
      <c r="A12" s="260">
        <v>3</v>
      </c>
      <c r="B12" s="261" t="s">
        <v>548</v>
      </c>
      <c r="C12" s="262" t="s">
        <v>549</v>
      </c>
      <c r="D12" s="263" t="s">
        <v>113</v>
      </c>
      <c r="E12" s="264">
        <v>142.13999999999999</v>
      </c>
      <c r="F12" s="264">
        <v>0</v>
      </c>
      <c r="G12" s="265">
        <f>E12*F12</f>
        <v>0</v>
      </c>
      <c r="H12" s="266">
        <v>0</v>
      </c>
      <c r="I12" s="267">
        <f>E12*H12</f>
        <v>0</v>
      </c>
      <c r="J12" s="266">
        <v>-0.13</v>
      </c>
      <c r="K12" s="267">
        <f>E12*J12</f>
        <v>-18.478199999999998</v>
      </c>
      <c r="O12" s="259">
        <v>2</v>
      </c>
      <c r="AA12" s="232">
        <v>1</v>
      </c>
      <c r="AB12" s="232">
        <v>1</v>
      </c>
      <c r="AC12" s="232">
        <v>1</v>
      </c>
      <c r="AZ12" s="232">
        <v>1</v>
      </c>
      <c r="BA12" s="232">
        <f>IF(AZ12=1,G12,0)</f>
        <v>0</v>
      </c>
      <c r="BB12" s="232">
        <f>IF(AZ12=2,G12,0)</f>
        <v>0</v>
      </c>
      <c r="BC12" s="232">
        <f>IF(AZ12=3,G12,0)</f>
        <v>0</v>
      </c>
      <c r="BD12" s="232">
        <f>IF(AZ12=4,G12,0)</f>
        <v>0</v>
      </c>
      <c r="BE12" s="232">
        <f>IF(AZ12=5,G12,0)</f>
        <v>0</v>
      </c>
      <c r="CA12" s="259">
        <v>1</v>
      </c>
      <c r="CB12" s="259">
        <v>1</v>
      </c>
    </row>
    <row r="13" spans="1:80" x14ac:dyDescent="0.2">
      <c r="A13" s="268"/>
      <c r="B13" s="272"/>
      <c r="C13" s="330" t="s">
        <v>545</v>
      </c>
      <c r="D13" s="331"/>
      <c r="E13" s="273">
        <v>142.13999999999999</v>
      </c>
      <c r="F13" s="274"/>
      <c r="G13" s="275"/>
      <c r="H13" s="276"/>
      <c r="I13" s="270"/>
      <c r="J13" s="277"/>
      <c r="K13" s="270"/>
      <c r="M13" s="271" t="s">
        <v>545</v>
      </c>
      <c r="O13" s="259"/>
    </row>
    <row r="14" spans="1:80" x14ac:dyDescent="0.2">
      <c r="A14" s="260">
        <v>4</v>
      </c>
      <c r="B14" s="261" t="s">
        <v>120</v>
      </c>
      <c r="C14" s="262" t="s">
        <v>121</v>
      </c>
      <c r="D14" s="263" t="s">
        <v>113</v>
      </c>
      <c r="E14" s="264">
        <v>1.5</v>
      </c>
      <c r="F14" s="264">
        <v>0</v>
      </c>
      <c r="G14" s="265">
        <f>E14*F14</f>
        <v>0</v>
      </c>
      <c r="H14" s="266">
        <v>0</v>
      </c>
      <c r="I14" s="267">
        <f>E14*H14</f>
        <v>0</v>
      </c>
      <c r="J14" s="266">
        <v>-0.5</v>
      </c>
      <c r="K14" s="267">
        <f>E14*J14</f>
        <v>-0.75</v>
      </c>
      <c r="O14" s="259">
        <v>2</v>
      </c>
      <c r="AA14" s="232">
        <v>1</v>
      </c>
      <c r="AB14" s="232">
        <v>1</v>
      </c>
      <c r="AC14" s="232">
        <v>1</v>
      </c>
      <c r="AZ14" s="232">
        <v>1</v>
      </c>
      <c r="BA14" s="232">
        <f>IF(AZ14=1,G14,0)</f>
        <v>0</v>
      </c>
      <c r="BB14" s="232">
        <f>IF(AZ14=2,G14,0)</f>
        <v>0</v>
      </c>
      <c r="BC14" s="232">
        <f>IF(AZ14=3,G14,0)</f>
        <v>0</v>
      </c>
      <c r="BD14" s="232">
        <f>IF(AZ14=4,G14,0)</f>
        <v>0</v>
      </c>
      <c r="BE14" s="232">
        <f>IF(AZ14=5,G14,0)</f>
        <v>0</v>
      </c>
      <c r="CA14" s="259">
        <v>1</v>
      </c>
      <c r="CB14" s="259">
        <v>1</v>
      </c>
    </row>
    <row r="15" spans="1:80" x14ac:dyDescent="0.2">
      <c r="A15" s="260">
        <v>5</v>
      </c>
      <c r="B15" s="261" t="s">
        <v>135</v>
      </c>
      <c r="C15" s="262" t="s">
        <v>136</v>
      </c>
      <c r="D15" s="263" t="s">
        <v>137</v>
      </c>
      <c r="E15" s="264">
        <v>88</v>
      </c>
      <c r="F15" s="264">
        <v>0</v>
      </c>
      <c r="G15" s="265">
        <f>E15*F15</f>
        <v>0</v>
      </c>
      <c r="H15" s="266">
        <v>0</v>
      </c>
      <c r="I15" s="267">
        <f>E15*H15</f>
        <v>0</v>
      </c>
      <c r="J15" s="266">
        <v>-0.14499999999999999</v>
      </c>
      <c r="K15" s="267">
        <f>E15*J15</f>
        <v>-12.76</v>
      </c>
      <c r="O15" s="259">
        <v>2</v>
      </c>
      <c r="AA15" s="232">
        <v>1</v>
      </c>
      <c r="AB15" s="232">
        <v>1</v>
      </c>
      <c r="AC15" s="232">
        <v>1</v>
      </c>
      <c r="AZ15" s="232">
        <v>1</v>
      </c>
      <c r="BA15" s="232">
        <f>IF(AZ15=1,G15,0)</f>
        <v>0</v>
      </c>
      <c r="BB15" s="232">
        <f>IF(AZ15=2,G15,0)</f>
        <v>0</v>
      </c>
      <c r="BC15" s="232">
        <f>IF(AZ15=3,G15,0)</f>
        <v>0</v>
      </c>
      <c r="BD15" s="232">
        <f>IF(AZ15=4,G15,0)</f>
        <v>0</v>
      </c>
      <c r="BE15" s="232">
        <f>IF(AZ15=5,G15,0)</f>
        <v>0</v>
      </c>
      <c r="CA15" s="259">
        <v>1</v>
      </c>
      <c r="CB15" s="259">
        <v>1</v>
      </c>
    </row>
    <row r="16" spans="1:80" x14ac:dyDescent="0.2">
      <c r="A16" s="268"/>
      <c r="B16" s="272"/>
      <c r="C16" s="330" t="s">
        <v>550</v>
      </c>
      <c r="D16" s="331"/>
      <c r="E16" s="273">
        <v>88</v>
      </c>
      <c r="F16" s="274"/>
      <c r="G16" s="275"/>
      <c r="H16" s="276"/>
      <c r="I16" s="270"/>
      <c r="J16" s="277"/>
      <c r="K16" s="270"/>
      <c r="M16" s="271" t="s">
        <v>550</v>
      </c>
      <c r="O16" s="259"/>
    </row>
    <row r="17" spans="1:80" x14ac:dyDescent="0.2">
      <c r="A17" s="260">
        <v>6</v>
      </c>
      <c r="B17" s="261" t="s">
        <v>141</v>
      </c>
      <c r="C17" s="262" t="s">
        <v>142</v>
      </c>
      <c r="D17" s="263" t="s">
        <v>143</v>
      </c>
      <c r="E17" s="264">
        <v>50.030999999999999</v>
      </c>
      <c r="F17" s="264">
        <v>0</v>
      </c>
      <c r="G17" s="265">
        <f>E17*F17</f>
        <v>0</v>
      </c>
      <c r="H17" s="266">
        <v>0</v>
      </c>
      <c r="I17" s="267">
        <f>E17*H17</f>
        <v>0</v>
      </c>
      <c r="J17" s="266">
        <v>0</v>
      </c>
      <c r="K17" s="267">
        <f>E17*J17</f>
        <v>0</v>
      </c>
      <c r="O17" s="259">
        <v>2</v>
      </c>
      <c r="AA17" s="232">
        <v>1</v>
      </c>
      <c r="AB17" s="232">
        <v>1</v>
      </c>
      <c r="AC17" s="232">
        <v>1</v>
      </c>
      <c r="AZ17" s="232">
        <v>1</v>
      </c>
      <c r="BA17" s="232">
        <f>IF(AZ17=1,G17,0)</f>
        <v>0</v>
      </c>
      <c r="BB17" s="232">
        <f>IF(AZ17=2,G17,0)</f>
        <v>0</v>
      </c>
      <c r="BC17" s="232">
        <f>IF(AZ17=3,G17,0)</f>
        <v>0</v>
      </c>
      <c r="BD17" s="232">
        <f>IF(AZ17=4,G17,0)</f>
        <v>0</v>
      </c>
      <c r="BE17" s="232">
        <f>IF(AZ17=5,G17,0)</f>
        <v>0</v>
      </c>
      <c r="CA17" s="259">
        <v>1</v>
      </c>
      <c r="CB17" s="259">
        <v>1</v>
      </c>
    </row>
    <row r="18" spans="1:80" x14ac:dyDescent="0.2">
      <c r="A18" s="268"/>
      <c r="B18" s="272"/>
      <c r="C18" s="330" t="s">
        <v>551</v>
      </c>
      <c r="D18" s="331"/>
      <c r="E18" s="273">
        <v>50.030999999999999</v>
      </c>
      <c r="F18" s="274"/>
      <c r="G18" s="275"/>
      <c r="H18" s="276"/>
      <c r="I18" s="270"/>
      <c r="J18" s="277"/>
      <c r="K18" s="270"/>
      <c r="M18" s="271" t="s">
        <v>551</v>
      </c>
      <c r="O18" s="259"/>
    </row>
    <row r="19" spans="1:80" x14ac:dyDescent="0.2">
      <c r="A19" s="260">
        <v>7</v>
      </c>
      <c r="B19" s="261" t="s">
        <v>147</v>
      </c>
      <c r="C19" s="262" t="s">
        <v>148</v>
      </c>
      <c r="D19" s="263" t="s">
        <v>143</v>
      </c>
      <c r="E19" s="264">
        <v>50.030999999999999</v>
      </c>
      <c r="F19" s="264">
        <v>0</v>
      </c>
      <c r="G19" s="265">
        <f>E19*F19</f>
        <v>0</v>
      </c>
      <c r="H19" s="266">
        <v>0</v>
      </c>
      <c r="I19" s="267">
        <f>E19*H19</f>
        <v>0</v>
      </c>
      <c r="J19" s="266">
        <v>0</v>
      </c>
      <c r="K19" s="267">
        <f>E19*J19</f>
        <v>0</v>
      </c>
      <c r="O19" s="259">
        <v>2</v>
      </c>
      <c r="AA19" s="232">
        <v>1</v>
      </c>
      <c r="AB19" s="232">
        <v>1</v>
      </c>
      <c r="AC19" s="232">
        <v>1</v>
      </c>
      <c r="AZ19" s="232">
        <v>1</v>
      </c>
      <c r="BA19" s="232">
        <f>IF(AZ19=1,G19,0)</f>
        <v>0</v>
      </c>
      <c r="BB19" s="232">
        <f>IF(AZ19=2,G19,0)</f>
        <v>0</v>
      </c>
      <c r="BC19" s="232">
        <f>IF(AZ19=3,G19,0)</f>
        <v>0</v>
      </c>
      <c r="BD19" s="232">
        <f>IF(AZ19=4,G19,0)</f>
        <v>0</v>
      </c>
      <c r="BE19" s="232">
        <f>IF(AZ19=5,G19,0)</f>
        <v>0</v>
      </c>
      <c r="CA19" s="259">
        <v>1</v>
      </c>
      <c r="CB19" s="259">
        <v>1</v>
      </c>
    </row>
    <row r="20" spans="1:80" x14ac:dyDescent="0.2">
      <c r="A20" s="268"/>
      <c r="B20" s="272"/>
      <c r="C20" s="330" t="s">
        <v>551</v>
      </c>
      <c r="D20" s="331"/>
      <c r="E20" s="273">
        <v>50.030999999999999</v>
      </c>
      <c r="F20" s="274"/>
      <c r="G20" s="275"/>
      <c r="H20" s="276"/>
      <c r="I20" s="270"/>
      <c r="J20" s="277"/>
      <c r="K20" s="270"/>
      <c r="M20" s="271" t="s">
        <v>551</v>
      </c>
      <c r="O20" s="259"/>
    </row>
    <row r="21" spans="1:80" x14ac:dyDescent="0.2">
      <c r="A21" s="260">
        <v>8</v>
      </c>
      <c r="B21" s="261" t="s">
        <v>164</v>
      </c>
      <c r="C21" s="262" t="s">
        <v>165</v>
      </c>
      <c r="D21" s="263" t="s">
        <v>143</v>
      </c>
      <c r="E21" s="264">
        <v>44.360999999999997</v>
      </c>
      <c r="F21" s="264">
        <v>0</v>
      </c>
      <c r="G21" s="265">
        <f>E21*F21</f>
        <v>0</v>
      </c>
      <c r="H21" s="266">
        <v>0</v>
      </c>
      <c r="I21" s="267">
        <f>E21*H21</f>
        <v>0</v>
      </c>
      <c r="J21" s="266">
        <v>0</v>
      </c>
      <c r="K21" s="267">
        <f>E21*J21</f>
        <v>0</v>
      </c>
      <c r="O21" s="259">
        <v>2</v>
      </c>
      <c r="AA21" s="232">
        <v>1</v>
      </c>
      <c r="AB21" s="232">
        <v>1</v>
      </c>
      <c r="AC21" s="232">
        <v>1</v>
      </c>
      <c r="AZ21" s="232">
        <v>1</v>
      </c>
      <c r="BA21" s="232">
        <f>IF(AZ21=1,G21,0)</f>
        <v>0</v>
      </c>
      <c r="BB21" s="232">
        <f>IF(AZ21=2,G21,0)</f>
        <v>0</v>
      </c>
      <c r="BC21" s="232">
        <f>IF(AZ21=3,G21,0)</f>
        <v>0</v>
      </c>
      <c r="BD21" s="232">
        <f>IF(AZ21=4,G21,0)</f>
        <v>0</v>
      </c>
      <c r="BE21" s="232">
        <f>IF(AZ21=5,G21,0)</f>
        <v>0</v>
      </c>
      <c r="CA21" s="259">
        <v>1</v>
      </c>
      <c r="CB21" s="259">
        <v>1</v>
      </c>
    </row>
    <row r="22" spans="1:80" x14ac:dyDescent="0.2">
      <c r="A22" s="268"/>
      <c r="B22" s="272"/>
      <c r="C22" s="330" t="s">
        <v>551</v>
      </c>
      <c r="D22" s="331"/>
      <c r="E22" s="273">
        <v>50.030999999999999</v>
      </c>
      <c r="F22" s="274"/>
      <c r="G22" s="275"/>
      <c r="H22" s="276"/>
      <c r="I22" s="270"/>
      <c r="J22" s="277"/>
      <c r="K22" s="270"/>
      <c r="M22" s="271" t="s">
        <v>551</v>
      </c>
      <c r="O22" s="259"/>
    </row>
    <row r="23" spans="1:80" x14ac:dyDescent="0.2">
      <c r="A23" s="268"/>
      <c r="B23" s="272"/>
      <c r="C23" s="330" t="s">
        <v>552</v>
      </c>
      <c r="D23" s="331"/>
      <c r="E23" s="273">
        <v>-5.67</v>
      </c>
      <c r="F23" s="274"/>
      <c r="G23" s="275"/>
      <c r="H23" s="276"/>
      <c r="I23" s="270"/>
      <c r="J23" s="277"/>
      <c r="K23" s="270"/>
      <c r="M23" s="271" t="s">
        <v>552</v>
      </c>
      <c r="O23" s="259"/>
    </row>
    <row r="24" spans="1:80" x14ac:dyDescent="0.2">
      <c r="A24" s="260">
        <v>9</v>
      </c>
      <c r="B24" s="261" t="s">
        <v>176</v>
      </c>
      <c r="C24" s="262" t="s">
        <v>177</v>
      </c>
      <c r="D24" s="263" t="s">
        <v>143</v>
      </c>
      <c r="E24" s="264">
        <v>5.67</v>
      </c>
      <c r="F24" s="264">
        <v>0</v>
      </c>
      <c r="G24" s="265">
        <f>E24*F24</f>
        <v>0</v>
      </c>
      <c r="H24" s="266">
        <v>0</v>
      </c>
      <c r="I24" s="267">
        <f>E24*H24</f>
        <v>0</v>
      </c>
      <c r="J24" s="266">
        <v>0</v>
      </c>
      <c r="K24" s="267">
        <f>E24*J24</f>
        <v>0</v>
      </c>
      <c r="O24" s="259">
        <v>2</v>
      </c>
      <c r="AA24" s="232">
        <v>1</v>
      </c>
      <c r="AB24" s="232">
        <v>1</v>
      </c>
      <c r="AC24" s="232">
        <v>1</v>
      </c>
      <c r="AZ24" s="232">
        <v>1</v>
      </c>
      <c r="BA24" s="232">
        <f>IF(AZ24=1,G24,0)</f>
        <v>0</v>
      </c>
      <c r="BB24" s="232">
        <f>IF(AZ24=2,G24,0)</f>
        <v>0</v>
      </c>
      <c r="BC24" s="232">
        <f>IF(AZ24=3,G24,0)</f>
        <v>0</v>
      </c>
      <c r="BD24" s="232">
        <f>IF(AZ24=4,G24,0)</f>
        <v>0</v>
      </c>
      <c r="BE24" s="232">
        <f>IF(AZ24=5,G24,0)</f>
        <v>0</v>
      </c>
      <c r="CA24" s="259">
        <v>1</v>
      </c>
      <c r="CB24" s="259">
        <v>1</v>
      </c>
    </row>
    <row r="25" spans="1:80" x14ac:dyDescent="0.2">
      <c r="A25" s="268"/>
      <c r="B25" s="272"/>
      <c r="C25" s="330" t="s">
        <v>553</v>
      </c>
      <c r="D25" s="331"/>
      <c r="E25" s="273">
        <v>5.67</v>
      </c>
      <c r="F25" s="274"/>
      <c r="G25" s="275"/>
      <c r="H25" s="276"/>
      <c r="I25" s="270"/>
      <c r="J25" s="277"/>
      <c r="K25" s="270"/>
      <c r="M25" s="271" t="s">
        <v>553</v>
      </c>
      <c r="O25" s="259"/>
    </row>
    <row r="26" spans="1:80" x14ac:dyDescent="0.2">
      <c r="A26" s="260">
        <v>10</v>
      </c>
      <c r="B26" s="261" t="s">
        <v>182</v>
      </c>
      <c r="C26" s="262" t="s">
        <v>183</v>
      </c>
      <c r="D26" s="263" t="s">
        <v>113</v>
      </c>
      <c r="E26" s="264">
        <v>18.899999999999999</v>
      </c>
      <c r="F26" s="264">
        <v>0</v>
      </c>
      <c r="G26" s="265">
        <f>E26*F26</f>
        <v>0</v>
      </c>
      <c r="H26" s="266">
        <v>0</v>
      </c>
      <c r="I26" s="267">
        <f>E26*H26</f>
        <v>0</v>
      </c>
      <c r="J26" s="266">
        <v>0</v>
      </c>
      <c r="K26" s="267">
        <f>E26*J26</f>
        <v>0</v>
      </c>
      <c r="O26" s="259">
        <v>2</v>
      </c>
      <c r="AA26" s="232">
        <v>1</v>
      </c>
      <c r="AB26" s="232">
        <v>1</v>
      </c>
      <c r="AC26" s="232">
        <v>1</v>
      </c>
      <c r="AZ26" s="232">
        <v>1</v>
      </c>
      <c r="BA26" s="232">
        <f>IF(AZ26=1,G26,0)</f>
        <v>0</v>
      </c>
      <c r="BB26" s="232">
        <f>IF(AZ26=2,G26,0)</f>
        <v>0</v>
      </c>
      <c r="BC26" s="232">
        <f>IF(AZ26=3,G26,0)</f>
        <v>0</v>
      </c>
      <c r="BD26" s="232">
        <f>IF(AZ26=4,G26,0)</f>
        <v>0</v>
      </c>
      <c r="BE26" s="232">
        <f>IF(AZ26=5,G26,0)</f>
        <v>0</v>
      </c>
      <c r="CA26" s="259">
        <v>1</v>
      </c>
      <c r="CB26" s="259">
        <v>1</v>
      </c>
    </row>
    <row r="27" spans="1:80" x14ac:dyDescent="0.2">
      <c r="A27" s="268"/>
      <c r="B27" s="272"/>
      <c r="C27" s="330" t="s">
        <v>554</v>
      </c>
      <c r="D27" s="331"/>
      <c r="E27" s="273">
        <v>18.899999999999999</v>
      </c>
      <c r="F27" s="274"/>
      <c r="G27" s="275"/>
      <c r="H27" s="276"/>
      <c r="I27" s="270"/>
      <c r="J27" s="277"/>
      <c r="K27" s="270"/>
      <c r="M27" s="271" t="s">
        <v>554</v>
      </c>
      <c r="O27" s="259"/>
    </row>
    <row r="28" spans="1:80" x14ac:dyDescent="0.2">
      <c r="A28" s="260">
        <v>11</v>
      </c>
      <c r="B28" s="261" t="s">
        <v>189</v>
      </c>
      <c r="C28" s="262" t="s">
        <v>190</v>
      </c>
      <c r="D28" s="263" t="s">
        <v>113</v>
      </c>
      <c r="E28" s="264">
        <v>166.77</v>
      </c>
      <c r="F28" s="264">
        <v>0</v>
      </c>
      <c r="G28" s="265">
        <f>E28*F28</f>
        <v>0</v>
      </c>
      <c r="H28" s="266">
        <v>0</v>
      </c>
      <c r="I28" s="267">
        <f>E28*H28</f>
        <v>0</v>
      </c>
      <c r="J28" s="266">
        <v>0</v>
      </c>
      <c r="K28" s="267">
        <f>E28*J28</f>
        <v>0</v>
      </c>
      <c r="O28" s="259">
        <v>2</v>
      </c>
      <c r="AA28" s="232">
        <v>1</v>
      </c>
      <c r="AB28" s="232">
        <v>1</v>
      </c>
      <c r="AC28" s="232">
        <v>1</v>
      </c>
      <c r="AZ28" s="232">
        <v>1</v>
      </c>
      <c r="BA28" s="232">
        <f>IF(AZ28=1,G28,0)</f>
        <v>0</v>
      </c>
      <c r="BB28" s="232">
        <f>IF(AZ28=2,G28,0)</f>
        <v>0</v>
      </c>
      <c r="BC28" s="232">
        <f>IF(AZ28=3,G28,0)</f>
        <v>0</v>
      </c>
      <c r="BD28" s="232">
        <f>IF(AZ28=4,G28,0)</f>
        <v>0</v>
      </c>
      <c r="BE28" s="232">
        <f>IF(AZ28=5,G28,0)</f>
        <v>0</v>
      </c>
      <c r="CA28" s="259">
        <v>1</v>
      </c>
      <c r="CB28" s="259">
        <v>1</v>
      </c>
    </row>
    <row r="29" spans="1:80" x14ac:dyDescent="0.2">
      <c r="A29" s="268"/>
      <c r="B29" s="272"/>
      <c r="C29" s="330" t="s">
        <v>555</v>
      </c>
      <c r="D29" s="331"/>
      <c r="E29" s="273">
        <v>166.77</v>
      </c>
      <c r="F29" s="274"/>
      <c r="G29" s="275"/>
      <c r="H29" s="276"/>
      <c r="I29" s="270"/>
      <c r="J29" s="277"/>
      <c r="K29" s="270"/>
      <c r="M29" s="271" t="s">
        <v>555</v>
      </c>
      <c r="O29" s="259"/>
    </row>
    <row r="30" spans="1:80" x14ac:dyDescent="0.2">
      <c r="A30" s="260">
        <v>12</v>
      </c>
      <c r="B30" s="261" t="s">
        <v>496</v>
      </c>
      <c r="C30" s="262" t="s">
        <v>497</v>
      </c>
      <c r="D30" s="263" t="s">
        <v>113</v>
      </c>
      <c r="E30" s="264">
        <v>18.899999999999999</v>
      </c>
      <c r="F30" s="264">
        <v>0</v>
      </c>
      <c r="G30" s="265">
        <f>E30*F30</f>
        <v>0</v>
      </c>
      <c r="H30" s="266">
        <v>0</v>
      </c>
      <c r="I30" s="267">
        <f>E30*H30</f>
        <v>0</v>
      </c>
      <c r="J30" s="266">
        <v>0</v>
      </c>
      <c r="K30" s="267">
        <f>E30*J30</f>
        <v>0</v>
      </c>
      <c r="O30" s="259">
        <v>2</v>
      </c>
      <c r="AA30" s="232">
        <v>1</v>
      </c>
      <c r="AB30" s="232">
        <v>1</v>
      </c>
      <c r="AC30" s="232">
        <v>1</v>
      </c>
      <c r="AZ30" s="232">
        <v>1</v>
      </c>
      <c r="BA30" s="232">
        <f>IF(AZ30=1,G30,0)</f>
        <v>0</v>
      </c>
      <c r="BB30" s="232">
        <f>IF(AZ30=2,G30,0)</f>
        <v>0</v>
      </c>
      <c r="BC30" s="232">
        <f>IF(AZ30=3,G30,0)</f>
        <v>0</v>
      </c>
      <c r="BD30" s="232">
        <f>IF(AZ30=4,G30,0)</f>
        <v>0</v>
      </c>
      <c r="BE30" s="232">
        <f>IF(AZ30=5,G30,0)</f>
        <v>0</v>
      </c>
      <c r="CA30" s="259">
        <v>1</v>
      </c>
      <c r="CB30" s="259">
        <v>1</v>
      </c>
    </row>
    <row r="31" spans="1:80" x14ac:dyDescent="0.2">
      <c r="A31" s="268"/>
      <c r="B31" s="272"/>
      <c r="C31" s="330" t="s">
        <v>554</v>
      </c>
      <c r="D31" s="331"/>
      <c r="E31" s="273">
        <v>18.899999999999999</v>
      </c>
      <c r="F31" s="274"/>
      <c r="G31" s="275"/>
      <c r="H31" s="276"/>
      <c r="I31" s="270"/>
      <c r="J31" s="277"/>
      <c r="K31" s="270"/>
      <c r="M31" s="271" t="s">
        <v>554</v>
      </c>
      <c r="O31" s="259"/>
    </row>
    <row r="32" spans="1:80" x14ac:dyDescent="0.2">
      <c r="A32" s="260">
        <v>13</v>
      </c>
      <c r="B32" s="261" t="s">
        <v>194</v>
      </c>
      <c r="C32" s="262" t="s">
        <v>195</v>
      </c>
      <c r="D32" s="263" t="s">
        <v>143</v>
      </c>
      <c r="E32" s="264">
        <v>44.360999999999997</v>
      </c>
      <c r="F32" s="264">
        <v>0</v>
      </c>
      <c r="G32" s="265">
        <f>E32*F32</f>
        <v>0</v>
      </c>
      <c r="H32" s="266">
        <v>0</v>
      </c>
      <c r="I32" s="267">
        <f>E32*H32</f>
        <v>0</v>
      </c>
      <c r="J32" s="266"/>
      <c r="K32" s="267">
        <f>E32*J32</f>
        <v>0</v>
      </c>
      <c r="O32" s="259">
        <v>2</v>
      </c>
      <c r="AA32" s="232">
        <v>12</v>
      </c>
      <c r="AB32" s="232">
        <v>0</v>
      </c>
      <c r="AC32" s="232">
        <v>1</v>
      </c>
      <c r="AZ32" s="232">
        <v>1</v>
      </c>
      <c r="BA32" s="232">
        <f>IF(AZ32=1,G32,0)</f>
        <v>0</v>
      </c>
      <c r="BB32" s="232">
        <f>IF(AZ32=2,G32,0)</f>
        <v>0</v>
      </c>
      <c r="BC32" s="232">
        <f>IF(AZ32=3,G32,0)</f>
        <v>0</v>
      </c>
      <c r="BD32" s="232">
        <f>IF(AZ32=4,G32,0)</f>
        <v>0</v>
      </c>
      <c r="BE32" s="232">
        <f>IF(AZ32=5,G32,0)</f>
        <v>0</v>
      </c>
      <c r="CA32" s="259">
        <v>12</v>
      </c>
      <c r="CB32" s="259">
        <v>0</v>
      </c>
    </row>
    <row r="33" spans="1:80" x14ac:dyDescent="0.2">
      <c r="A33" s="268"/>
      <c r="B33" s="272"/>
      <c r="C33" s="330" t="s">
        <v>551</v>
      </c>
      <c r="D33" s="331"/>
      <c r="E33" s="273">
        <v>50.030999999999999</v>
      </c>
      <c r="F33" s="274"/>
      <c r="G33" s="275"/>
      <c r="H33" s="276"/>
      <c r="I33" s="270"/>
      <c r="J33" s="277"/>
      <c r="K33" s="270"/>
      <c r="M33" s="271" t="s">
        <v>551</v>
      </c>
      <c r="O33" s="259"/>
    </row>
    <row r="34" spans="1:80" x14ac:dyDescent="0.2">
      <c r="A34" s="268"/>
      <c r="B34" s="272"/>
      <c r="C34" s="330" t="s">
        <v>552</v>
      </c>
      <c r="D34" s="331"/>
      <c r="E34" s="273">
        <v>-5.67</v>
      </c>
      <c r="F34" s="274"/>
      <c r="G34" s="275"/>
      <c r="H34" s="276"/>
      <c r="I34" s="270"/>
      <c r="J34" s="277"/>
      <c r="K34" s="270"/>
      <c r="M34" s="271" t="s">
        <v>552</v>
      </c>
      <c r="O34" s="259"/>
    </row>
    <row r="35" spans="1:80" x14ac:dyDescent="0.2">
      <c r="A35" s="260">
        <v>14</v>
      </c>
      <c r="B35" s="261" t="s">
        <v>196</v>
      </c>
      <c r="C35" s="262" t="s">
        <v>197</v>
      </c>
      <c r="D35" s="263" t="s">
        <v>198</v>
      </c>
      <c r="E35" s="264">
        <v>0.189</v>
      </c>
      <c r="F35" s="264">
        <v>0</v>
      </c>
      <c r="G35" s="265">
        <f>E35*F35</f>
        <v>0</v>
      </c>
      <c r="H35" s="266">
        <v>1E-3</v>
      </c>
      <c r="I35" s="267">
        <f>E35*H35</f>
        <v>1.8900000000000001E-4</v>
      </c>
      <c r="J35" s="266"/>
      <c r="K35" s="267">
        <f>E35*J35</f>
        <v>0</v>
      </c>
      <c r="O35" s="259">
        <v>2</v>
      </c>
      <c r="AA35" s="232">
        <v>3</v>
      </c>
      <c r="AB35" s="232">
        <v>1</v>
      </c>
      <c r="AC35" s="232">
        <v>572410</v>
      </c>
      <c r="AZ35" s="232">
        <v>1</v>
      </c>
      <c r="BA35" s="232">
        <f>IF(AZ35=1,G35,0)</f>
        <v>0</v>
      </c>
      <c r="BB35" s="232">
        <f>IF(AZ35=2,G35,0)</f>
        <v>0</v>
      </c>
      <c r="BC35" s="232">
        <f>IF(AZ35=3,G35,0)</f>
        <v>0</v>
      </c>
      <c r="BD35" s="232">
        <f>IF(AZ35=4,G35,0)</f>
        <v>0</v>
      </c>
      <c r="BE35" s="232">
        <f>IF(AZ35=5,G35,0)</f>
        <v>0</v>
      </c>
      <c r="CA35" s="259">
        <v>3</v>
      </c>
      <c r="CB35" s="259">
        <v>1</v>
      </c>
    </row>
    <row r="36" spans="1:80" x14ac:dyDescent="0.2">
      <c r="A36" s="268"/>
      <c r="B36" s="272"/>
      <c r="C36" s="330" t="s">
        <v>556</v>
      </c>
      <c r="D36" s="331"/>
      <c r="E36" s="273">
        <v>0.189</v>
      </c>
      <c r="F36" s="274"/>
      <c r="G36" s="275"/>
      <c r="H36" s="276"/>
      <c r="I36" s="270"/>
      <c r="J36" s="277"/>
      <c r="K36" s="270"/>
      <c r="M36" s="271" t="s">
        <v>556</v>
      </c>
      <c r="O36" s="259"/>
    </row>
    <row r="37" spans="1:80" x14ac:dyDescent="0.2">
      <c r="A37" s="278"/>
      <c r="B37" s="279" t="s">
        <v>100</v>
      </c>
      <c r="C37" s="280" t="s">
        <v>110</v>
      </c>
      <c r="D37" s="281"/>
      <c r="E37" s="282"/>
      <c r="F37" s="283"/>
      <c r="G37" s="284">
        <f>SUM(G7:G36)</f>
        <v>0</v>
      </c>
      <c r="H37" s="285"/>
      <c r="I37" s="286">
        <f>SUM(I7:I36)</f>
        <v>1.8900000000000001E-4</v>
      </c>
      <c r="J37" s="285"/>
      <c r="K37" s="286">
        <f>SUM(K7:K36)</f>
        <v>-74.345920000000007</v>
      </c>
      <c r="O37" s="259">
        <v>4</v>
      </c>
      <c r="BA37" s="287">
        <f>SUM(BA7:BA36)</f>
        <v>0</v>
      </c>
      <c r="BB37" s="287">
        <f>SUM(BB7:BB36)</f>
        <v>0</v>
      </c>
      <c r="BC37" s="287">
        <f>SUM(BC7:BC36)</f>
        <v>0</v>
      </c>
      <c r="BD37" s="287">
        <f>SUM(BD7:BD36)</f>
        <v>0</v>
      </c>
      <c r="BE37" s="287">
        <f>SUM(BE7:BE36)</f>
        <v>0</v>
      </c>
    </row>
    <row r="38" spans="1:80" x14ac:dyDescent="0.2">
      <c r="A38" s="249" t="s">
        <v>97</v>
      </c>
      <c r="B38" s="250" t="s">
        <v>229</v>
      </c>
      <c r="C38" s="251" t="s">
        <v>230</v>
      </c>
      <c r="D38" s="252"/>
      <c r="E38" s="253"/>
      <c r="F38" s="253"/>
      <c r="G38" s="254"/>
      <c r="H38" s="255"/>
      <c r="I38" s="256"/>
      <c r="J38" s="257"/>
      <c r="K38" s="258"/>
      <c r="O38" s="259">
        <v>1</v>
      </c>
    </row>
    <row r="39" spans="1:80" x14ac:dyDescent="0.2">
      <c r="A39" s="260">
        <v>15</v>
      </c>
      <c r="B39" s="261" t="s">
        <v>239</v>
      </c>
      <c r="C39" s="262" t="s">
        <v>240</v>
      </c>
      <c r="D39" s="263" t="s">
        <v>113</v>
      </c>
      <c r="E39" s="264">
        <v>166.77</v>
      </c>
      <c r="F39" s="264">
        <v>0</v>
      </c>
      <c r="G39" s="265">
        <f>E39*F39</f>
        <v>0</v>
      </c>
      <c r="H39" s="266">
        <v>0.37080000000000002</v>
      </c>
      <c r="I39" s="267">
        <f>E39*H39</f>
        <v>61.838316000000006</v>
      </c>
      <c r="J39" s="266">
        <v>0</v>
      </c>
      <c r="K39" s="267">
        <f>E39*J39</f>
        <v>0</v>
      </c>
      <c r="O39" s="259">
        <v>2</v>
      </c>
      <c r="AA39" s="232">
        <v>1</v>
      </c>
      <c r="AB39" s="232">
        <v>1</v>
      </c>
      <c r="AC39" s="232">
        <v>1</v>
      </c>
      <c r="AZ39" s="232">
        <v>1</v>
      </c>
      <c r="BA39" s="232">
        <f>IF(AZ39=1,G39,0)</f>
        <v>0</v>
      </c>
      <c r="BB39" s="232">
        <f>IF(AZ39=2,G39,0)</f>
        <v>0</v>
      </c>
      <c r="BC39" s="232">
        <f>IF(AZ39=3,G39,0)</f>
        <v>0</v>
      </c>
      <c r="BD39" s="232">
        <f>IF(AZ39=4,G39,0)</f>
        <v>0</v>
      </c>
      <c r="BE39" s="232">
        <f>IF(AZ39=5,G39,0)</f>
        <v>0</v>
      </c>
      <c r="CA39" s="259">
        <v>1</v>
      </c>
      <c r="CB39" s="259">
        <v>1</v>
      </c>
    </row>
    <row r="40" spans="1:80" x14ac:dyDescent="0.2">
      <c r="A40" s="268"/>
      <c r="B40" s="272"/>
      <c r="C40" s="330" t="s">
        <v>555</v>
      </c>
      <c r="D40" s="331"/>
      <c r="E40" s="273">
        <v>166.77</v>
      </c>
      <c r="F40" s="274"/>
      <c r="G40" s="275"/>
      <c r="H40" s="276"/>
      <c r="I40" s="270"/>
      <c r="J40" s="277"/>
      <c r="K40" s="270"/>
      <c r="M40" s="271" t="s">
        <v>555</v>
      </c>
      <c r="O40" s="259"/>
    </row>
    <row r="41" spans="1:80" ht="22.5" x14ac:dyDescent="0.2">
      <c r="A41" s="260">
        <v>16</v>
      </c>
      <c r="B41" s="261" t="s">
        <v>257</v>
      </c>
      <c r="C41" s="262" t="s">
        <v>258</v>
      </c>
      <c r="D41" s="263" t="s">
        <v>113</v>
      </c>
      <c r="E41" s="264">
        <v>6.25</v>
      </c>
      <c r="F41" s="264">
        <v>0</v>
      </c>
      <c r="G41" s="265">
        <f>E41*F41</f>
        <v>0</v>
      </c>
      <c r="H41" s="266">
        <v>0.63</v>
      </c>
      <c r="I41" s="267">
        <f>E41*H41</f>
        <v>3.9375</v>
      </c>
      <c r="J41" s="266">
        <v>0</v>
      </c>
      <c r="K41" s="267">
        <f>E41*J41</f>
        <v>0</v>
      </c>
      <c r="O41" s="259">
        <v>2</v>
      </c>
      <c r="AA41" s="232">
        <v>1</v>
      </c>
      <c r="AB41" s="232">
        <v>1</v>
      </c>
      <c r="AC41" s="232">
        <v>1</v>
      </c>
      <c r="AZ41" s="232">
        <v>1</v>
      </c>
      <c r="BA41" s="232">
        <f>IF(AZ41=1,G41,0)</f>
        <v>0</v>
      </c>
      <c r="BB41" s="232">
        <f>IF(AZ41=2,G41,0)</f>
        <v>0</v>
      </c>
      <c r="BC41" s="232">
        <f>IF(AZ41=3,G41,0)</f>
        <v>0</v>
      </c>
      <c r="BD41" s="232">
        <f>IF(AZ41=4,G41,0)</f>
        <v>0</v>
      </c>
      <c r="BE41" s="232">
        <f>IF(AZ41=5,G41,0)</f>
        <v>0</v>
      </c>
      <c r="CA41" s="259">
        <v>1</v>
      </c>
      <c r="CB41" s="259">
        <v>1</v>
      </c>
    </row>
    <row r="42" spans="1:80" x14ac:dyDescent="0.2">
      <c r="A42" s="268"/>
      <c r="B42" s="272"/>
      <c r="C42" s="330" t="s">
        <v>557</v>
      </c>
      <c r="D42" s="331"/>
      <c r="E42" s="273">
        <v>6.25</v>
      </c>
      <c r="F42" s="274"/>
      <c r="G42" s="275"/>
      <c r="H42" s="276"/>
      <c r="I42" s="270"/>
      <c r="J42" s="277"/>
      <c r="K42" s="270"/>
      <c r="M42" s="271" t="s">
        <v>557</v>
      </c>
      <c r="O42" s="259"/>
    </row>
    <row r="43" spans="1:80" x14ac:dyDescent="0.2">
      <c r="A43" s="260">
        <v>17</v>
      </c>
      <c r="B43" s="261" t="s">
        <v>259</v>
      </c>
      <c r="C43" s="262" t="s">
        <v>260</v>
      </c>
      <c r="D43" s="263" t="s">
        <v>113</v>
      </c>
      <c r="E43" s="264">
        <v>142.13999999999999</v>
      </c>
      <c r="F43" s="264">
        <v>0</v>
      </c>
      <c r="G43" s="265">
        <f>E43*F43</f>
        <v>0</v>
      </c>
      <c r="H43" s="266">
        <v>5.5449999999999999E-2</v>
      </c>
      <c r="I43" s="267">
        <f>E43*H43</f>
        <v>7.8816629999999988</v>
      </c>
      <c r="J43" s="266">
        <v>0</v>
      </c>
      <c r="K43" s="267">
        <f>E43*J43</f>
        <v>0</v>
      </c>
      <c r="O43" s="259">
        <v>2</v>
      </c>
      <c r="AA43" s="232">
        <v>1</v>
      </c>
      <c r="AB43" s="232">
        <v>0</v>
      </c>
      <c r="AC43" s="232">
        <v>0</v>
      </c>
      <c r="AZ43" s="232">
        <v>1</v>
      </c>
      <c r="BA43" s="232">
        <f>IF(AZ43=1,G43,0)</f>
        <v>0</v>
      </c>
      <c r="BB43" s="232">
        <f>IF(AZ43=2,G43,0)</f>
        <v>0</v>
      </c>
      <c r="BC43" s="232">
        <f>IF(AZ43=3,G43,0)</f>
        <v>0</v>
      </c>
      <c r="BD43" s="232">
        <f>IF(AZ43=4,G43,0)</f>
        <v>0</v>
      </c>
      <c r="BE43" s="232">
        <f>IF(AZ43=5,G43,0)</f>
        <v>0</v>
      </c>
      <c r="CA43" s="259">
        <v>1</v>
      </c>
      <c r="CB43" s="259">
        <v>0</v>
      </c>
    </row>
    <row r="44" spans="1:80" x14ac:dyDescent="0.2">
      <c r="A44" s="268"/>
      <c r="B44" s="272"/>
      <c r="C44" s="330" t="s">
        <v>545</v>
      </c>
      <c r="D44" s="331"/>
      <c r="E44" s="273">
        <v>142.13999999999999</v>
      </c>
      <c r="F44" s="274"/>
      <c r="G44" s="275"/>
      <c r="H44" s="276"/>
      <c r="I44" s="270"/>
      <c r="J44" s="277"/>
      <c r="K44" s="270"/>
      <c r="M44" s="271" t="s">
        <v>545</v>
      </c>
      <c r="O44" s="259"/>
    </row>
    <row r="45" spans="1:80" x14ac:dyDescent="0.2">
      <c r="A45" s="260">
        <v>18</v>
      </c>
      <c r="B45" s="261" t="s">
        <v>285</v>
      </c>
      <c r="C45" s="262" t="s">
        <v>286</v>
      </c>
      <c r="D45" s="263" t="s">
        <v>113</v>
      </c>
      <c r="E45" s="264">
        <v>6.25</v>
      </c>
      <c r="F45" s="264">
        <v>0</v>
      </c>
      <c r="G45" s="265">
        <f>E45*F45</f>
        <v>0</v>
      </c>
      <c r="H45" s="266">
        <v>0.14607000000000001</v>
      </c>
      <c r="I45" s="267">
        <f>E45*H45</f>
        <v>0.91293750000000007</v>
      </c>
      <c r="J45" s="266">
        <v>0</v>
      </c>
      <c r="K45" s="267">
        <f>E45*J45</f>
        <v>0</v>
      </c>
      <c r="O45" s="259">
        <v>2</v>
      </c>
      <c r="AA45" s="232">
        <v>1</v>
      </c>
      <c r="AB45" s="232">
        <v>1</v>
      </c>
      <c r="AC45" s="232">
        <v>1</v>
      </c>
      <c r="AZ45" s="232">
        <v>1</v>
      </c>
      <c r="BA45" s="232">
        <f>IF(AZ45=1,G45,0)</f>
        <v>0</v>
      </c>
      <c r="BB45" s="232">
        <f>IF(AZ45=2,G45,0)</f>
        <v>0</v>
      </c>
      <c r="BC45" s="232">
        <f>IF(AZ45=3,G45,0)</f>
        <v>0</v>
      </c>
      <c r="BD45" s="232">
        <f>IF(AZ45=4,G45,0)</f>
        <v>0</v>
      </c>
      <c r="BE45" s="232">
        <f>IF(AZ45=5,G45,0)</f>
        <v>0</v>
      </c>
      <c r="CA45" s="259">
        <v>1</v>
      </c>
      <c r="CB45" s="259">
        <v>1</v>
      </c>
    </row>
    <row r="46" spans="1:80" x14ac:dyDescent="0.2">
      <c r="A46" s="260">
        <v>19</v>
      </c>
      <c r="B46" s="261" t="s">
        <v>294</v>
      </c>
      <c r="C46" s="262" t="s">
        <v>295</v>
      </c>
      <c r="D46" s="263" t="s">
        <v>113</v>
      </c>
      <c r="E46" s="264">
        <v>149.24700000000001</v>
      </c>
      <c r="F46" s="264">
        <v>0</v>
      </c>
      <c r="G46" s="265">
        <f>E46*F46</f>
        <v>0</v>
      </c>
      <c r="H46" s="266">
        <v>0.12959999999999999</v>
      </c>
      <c r="I46" s="267">
        <f>E46*H46</f>
        <v>19.342411200000001</v>
      </c>
      <c r="J46" s="266"/>
      <c r="K46" s="267">
        <f>E46*J46</f>
        <v>0</v>
      </c>
      <c r="O46" s="259">
        <v>2</v>
      </c>
      <c r="AA46" s="232">
        <v>3</v>
      </c>
      <c r="AB46" s="232">
        <v>1</v>
      </c>
      <c r="AC46" s="232">
        <v>59245020.100000001</v>
      </c>
      <c r="AZ46" s="232">
        <v>1</v>
      </c>
      <c r="BA46" s="232">
        <f>IF(AZ46=1,G46,0)</f>
        <v>0</v>
      </c>
      <c r="BB46" s="232">
        <f>IF(AZ46=2,G46,0)</f>
        <v>0</v>
      </c>
      <c r="BC46" s="232">
        <f>IF(AZ46=3,G46,0)</f>
        <v>0</v>
      </c>
      <c r="BD46" s="232">
        <f>IF(AZ46=4,G46,0)</f>
        <v>0</v>
      </c>
      <c r="BE46" s="232">
        <f>IF(AZ46=5,G46,0)</f>
        <v>0</v>
      </c>
      <c r="CA46" s="259">
        <v>3</v>
      </c>
      <c r="CB46" s="259">
        <v>1</v>
      </c>
    </row>
    <row r="47" spans="1:80" x14ac:dyDescent="0.2">
      <c r="A47" s="268"/>
      <c r="B47" s="272"/>
      <c r="C47" s="330" t="s">
        <v>558</v>
      </c>
      <c r="D47" s="331"/>
      <c r="E47" s="273">
        <v>149.24700000000001</v>
      </c>
      <c r="F47" s="274"/>
      <c r="G47" s="275"/>
      <c r="H47" s="276"/>
      <c r="I47" s="270"/>
      <c r="J47" s="277"/>
      <c r="K47" s="270"/>
      <c r="M47" s="271" t="s">
        <v>558</v>
      </c>
      <c r="O47" s="259"/>
    </row>
    <row r="48" spans="1:80" x14ac:dyDescent="0.2">
      <c r="A48" s="278"/>
      <c r="B48" s="279" t="s">
        <v>100</v>
      </c>
      <c r="C48" s="280" t="s">
        <v>231</v>
      </c>
      <c r="D48" s="281"/>
      <c r="E48" s="282"/>
      <c r="F48" s="283"/>
      <c r="G48" s="284">
        <f>SUM(G38:G47)</f>
        <v>0</v>
      </c>
      <c r="H48" s="285"/>
      <c r="I48" s="286">
        <f>SUM(I38:I47)</f>
        <v>93.912827700000008</v>
      </c>
      <c r="J48" s="285"/>
      <c r="K48" s="286">
        <f>SUM(K38:K47)</f>
        <v>0</v>
      </c>
      <c r="O48" s="259">
        <v>4</v>
      </c>
      <c r="BA48" s="287">
        <f>SUM(BA38:BA47)</f>
        <v>0</v>
      </c>
      <c r="BB48" s="287">
        <f>SUM(BB38:BB47)</f>
        <v>0</v>
      </c>
      <c r="BC48" s="287">
        <f>SUM(BC38:BC47)</f>
        <v>0</v>
      </c>
      <c r="BD48" s="287">
        <f>SUM(BD38:BD47)</f>
        <v>0</v>
      </c>
      <c r="BE48" s="287">
        <f>SUM(BE38:BE47)</f>
        <v>0</v>
      </c>
    </row>
    <row r="49" spans="1:80" x14ac:dyDescent="0.2">
      <c r="A49" s="249" t="s">
        <v>97</v>
      </c>
      <c r="B49" s="250" t="s">
        <v>332</v>
      </c>
      <c r="C49" s="251" t="s">
        <v>333</v>
      </c>
      <c r="D49" s="252"/>
      <c r="E49" s="253"/>
      <c r="F49" s="253"/>
      <c r="G49" s="254"/>
      <c r="H49" s="255"/>
      <c r="I49" s="256"/>
      <c r="J49" s="257"/>
      <c r="K49" s="258"/>
      <c r="O49" s="259">
        <v>1</v>
      </c>
    </row>
    <row r="50" spans="1:80" x14ac:dyDescent="0.2">
      <c r="A50" s="260">
        <v>20</v>
      </c>
      <c r="B50" s="261" t="s">
        <v>350</v>
      </c>
      <c r="C50" s="262" t="s">
        <v>351</v>
      </c>
      <c r="D50" s="263" t="s">
        <v>137</v>
      </c>
      <c r="E50" s="264">
        <v>63</v>
      </c>
      <c r="F50" s="264">
        <v>0</v>
      </c>
      <c r="G50" s="265">
        <f>E50*F50</f>
        <v>0</v>
      </c>
      <c r="H50" s="266">
        <v>0.10598</v>
      </c>
      <c r="I50" s="267">
        <f>E50*H50</f>
        <v>6.6767400000000006</v>
      </c>
      <c r="J50" s="266">
        <v>0</v>
      </c>
      <c r="K50" s="267">
        <f>E50*J50</f>
        <v>0</v>
      </c>
      <c r="O50" s="259">
        <v>2</v>
      </c>
      <c r="AA50" s="232">
        <v>1</v>
      </c>
      <c r="AB50" s="232">
        <v>1</v>
      </c>
      <c r="AC50" s="232">
        <v>1</v>
      </c>
      <c r="AZ50" s="232">
        <v>1</v>
      </c>
      <c r="BA50" s="232">
        <f>IF(AZ50=1,G50,0)</f>
        <v>0</v>
      </c>
      <c r="BB50" s="232">
        <f>IF(AZ50=2,G50,0)</f>
        <v>0</v>
      </c>
      <c r="BC50" s="232">
        <f>IF(AZ50=3,G50,0)</f>
        <v>0</v>
      </c>
      <c r="BD50" s="232">
        <f>IF(AZ50=4,G50,0)</f>
        <v>0</v>
      </c>
      <c r="BE50" s="232">
        <f>IF(AZ50=5,G50,0)</f>
        <v>0</v>
      </c>
      <c r="CA50" s="259">
        <v>1</v>
      </c>
      <c r="CB50" s="259">
        <v>1</v>
      </c>
    </row>
    <row r="51" spans="1:80" x14ac:dyDescent="0.2">
      <c r="A51" s="268"/>
      <c r="B51" s="272"/>
      <c r="C51" s="330" t="s">
        <v>559</v>
      </c>
      <c r="D51" s="331"/>
      <c r="E51" s="273">
        <v>63</v>
      </c>
      <c r="F51" s="274"/>
      <c r="G51" s="275"/>
      <c r="H51" s="276"/>
      <c r="I51" s="270"/>
      <c r="J51" s="277"/>
      <c r="K51" s="270"/>
      <c r="M51" s="271" t="s">
        <v>559</v>
      </c>
      <c r="O51" s="259"/>
    </row>
    <row r="52" spans="1:80" x14ac:dyDescent="0.2">
      <c r="A52" s="260">
        <v>21</v>
      </c>
      <c r="B52" s="261" t="s">
        <v>354</v>
      </c>
      <c r="C52" s="262" t="s">
        <v>355</v>
      </c>
      <c r="D52" s="263" t="s">
        <v>137</v>
      </c>
      <c r="E52" s="264">
        <v>25</v>
      </c>
      <c r="F52" s="264">
        <v>0</v>
      </c>
      <c r="G52" s="265">
        <f>E52*F52</f>
        <v>0</v>
      </c>
      <c r="H52" s="266">
        <v>0.13611999999999999</v>
      </c>
      <c r="I52" s="267">
        <f>E52*H52</f>
        <v>3.4029999999999996</v>
      </c>
      <c r="J52" s="266">
        <v>0</v>
      </c>
      <c r="K52" s="267">
        <f>E52*J52</f>
        <v>0</v>
      </c>
      <c r="O52" s="259">
        <v>2</v>
      </c>
      <c r="AA52" s="232">
        <v>1</v>
      </c>
      <c r="AB52" s="232">
        <v>0</v>
      </c>
      <c r="AC52" s="232">
        <v>0</v>
      </c>
      <c r="AZ52" s="232">
        <v>1</v>
      </c>
      <c r="BA52" s="232">
        <f>IF(AZ52=1,G52,0)</f>
        <v>0</v>
      </c>
      <c r="BB52" s="232">
        <f>IF(AZ52=2,G52,0)</f>
        <v>0</v>
      </c>
      <c r="BC52" s="232">
        <f>IF(AZ52=3,G52,0)</f>
        <v>0</v>
      </c>
      <c r="BD52" s="232">
        <f>IF(AZ52=4,G52,0)</f>
        <v>0</v>
      </c>
      <c r="BE52" s="232">
        <f>IF(AZ52=5,G52,0)</f>
        <v>0</v>
      </c>
      <c r="CA52" s="259">
        <v>1</v>
      </c>
      <c r="CB52" s="259">
        <v>0</v>
      </c>
    </row>
    <row r="53" spans="1:80" x14ac:dyDescent="0.2">
      <c r="A53" s="268"/>
      <c r="B53" s="272"/>
      <c r="C53" s="330" t="s">
        <v>560</v>
      </c>
      <c r="D53" s="331"/>
      <c r="E53" s="273">
        <v>25</v>
      </c>
      <c r="F53" s="274"/>
      <c r="G53" s="275"/>
      <c r="H53" s="276"/>
      <c r="I53" s="270"/>
      <c r="J53" s="277"/>
      <c r="K53" s="270"/>
      <c r="M53" s="271">
        <v>25</v>
      </c>
      <c r="O53" s="259"/>
    </row>
    <row r="54" spans="1:80" x14ac:dyDescent="0.2">
      <c r="A54" s="260">
        <v>22</v>
      </c>
      <c r="B54" s="261" t="s">
        <v>358</v>
      </c>
      <c r="C54" s="262" t="s">
        <v>359</v>
      </c>
      <c r="D54" s="263" t="s">
        <v>143</v>
      </c>
      <c r="E54" s="264">
        <v>4.96</v>
      </c>
      <c r="F54" s="264">
        <v>0</v>
      </c>
      <c r="G54" s="265">
        <f>E54*F54</f>
        <v>0</v>
      </c>
      <c r="H54" s="266">
        <v>2.3785500000000002</v>
      </c>
      <c r="I54" s="267">
        <f>E54*H54</f>
        <v>11.797608</v>
      </c>
      <c r="J54" s="266">
        <v>0</v>
      </c>
      <c r="K54" s="267">
        <f>E54*J54</f>
        <v>0</v>
      </c>
      <c r="O54" s="259">
        <v>2</v>
      </c>
      <c r="AA54" s="232">
        <v>1</v>
      </c>
      <c r="AB54" s="232">
        <v>1</v>
      </c>
      <c r="AC54" s="232">
        <v>1</v>
      </c>
      <c r="AZ54" s="232">
        <v>1</v>
      </c>
      <c r="BA54" s="232">
        <f>IF(AZ54=1,G54,0)</f>
        <v>0</v>
      </c>
      <c r="BB54" s="232">
        <f>IF(AZ54=2,G54,0)</f>
        <v>0</v>
      </c>
      <c r="BC54" s="232">
        <f>IF(AZ54=3,G54,0)</f>
        <v>0</v>
      </c>
      <c r="BD54" s="232">
        <f>IF(AZ54=4,G54,0)</f>
        <v>0</v>
      </c>
      <c r="BE54" s="232">
        <f>IF(AZ54=5,G54,0)</f>
        <v>0</v>
      </c>
      <c r="CA54" s="259">
        <v>1</v>
      </c>
      <c r="CB54" s="259">
        <v>1</v>
      </c>
    </row>
    <row r="55" spans="1:80" x14ac:dyDescent="0.2">
      <c r="A55" s="268"/>
      <c r="B55" s="272"/>
      <c r="C55" s="330" t="s">
        <v>561</v>
      </c>
      <c r="D55" s="331"/>
      <c r="E55" s="273">
        <v>0.625</v>
      </c>
      <c r="F55" s="274"/>
      <c r="G55" s="275"/>
      <c r="H55" s="276"/>
      <c r="I55" s="270"/>
      <c r="J55" s="277"/>
      <c r="K55" s="270"/>
      <c r="M55" s="271" t="s">
        <v>561</v>
      </c>
      <c r="O55" s="259"/>
    </row>
    <row r="56" spans="1:80" x14ac:dyDescent="0.2">
      <c r="A56" s="268"/>
      <c r="B56" s="272"/>
      <c r="C56" s="330" t="s">
        <v>562</v>
      </c>
      <c r="D56" s="331"/>
      <c r="E56" s="273">
        <v>2.835</v>
      </c>
      <c r="F56" s="274"/>
      <c r="G56" s="275"/>
      <c r="H56" s="276"/>
      <c r="I56" s="270"/>
      <c r="J56" s="277"/>
      <c r="K56" s="270"/>
      <c r="M56" s="271" t="s">
        <v>562</v>
      </c>
      <c r="O56" s="259"/>
    </row>
    <row r="57" spans="1:80" x14ac:dyDescent="0.2">
      <c r="A57" s="268"/>
      <c r="B57" s="272"/>
      <c r="C57" s="330" t="s">
        <v>563</v>
      </c>
      <c r="D57" s="331"/>
      <c r="E57" s="273">
        <v>1.5</v>
      </c>
      <c r="F57" s="274"/>
      <c r="G57" s="275"/>
      <c r="H57" s="276"/>
      <c r="I57" s="270"/>
      <c r="J57" s="277"/>
      <c r="K57" s="270"/>
      <c r="M57" s="271" t="s">
        <v>563</v>
      </c>
      <c r="O57" s="259"/>
    </row>
    <row r="58" spans="1:80" x14ac:dyDescent="0.2">
      <c r="A58" s="260">
        <v>23</v>
      </c>
      <c r="B58" s="261" t="s">
        <v>379</v>
      </c>
      <c r="C58" s="262" t="s">
        <v>380</v>
      </c>
      <c r="D58" s="263" t="s">
        <v>289</v>
      </c>
      <c r="E58" s="264">
        <v>66.150000000000006</v>
      </c>
      <c r="F58" s="264">
        <v>0</v>
      </c>
      <c r="G58" s="265">
        <f>E58*F58</f>
        <v>0</v>
      </c>
      <c r="H58" s="266">
        <v>2.7E-2</v>
      </c>
      <c r="I58" s="267">
        <f>E58*H58</f>
        <v>1.7860500000000001</v>
      </c>
      <c r="J58" s="266"/>
      <c r="K58" s="267">
        <f>E58*J58</f>
        <v>0</v>
      </c>
      <c r="O58" s="259">
        <v>2</v>
      </c>
      <c r="AA58" s="232">
        <v>3</v>
      </c>
      <c r="AB58" s="232">
        <v>1</v>
      </c>
      <c r="AC58" s="232">
        <v>59217330</v>
      </c>
      <c r="AZ58" s="232">
        <v>1</v>
      </c>
      <c r="BA58" s="232">
        <f>IF(AZ58=1,G58,0)</f>
        <v>0</v>
      </c>
      <c r="BB58" s="232">
        <f>IF(AZ58=2,G58,0)</f>
        <v>0</v>
      </c>
      <c r="BC58" s="232">
        <f>IF(AZ58=3,G58,0)</f>
        <v>0</v>
      </c>
      <c r="BD58" s="232">
        <f>IF(AZ58=4,G58,0)</f>
        <v>0</v>
      </c>
      <c r="BE58" s="232">
        <f>IF(AZ58=5,G58,0)</f>
        <v>0</v>
      </c>
      <c r="CA58" s="259">
        <v>3</v>
      </c>
      <c r="CB58" s="259">
        <v>1</v>
      </c>
    </row>
    <row r="59" spans="1:80" x14ac:dyDescent="0.2">
      <c r="A59" s="268"/>
      <c r="B59" s="272"/>
      <c r="C59" s="330" t="s">
        <v>564</v>
      </c>
      <c r="D59" s="331"/>
      <c r="E59" s="273">
        <v>66.150000000000006</v>
      </c>
      <c r="F59" s="274"/>
      <c r="G59" s="275"/>
      <c r="H59" s="276"/>
      <c r="I59" s="270"/>
      <c r="J59" s="277"/>
      <c r="K59" s="270"/>
      <c r="M59" s="271" t="s">
        <v>564</v>
      </c>
      <c r="O59" s="259"/>
    </row>
    <row r="60" spans="1:80" x14ac:dyDescent="0.2">
      <c r="A60" s="260">
        <v>24</v>
      </c>
      <c r="B60" s="261" t="s">
        <v>390</v>
      </c>
      <c r="C60" s="262" t="s">
        <v>391</v>
      </c>
      <c r="D60" s="263" t="s">
        <v>289</v>
      </c>
      <c r="E60" s="264">
        <v>26.25</v>
      </c>
      <c r="F60" s="264">
        <v>0</v>
      </c>
      <c r="G60" s="265">
        <f>E60*F60</f>
        <v>0</v>
      </c>
      <c r="H60" s="266">
        <v>0.08</v>
      </c>
      <c r="I60" s="267">
        <f>E60*H60</f>
        <v>2.1</v>
      </c>
      <c r="J60" s="266"/>
      <c r="K60" s="267">
        <f>E60*J60</f>
        <v>0</v>
      </c>
      <c r="O60" s="259">
        <v>2</v>
      </c>
      <c r="AA60" s="232">
        <v>3</v>
      </c>
      <c r="AB60" s="232">
        <v>0</v>
      </c>
      <c r="AC60" s="232">
        <v>59217472</v>
      </c>
      <c r="AZ60" s="232">
        <v>1</v>
      </c>
      <c r="BA60" s="232">
        <f>IF(AZ60=1,G60,0)</f>
        <v>0</v>
      </c>
      <c r="BB60" s="232">
        <f>IF(AZ60=2,G60,0)</f>
        <v>0</v>
      </c>
      <c r="BC60" s="232">
        <f>IF(AZ60=3,G60,0)</f>
        <v>0</v>
      </c>
      <c r="BD60" s="232">
        <f>IF(AZ60=4,G60,0)</f>
        <v>0</v>
      </c>
      <c r="BE60" s="232">
        <f>IF(AZ60=5,G60,0)</f>
        <v>0</v>
      </c>
      <c r="CA60" s="259">
        <v>3</v>
      </c>
      <c r="CB60" s="259">
        <v>0</v>
      </c>
    </row>
    <row r="61" spans="1:80" x14ac:dyDescent="0.2">
      <c r="A61" s="268"/>
      <c r="B61" s="272"/>
      <c r="C61" s="330" t="s">
        <v>565</v>
      </c>
      <c r="D61" s="331"/>
      <c r="E61" s="273">
        <v>26.25</v>
      </c>
      <c r="F61" s="274"/>
      <c r="G61" s="275"/>
      <c r="H61" s="276"/>
      <c r="I61" s="270"/>
      <c r="J61" s="277"/>
      <c r="K61" s="270"/>
      <c r="M61" s="271" t="s">
        <v>565</v>
      </c>
      <c r="O61" s="259"/>
    </row>
    <row r="62" spans="1:80" x14ac:dyDescent="0.2">
      <c r="A62" s="278"/>
      <c r="B62" s="279" t="s">
        <v>100</v>
      </c>
      <c r="C62" s="280" t="s">
        <v>334</v>
      </c>
      <c r="D62" s="281"/>
      <c r="E62" s="282"/>
      <c r="F62" s="283"/>
      <c r="G62" s="284">
        <f>SUM(G49:G61)</f>
        <v>0</v>
      </c>
      <c r="H62" s="285"/>
      <c r="I62" s="286">
        <f>SUM(I49:I61)</f>
        <v>25.763398000000002</v>
      </c>
      <c r="J62" s="285"/>
      <c r="K62" s="286">
        <f>SUM(K49:K61)</f>
        <v>0</v>
      </c>
      <c r="O62" s="259">
        <v>4</v>
      </c>
      <c r="BA62" s="287">
        <f>SUM(BA49:BA61)</f>
        <v>0</v>
      </c>
      <c r="BB62" s="287">
        <f>SUM(BB49:BB61)</f>
        <v>0</v>
      </c>
      <c r="BC62" s="287">
        <f>SUM(BC49:BC61)</f>
        <v>0</v>
      </c>
      <c r="BD62" s="287">
        <f>SUM(BD49:BD61)</f>
        <v>0</v>
      </c>
      <c r="BE62" s="287">
        <f>SUM(BE49:BE61)</f>
        <v>0</v>
      </c>
    </row>
    <row r="63" spans="1:80" x14ac:dyDescent="0.2">
      <c r="A63" s="249" t="s">
        <v>97</v>
      </c>
      <c r="B63" s="250" t="s">
        <v>416</v>
      </c>
      <c r="C63" s="251" t="s">
        <v>417</v>
      </c>
      <c r="D63" s="252"/>
      <c r="E63" s="253"/>
      <c r="F63" s="253"/>
      <c r="G63" s="254"/>
      <c r="H63" s="255"/>
      <c r="I63" s="256"/>
      <c r="J63" s="257"/>
      <c r="K63" s="258"/>
      <c r="O63" s="259">
        <v>1</v>
      </c>
    </row>
    <row r="64" spans="1:80" x14ac:dyDescent="0.2">
      <c r="A64" s="260">
        <v>25</v>
      </c>
      <c r="B64" s="261" t="s">
        <v>419</v>
      </c>
      <c r="C64" s="262" t="s">
        <v>420</v>
      </c>
      <c r="D64" s="263" t="s">
        <v>421</v>
      </c>
      <c r="E64" s="264">
        <v>119.6764147</v>
      </c>
      <c r="F64" s="264">
        <v>0</v>
      </c>
      <c r="G64" s="265">
        <f>E64*F64</f>
        <v>0</v>
      </c>
      <c r="H64" s="266">
        <v>0</v>
      </c>
      <c r="I64" s="267">
        <f>E64*H64</f>
        <v>0</v>
      </c>
      <c r="J64" s="266"/>
      <c r="K64" s="267">
        <f>E64*J64</f>
        <v>0</v>
      </c>
      <c r="O64" s="259">
        <v>2</v>
      </c>
      <c r="AA64" s="232">
        <v>7</v>
      </c>
      <c r="AB64" s="232">
        <v>1</v>
      </c>
      <c r="AC64" s="232">
        <v>2</v>
      </c>
      <c r="AZ64" s="232">
        <v>1</v>
      </c>
      <c r="BA64" s="232">
        <f>IF(AZ64=1,G64,0)</f>
        <v>0</v>
      </c>
      <c r="BB64" s="232">
        <f>IF(AZ64=2,G64,0)</f>
        <v>0</v>
      </c>
      <c r="BC64" s="232">
        <f>IF(AZ64=3,G64,0)</f>
        <v>0</v>
      </c>
      <c r="BD64" s="232">
        <f>IF(AZ64=4,G64,0)</f>
        <v>0</v>
      </c>
      <c r="BE64" s="232">
        <f>IF(AZ64=5,G64,0)</f>
        <v>0</v>
      </c>
      <c r="CA64" s="259">
        <v>7</v>
      </c>
      <c r="CB64" s="259">
        <v>1</v>
      </c>
    </row>
    <row r="65" spans="1:80" x14ac:dyDescent="0.2">
      <c r="A65" s="278"/>
      <c r="B65" s="279" t="s">
        <v>100</v>
      </c>
      <c r="C65" s="280" t="s">
        <v>418</v>
      </c>
      <c r="D65" s="281"/>
      <c r="E65" s="282"/>
      <c r="F65" s="283"/>
      <c r="G65" s="284">
        <f>SUM(G63:G64)</f>
        <v>0</v>
      </c>
      <c r="H65" s="285"/>
      <c r="I65" s="286">
        <f>SUM(I63:I64)</f>
        <v>0</v>
      </c>
      <c r="J65" s="285"/>
      <c r="K65" s="286">
        <f>SUM(K63:K64)</f>
        <v>0</v>
      </c>
      <c r="O65" s="259">
        <v>4</v>
      </c>
      <c r="BA65" s="287">
        <f>SUM(BA63:BA64)</f>
        <v>0</v>
      </c>
      <c r="BB65" s="287">
        <f>SUM(BB63:BB64)</f>
        <v>0</v>
      </c>
      <c r="BC65" s="287">
        <f>SUM(BC63:BC64)</f>
        <v>0</v>
      </c>
      <c r="BD65" s="287">
        <f>SUM(BD63:BD64)</f>
        <v>0</v>
      </c>
      <c r="BE65" s="287">
        <f>SUM(BE63:BE64)</f>
        <v>0</v>
      </c>
    </row>
    <row r="66" spans="1:80" x14ac:dyDescent="0.2">
      <c r="A66" s="249" t="s">
        <v>97</v>
      </c>
      <c r="B66" s="250" t="s">
        <v>452</v>
      </c>
      <c r="C66" s="251" t="s">
        <v>453</v>
      </c>
      <c r="D66" s="252"/>
      <c r="E66" s="253"/>
      <c r="F66" s="253"/>
      <c r="G66" s="254"/>
      <c r="H66" s="255"/>
      <c r="I66" s="256"/>
      <c r="J66" s="257"/>
      <c r="K66" s="258"/>
      <c r="O66" s="259">
        <v>1</v>
      </c>
    </row>
    <row r="67" spans="1:80" x14ac:dyDescent="0.2">
      <c r="A67" s="260">
        <v>26</v>
      </c>
      <c r="B67" s="261" t="s">
        <v>455</v>
      </c>
      <c r="C67" s="262" t="s">
        <v>456</v>
      </c>
      <c r="D67" s="263" t="s">
        <v>421</v>
      </c>
      <c r="E67" s="264">
        <v>74.345920000000007</v>
      </c>
      <c r="F67" s="264">
        <v>0</v>
      </c>
      <c r="G67" s="265">
        <f>E67*F67</f>
        <v>0</v>
      </c>
      <c r="H67" s="266">
        <v>0</v>
      </c>
      <c r="I67" s="267">
        <f>E67*H67</f>
        <v>0</v>
      </c>
      <c r="J67" s="266"/>
      <c r="K67" s="267">
        <f>E67*J67</f>
        <v>0</v>
      </c>
      <c r="O67" s="259">
        <v>2</v>
      </c>
      <c r="AA67" s="232">
        <v>8</v>
      </c>
      <c r="AB67" s="232">
        <v>0</v>
      </c>
      <c r="AC67" s="232">
        <v>3</v>
      </c>
      <c r="AZ67" s="232">
        <v>1</v>
      </c>
      <c r="BA67" s="232">
        <f>IF(AZ67=1,G67,0)</f>
        <v>0</v>
      </c>
      <c r="BB67" s="232">
        <f>IF(AZ67=2,G67,0)</f>
        <v>0</v>
      </c>
      <c r="BC67" s="232">
        <f>IF(AZ67=3,G67,0)</f>
        <v>0</v>
      </c>
      <c r="BD67" s="232">
        <f>IF(AZ67=4,G67,0)</f>
        <v>0</v>
      </c>
      <c r="BE67" s="232">
        <f>IF(AZ67=5,G67,0)</f>
        <v>0</v>
      </c>
      <c r="CA67" s="259">
        <v>8</v>
      </c>
      <c r="CB67" s="259">
        <v>0</v>
      </c>
    </row>
    <row r="68" spans="1:80" x14ac:dyDescent="0.2">
      <c r="A68" s="260">
        <v>27</v>
      </c>
      <c r="B68" s="261" t="s">
        <v>457</v>
      </c>
      <c r="C68" s="262" t="s">
        <v>458</v>
      </c>
      <c r="D68" s="263" t="s">
        <v>421</v>
      </c>
      <c r="E68" s="264">
        <v>1338.2265600000001</v>
      </c>
      <c r="F68" s="264">
        <v>0</v>
      </c>
      <c r="G68" s="265">
        <f>E68*F68</f>
        <v>0</v>
      </c>
      <c r="H68" s="266">
        <v>0</v>
      </c>
      <c r="I68" s="267">
        <f>E68*H68</f>
        <v>0</v>
      </c>
      <c r="J68" s="266"/>
      <c r="K68" s="267">
        <f>E68*J68</f>
        <v>0</v>
      </c>
      <c r="O68" s="259">
        <v>2</v>
      </c>
      <c r="AA68" s="232">
        <v>8</v>
      </c>
      <c r="AB68" s="232">
        <v>0</v>
      </c>
      <c r="AC68" s="232">
        <v>3</v>
      </c>
      <c r="AZ68" s="232">
        <v>1</v>
      </c>
      <c r="BA68" s="232">
        <f>IF(AZ68=1,G68,0)</f>
        <v>0</v>
      </c>
      <c r="BB68" s="232">
        <f>IF(AZ68=2,G68,0)</f>
        <v>0</v>
      </c>
      <c r="BC68" s="232">
        <f>IF(AZ68=3,G68,0)</f>
        <v>0</v>
      </c>
      <c r="BD68" s="232">
        <f>IF(AZ68=4,G68,0)</f>
        <v>0</v>
      </c>
      <c r="BE68" s="232">
        <f>IF(AZ68=5,G68,0)</f>
        <v>0</v>
      </c>
      <c r="CA68" s="259">
        <v>8</v>
      </c>
      <c r="CB68" s="259">
        <v>0</v>
      </c>
    </row>
    <row r="69" spans="1:80" x14ac:dyDescent="0.2">
      <c r="A69" s="260">
        <v>28</v>
      </c>
      <c r="B69" s="261" t="s">
        <v>459</v>
      </c>
      <c r="C69" s="262" t="s">
        <v>460</v>
      </c>
      <c r="D69" s="263" t="s">
        <v>421</v>
      </c>
      <c r="E69" s="264">
        <v>74.345920000000007</v>
      </c>
      <c r="F69" s="264">
        <v>0</v>
      </c>
      <c r="G69" s="265">
        <f>E69*F69</f>
        <v>0</v>
      </c>
      <c r="H69" s="266">
        <v>0</v>
      </c>
      <c r="I69" s="267">
        <f>E69*H69</f>
        <v>0</v>
      </c>
      <c r="J69" s="266"/>
      <c r="K69" s="267">
        <f>E69*J69</f>
        <v>0</v>
      </c>
      <c r="O69" s="259">
        <v>2</v>
      </c>
      <c r="AA69" s="232">
        <v>8</v>
      </c>
      <c r="AB69" s="232">
        <v>0</v>
      </c>
      <c r="AC69" s="232">
        <v>3</v>
      </c>
      <c r="AZ69" s="232">
        <v>1</v>
      </c>
      <c r="BA69" s="232">
        <f>IF(AZ69=1,G69,0)</f>
        <v>0</v>
      </c>
      <c r="BB69" s="232">
        <f>IF(AZ69=2,G69,0)</f>
        <v>0</v>
      </c>
      <c r="BC69" s="232">
        <f>IF(AZ69=3,G69,0)</f>
        <v>0</v>
      </c>
      <c r="BD69" s="232">
        <f>IF(AZ69=4,G69,0)</f>
        <v>0</v>
      </c>
      <c r="BE69" s="232">
        <f>IF(AZ69=5,G69,0)</f>
        <v>0</v>
      </c>
      <c r="CA69" s="259">
        <v>8</v>
      </c>
      <c r="CB69" s="259">
        <v>0</v>
      </c>
    </row>
    <row r="70" spans="1:80" x14ac:dyDescent="0.2">
      <c r="A70" s="278"/>
      <c r="B70" s="279" t="s">
        <v>100</v>
      </c>
      <c r="C70" s="280" t="s">
        <v>454</v>
      </c>
      <c r="D70" s="281"/>
      <c r="E70" s="282"/>
      <c r="F70" s="283"/>
      <c r="G70" s="284">
        <f>SUM(G66:G69)</f>
        <v>0</v>
      </c>
      <c r="H70" s="285"/>
      <c r="I70" s="286">
        <f>SUM(I66:I69)</f>
        <v>0</v>
      </c>
      <c r="J70" s="285"/>
      <c r="K70" s="286">
        <f>SUM(K66:K69)</f>
        <v>0</v>
      </c>
      <c r="O70" s="259">
        <v>4</v>
      </c>
      <c r="BA70" s="287">
        <f>SUM(BA66:BA69)</f>
        <v>0</v>
      </c>
      <c r="BB70" s="287">
        <f>SUM(BB66:BB69)</f>
        <v>0</v>
      </c>
      <c r="BC70" s="287">
        <f>SUM(BC66:BC69)</f>
        <v>0</v>
      </c>
      <c r="BD70" s="287">
        <f>SUM(BD66:BD69)</f>
        <v>0</v>
      </c>
      <c r="BE70" s="287">
        <f>SUM(BE66:BE69)</f>
        <v>0</v>
      </c>
    </row>
    <row r="71" spans="1:80" x14ac:dyDescent="0.2">
      <c r="E71" s="232"/>
    </row>
    <row r="72" spans="1:80" x14ac:dyDescent="0.2">
      <c r="E72" s="232"/>
    </row>
    <row r="73" spans="1:80" x14ac:dyDescent="0.2">
      <c r="E73" s="232"/>
    </row>
    <row r="74" spans="1:80" x14ac:dyDescent="0.2">
      <c r="E74" s="232"/>
    </row>
    <row r="75" spans="1:80" x14ac:dyDescent="0.2">
      <c r="E75" s="232"/>
    </row>
    <row r="76" spans="1:80" x14ac:dyDescent="0.2">
      <c r="E76" s="232"/>
    </row>
    <row r="77" spans="1:80" x14ac:dyDescent="0.2">
      <c r="E77" s="232"/>
    </row>
    <row r="78" spans="1:80" x14ac:dyDescent="0.2">
      <c r="E78" s="232"/>
    </row>
    <row r="79" spans="1:80" x14ac:dyDescent="0.2">
      <c r="E79" s="232"/>
    </row>
    <row r="80" spans="1:80" x14ac:dyDescent="0.2">
      <c r="E80" s="232"/>
    </row>
    <row r="81" spans="1:7" x14ac:dyDescent="0.2">
      <c r="E81" s="232"/>
    </row>
    <row r="82" spans="1:7" x14ac:dyDescent="0.2">
      <c r="E82" s="232"/>
    </row>
    <row r="83" spans="1:7" x14ac:dyDescent="0.2">
      <c r="E83" s="232"/>
    </row>
    <row r="84" spans="1:7" x14ac:dyDescent="0.2">
      <c r="E84" s="232"/>
    </row>
    <row r="85" spans="1:7" x14ac:dyDescent="0.2">
      <c r="E85" s="232"/>
    </row>
    <row r="86" spans="1:7" x14ac:dyDescent="0.2">
      <c r="E86" s="232"/>
    </row>
    <row r="87" spans="1:7" x14ac:dyDescent="0.2">
      <c r="E87" s="232"/>
    </row>
    <row r="88" spans="1:7" x14ac:dyDescent="0.2">
      <c r="E88" s="232"/>
    </row>
    <row r="89" spans="1:7" x14ac:dyDescent="0.2">
      <c r="E89" s="232"/>
    </row>
    <row r="90" spans="1:7" x14ac:dyDescent="0.2">
      <c r="E90" s="232"/>
    </row>
    <row r="91" spans="1:7" x14ac:dyDescent="0.2">
      <c r="E91" s="232"/>
    </row>
    <row r="92" spans="1:7" x14ac:dyDescent="0.2">
      <c r="E92" s="232"/>
    </row>
    <row r="93" spans="1:7" x14ac:dyDescent="0.2">
      <c r="E93" s="232"/>
    </row>
    <row r="94" spans="1:7" x14ac:dyDescent="0.2">
      <c r="A94" s="277"/>
      <c r="B94" s="277"/>
      <c r="C94" s="277"/>
      <c r="D94" s="277"/>
      <c r="E94" s="277"/>
      <c r="F94" s="277"/>
      <c r="G94" s="277"/>
    </row>
    <row r="95" spans="1:7" x14ac:dyDescent="0.2">
      <c r="A95" s="277"/>
      <c r="B95" s="277"/>
      <c r="C95" s="277"/>
      <c r="D95" s="277"/>
      <c r="E95" s="277"/>
      <c r="F95" s="277"/>
      <c r="G95" s="277"/>
    </row>
    <row r="96" spans="1:7" x14ac:dyDescent="0.2">
      <c r="A96" s="277"/>
      <c r="B96" s="277"/>
      <c r="C96" s="277"/>
      <c r="D96" s="277"/>
      <c r="E96" s="277"/>
      <c r="F96" s="277"/>
      <c r="G96" s="277"/>
    </row>
    <row r="97" spans="1:7" x14ac:dyDescent="0.2">
      <c r="A97" s="277"/>
      <c r="B97" s="277"/>
      <c r="C97" s="277"/>
      <c r="D97" s="277"/>
      <c r="E97" s="277"/>
      <c r="F97" s="277"/>
      <c r="G97" s="277"/>
    </row>
    <row r="98" spans="1:7" x14ac:dyDescent="0.2">
      <c r="E98" s="232"/>
    </row>
    <row r="99" spans="1:7" x14ac:dyDescent="0.2">
      <c r="E99" s="232"/>
    </row>
    <row r="100" spans="1:7" x14ac:dyDescent="0.2">
      <c r="E100" s="232"/>
    </row>
    <row r="101" spans="1:7" x14ac:dyDescent="0.2">
      <c r="E101" s="232"/>
    </row>
    <row r="102" spans="1:7" x14ac:dyDescent="0.2">
      <c r="E102" s="232"/>
    </row>
    <row r="103" spans="1:7" x14ac:dyDescent="0.2">
      <c r="E103" s="232"/>
    </row>
    <row r="104" spans="1:7" x14ac:dyDescent="0.2">
      <c r="E104" s="232"/>
    </row>
    <row r="105" spans="1:7" x14ac:dyDescent="0.2">
      <c r="E105" s="232"/>
    </row>
    <row r="106" spans="1:7" x14ac:dyDescent="0.2">
      <c r="E106" s="232"/>
    </row>
    <row r="107" spans="1:7" x14ac:dyDescent="0.2">
      <c r="E107" s="232"/>
    </row>
    <row r="108" spans="1:7" x14ac:dyDescent="0.2">
      <c r="E108" s="232"/>
    </row>
    <row r="109" spans="1:7" x14ac:dyDescent="0.2">
      <c r="E109" s="232"/>
    </row>
    <row r="110" spans="1:7" x14ac:dyDescent="0.2">
      <c r="E110" s="232"/>
    </row>
    <row r="111" spans="1:7" x14ac:dyDescent="0.2">
      <c r="E111" s="232"/>
    </row>
    <row r="112" spans="1:7" x14ac:dyDescent="0.2">
      <c r="E112" s="232"/>
    </row>
    <row r="113" spans="5:5" x14ac:dyDescent="0.2">
      <c r="E113" s="232"/>
    </row>
    <row r="114" spans="5:5" x14ac:dyDescent="0.2">
      <c r="E114" s="232"/>
    </row>
    <row r="115" spans="5:5" x14ac:dyDescent="0.2">
      <c r="E115" s="232"/>
    </row>
    <row r="116" spans="5:5" x14ac:dyDescent="0.2">
      <c r="E116" s="232"/>
    </row>
    <row r="117" spans="5:5" x14ac:dyDescent="0.2">
      <c r="E117" s="232"/>
    </row>
    <row r="118" spans="5:5" x14ac:dyDescent="0.2">
      <c r="E118" s="232"/>
    </row>
    <row r="119" spans="5:5" x14ac:dyDescent="0.2">
      <c r="E119" s="232"/>
    </row>
    <row r="120" spans="5:5" x14ac:dyDescent="0.2">
      <c r="E120" s="232"/>
    </row>
    <row r="121" spans="5:5" x14ac:dyDescent="0.2">
      <c r="E121" s="232"/>
    </row>
    <row r="122" spans="5:5" x14ac:dyDescent="0.2">
      <c r="E122" s="232"/>
    </row>
    <row r="123" spans="5:5" x14ac:dyDescent="0.2">
      <c r="E123" s="232"/>
    </row>
    <row r="124" spans="5:5" x14ac:dyDescent="0.2">
      <c r="E124" s="232"/>
    </row>
    <row r="125" spans="5:5" x14ac:dyDescent="0.2">
      <c r="E125" s="232"/>
    </row>
    <row r="126" spans="5:5" x14ac:dyDescent="0.2">
      <c r="E126" s="232"/>
    </row>
    <row r="127" spans="5:5" x14ac:dyDescent="0.2">
      <c r="E127" s="232"/>
    </row>
    <row r="128" spans="5:5" x14ac:dyDescent="0.2">
      <c r="E128" s="232"/>
    </row>
    <row r="129" spans="1:7" x14ac:dyDescent="0.2">
      <c r="A129" s="288"/>
      <c r="B129" s="288"/>
    </row>
    <row r="130" spans="1:7" x14ac:dyDescent="0.2">
      <c r="A130" s="277"/>
      <c r="B130" s="277"/>
      <c r="C130" s="289"/>
      <c r="D130" s="289"/>
      <c r="E130" s="290"/>
      <c r="F130" s="289"/>
      <c r="G130" s="291"/>
    </row>
    <row r="131" spans="1:7" x14ac:dyDescent="0.2">
      <c r="A131" s="292"/>
      <c r="B131" s="292"/>
      <c r="C131" s="277"/>
      <c r="D131" s="277"/>
      <c r="E131" s="293"/>
      <c r="F131" s="277"/>
      <c r="G131" s="277"/>
    </row>
    <row r="132" spans="1:7" x14ac:dyDescent="0.2">
      <c r="A132" s="277"/>
      <c r="B132" s="277"/>
      <c r="C132" s="277"/>
      <c r="D132" s="277"/>
      <c r="E132" s="293"/>
      <c r="F132" s="277"/>
      <c r="G132" s="277"/>
    </row>
    <row r="133" spans="1:7" x14ac:dyDescent="0.2">
      <c r="A133" s="277"/>
      <c r="B133" s="277"/>
      <c r="C133" s="277"/>
      <c r="D133" s="277"/>
      <c r="E133" s="293"/>
      <c r="F133" s="277"/>
      <c r="G133" s="277"/>
    </row>
    <row r="134" spans="1:7" x14ac:dyDescent="0.2">
      <c r="A134" s="277"/>
      <c r="B134" s="277"/>
      <c r="C134" s="277"/>
      <c r="D134" s="277"/>
      <c r="E134" s="293"/>
      <c r="F134" s="277"/>
      <c r="G134" s="277"/>
    </row>
    <row r="135" spans="1:7" x14ac:dyDescent="0.2">
      <c r="A135" s="277"/>
      <c r="B135" s="277"/>
      <c r="C135" s="277"/>
      <c r="D135" s="277"/>
      <c r="E135" s="293"/>
      <c r="F135" s="277"/>
      <c r="G135" s="277"/>
    </row>
    <row r="136" spans="1:7" x14ac:dyDescent="0.2">
      <c r="A136" s="277"/>
      <c r="B136" s="277"/>
      <c r="C136" s="277"/>
      <c r="D136" s="277"/>
      <c r="E136" s="293"/>
      <c r="F136" s="277"/>
      <c r="G136" s="277"/>
    </row>
    <row r="137" spans="1:7" x14ac:dyDescent="0.2">
      <c r="A137" s="277"/>
      <c r="B137" s="277"/>
      <c r="C137" s="277"/>
      <c r="D137" s="277"/>
      <c r="E137" s="293"/>
      <c r="F137" s="277"/>
      <c r="G137" s="277"/>
    </row>
    <row r="138" spans="1:7" x14ac:dyDescent="0.2">
      <c r="A138" s="277"/>
      <c r="B138" s="277"/>
      <c r="C138" s="277"/>
      <c r="D138" s="277"/>
      <c r="E138" s="293"/>
      <c r="F138" s="277"/>
      <c r="G138" s="277"/>
    </row>
    <row r="139" spans="1:7" x14ac:dyDescent="0.2">
      <c r="A139" s="277"/>
      <c r="B139" s="277"/>
      <c r="C139" s="277"/>
      <c r="D139" s="277"/>
      <c r="E139" s="293"/>
      <c r="F139" s="277"/>
      <c r="G139" s="277"/>
    </row>
    <row r="140" spans="1:7" x14ac:dyDescent="0.2">
      <c r="A140" s="277"/>
      <c r="B140" s="277"/>
      <c r="C140" s="277"/>
      <c r="D140" s="277"/>
      <c r="E140" s="293"/>
      <c r="F140" s="277"/>
      <c r="G140" s="277"/>
    </row>
    <row r="141" spans="1:7" x14ac:dyDescent="0.2">
      <c r="A141" s="277"/>
      <c r="B141" s="277"/>
      <c r="C141" s="277"/>
      <c r="D141" s="277"/>
      <c r="E141" s="293"/>
      <c r="F141" s="277"/>
      <c r="G141" s="277"/>
    </row>
    <row r="142" spans="1:7" x14ac:dyDescent="0.2">
      <c r="A142" s="277"/>
      <c r="B142" s="277"/>
      <c r="C142" s="277"/>
      <c r="D142" s="277"/>
      <c r="E142" s="293"/>
      <c r="F142" s="277"/>
      <c r="G142" s="277"/>
    </row>
    <row r="143" spans="1:7" x14ac:dyDescent="0.2">
      <c r="A143" s="277"/>
      <c r="B143" s="277"/>
      <c r="C143" s="277"/>
      <c r="D143" s="277"/>
      <c r="E143" s="293"/>
      <c r="F143" s="277"/>
      <c r="G143" s="277"/>
    </row>
  </sheetData>
  <mergeCells count="30">
    <mergeCell ref="C27:D27"/>
    <mergeCell ref="A1:G1"/>
    <mergeCell ref="A3:B3"/>
    <mergeCell ref="A4:B4"/>
    <mergeCell ref="E4:G4"/>
    <mergeCell ref="C9:D9"/>
    <mergeCell ref="C11:D11"/>
    <mergeCell ref="C13:D13"/>
    <mergeCell ref="C16:D16"/>
    <mergeCell ref="C18:D18"/>
    <mergeCell ref="C20:D20"/>
    <mergeCell ref="C22:D22"/>
    <mergeCell ref="C23:D23"/>
    <mergeCell ref="C25:D25"/>
    <mergeCell ref="C29:D29"/>
    <mergeCell ref="C31:D31"/>
    <mergeCell ref="C33:D33"/>
    <mergeCell ref="C34:D34"/>
    <mergeCell ref="C36:D36"/>
    <mergeCell ref="C59:D59"/>
    <mergeCell ref="C61:D61"/>
    <mergeCell ref="C40:D40"/>
    <mergeCell ref="C42:D42"/>
    <mergeCell ref="C44:D44"/>
    <mergeCell ref="C47:D47"/>
    <mergeCell ref="C51:D51"/>
    <mergeCell ref="C53:D53"/>
    <mergeCell ref="C55:D55"/>
    <mergeCell ref="C56:D56"/>
    <mergeCell ref="C57:D57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42</vt:i4>
      </vt:variant>
    </vt:vector>
  </HeadingPairs>
  <TitlesOfParts>
    <vt:vector size="55" baseType="lpstr">
      <vt:lpstr>Stavba</vt:lpstr>
      <vt:lpstr>SO 01.1 001 KL</vt:lpstr>
      <vt:lpstr>SO 01.1 001 Rek</vt:lpstr>
      <vt:lpstr>SO 01.1 001 Pol</vt:lpstr>
      <vt:lpstr>SO 01.2 001 KL</vt:lpstr>
      <vt:lpstr>SO 01.2 001 Rek</vt:lpstr>
      <vt:lpstr>SO 01.2 001 Pol</vt:lpstr>
      <vt:lpstr>SO 02 001 KL</vt:lpstr>
      <vt:lpstr>SO 02 001 Rek</vt:lpstr>
      <vt:lpstr>SO 02 001 Pol</vt:lpstr>
      <vt:lpstr>SO 03 001 KL</vt:lpstr>
      <vt:lpstr>SO 03 001 Rek</vt:lpstr>
      <vt:lpstr>SO 03 001 Pol</vt:lpstr>
      <vt:lpstr>Stavba!CelkemObjekty</vt:lpstr>
      <vt:lpstr>Stavba!CisloStavby</vt:lpstr>
      <vt:lpstr>Stavba!dadresa</vt:lpstr>
      <vt:lpstr>Stavba!DIČ</vt:lpstr>
      <vt:lpstr>Stavba!dmisto</vt:lpstr>
      <vt:lpstr>Stavba!dpsc</vt:lpstr>
      <vt:lpstr>Stavba!IČO</vt:lpstr>
      <vt:lpstr>Stavba!NazevObjektu</vt:lpstr>
      <vt:lpstr>Stavba!NazevStavby</vt:lpstr>
      <vt:lpstr>'SO 01.1 001 Pol'!Názvy_tisku</vt:lpstr>
      <vt:lpstr>'SO 01.1 001 Rek'!Názvy_tisku</vt:lpstr>
      <vt:lpstr>'SO 01.2 001 Pol'!Názvy_tisku</vt:lpstr>
      <vt:lpstr>'SO 01.2 001 Rek'!Názvy_tisku</vt:lpstr>
      <vt:lpstr>'SO 02 001 Pol'!Názvy_tisku</vt:lpstr>
      <vt:lpstr>'SO 02 001 Rek'!Názvy_tisku</vt:lpstr>
      <vt:lpstr>'SO 03 001 Pol'!Názvy_tisku</vt:lpstr>
      <vt:lpstr>'SO 03 001 Rek'!Názvy_tisku</vt:lpstr>
      <vt:lpstr>Stavba!Objednatel</vt:lpstr>
      <vt:lpstr>Stavba!Objekt</vt:lpstr>
      <vt:lpstr>'SO 01.1 001 KL'!Oblast_tisku</vt:lpstr>
      <vt:lpstr>'SO 01.1 001 Pol'!Oblast_tisku</vt:lpstr>
      <vt:lpstr>'SO 01.1 001 Rek'!Oblast_tisku</vt:lpstr>
      <vt:lpstr>'SO 01.2 001 KL'!Oblast_tisku</vt:lpstr>
      <vt:lpstr>'SO 01.2 001 Pol'!Oblast_tisku</vt:lpstr>
      <vt:lpstr>'SO 01.2 001 Rek'!Oblast_tisku</vt:lpstr>
      <vt:lpstr>'SO 02 001 KL'!Oblast_tisku</vt:lpstr>
      <vt:lpstr>'SO 02 001 Pol'!Oblast_tisku</vt:lpstr>
      <vt:lpstr>'SO 02 001 Rek'!Oblast_tisku</vt:lpstr>
      <vt:lpstr>'SO 03 001 KL'!Oblast_tisku</vt:lpstr>
      <vt:lpstr>'SO 03 001 Pol'!Oblast_tisku</vt:lpstr>
      <vt:lpstr>'SO 03 001 Rek'!Oblast_tisku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Stavba!SazbaDPH1</vt:lpstr>
      <vt:lpstr>Stavba!SazbaDPH2</vt:lpstr>
      <vt:lpstr>Stavba!SoucetDilu</vt:lpstr>
      <vt:lpstr>Stavba!StavbaCelkem</vt:lpstr>
      <vt:lpstr>Stavba!Zhotovitel</vt:lpstr>
    </vt:vector>
  </TitlesOfParts>
  <Company>Acer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Petra Navrátilová</cp:lastModifiedBy>
  <dcterms:created xsi:type="dcterms:W3CDTF">2017-08-17T07:58:10Z</dcterms:created>
  <dcterms:modified xsi:type="dcterms:W3CDTF">2017-08-17T12:48:21Z</dcterms:modified>
</cp:coreProperties>
</file>