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EuKData\Projekty_vstup\23-093-Libesice_MS(ZjPR)\podklady\Rozpocet v1\"/>
    </mc:Choice>
  </mc:AlternateContent>
  <xr:revisionPtr revIDLastSave="0" documentId="13_ncr:1_{4DAC1A8C-A218-4B17-883A-386EBC82618A}" xr6:coauthVersionLast="47" xr6:coauthVersionMax="47" xr10:uidLastSave="{00000000-0000-0000-0000-000000000000}"/>
  <bookViews>
    <workbookView xWindow="-108" yWindow="-108" windowWidth="23256" windowHeight="12576" firstSheet="4" activeTab="6" xr2:uid="{00000000-000D-0000-FFFF-FFFF00000000}"/>
  </bookViews>
  <sheets>
    <sheet name="Rekapitulace stavby" sheetId="1" r:id="rId1"/>
    <sheet name="2023-24-01 - Změna stavby..." sheetId="2" r:id="rId2"/>
    <sheet name="2023-24-02 - Zdravotně-te..." sheetId="3" r:id="rId3"/>
    <sheet name="2023-24-03 - Ústřední vyt..." sheetId="4" r:id="rId4"/>
    <sheet name="2023-24-04 - Elektroinsta..." sheetId="5" r:id="rId5"/>
    <sheet name="2023-24-05 - Specifikace VZT" sheetId="6" r:id="rId6"/>
    <sheet name="2023-24-06 - Vedlejší roz..." sheetId="7" r:id="rId7"/>
  </sheets>
  <definedNames>
    <definedName name="_xlnm._FilterDatabase" localSheetId="1" hidden="1">'2023-24-01 - Změna stavby...'!$C$141:$K$1707</definedName>
    <definedName name="_xlnm._FilterDatabase" localSheetId="2" hidden="1">'2023-24-02 - Zdravotně-te...'!$C$132:$K$315</definedName>
    <definedName name="_xlnm._FilterDatabase" localSheetId="3" hidden="1">'2023-24-03 - Ústřední vyt...'!$C$118:$K$144</definedName>
    <definedName name="_xlnm._FilterDatabase" localSheetId="4" hidden="1">'2023-24-04 - Elektroinsta...'!$C$129:$K$323</definedName>
    <definedName name="_xlnm._FilterDatabase" localSheetId="5" hidden="1">'2023-24-05 - Specifikace VZT'!$C$117:$K$184</definedName>
    <definedName name="_xlnm._FilterDatabase" localSheetId="6" hidden="1">'2023-24-06 - Vedlejší roz...'!$C$120:$K$130</definedName>
    <definedName name="_xlnm.Print_Titles" localSheetId="1">'2023-24-01 - Změna stavby...'!$141:$141</definedName>
    <definedName name="_xlnm.Print_Titles" localSheetId="2">'2023-24-02 - Zdravotně-te...'!$132:$132</definedName>
    <definedName name="_xlnm.Print_Titles" localSheetId="3">'2023-24-03 - Ústřední vyt...'!$118:$118</definedName>
    <definedName name="_xlnm.Print_Titles" localSheetId="4">'2023-24-04 - Elektroinsta...'!$129:$129</definedName>
    <definedName name="_xlnm.Print_Titles" localSheetId="5">'2023-24-05 - Specifikace VZT'!$117:$117</definedName>
    <definedName name="_xlnm.Print_Titles" localSheetId="6">'2023-24-06 - Vedlejší roz...'!$120:$120</definedName>
    <definedName name="_xlnm.Print_Titles" localSheetId="0">'Rekapitulace stavby'!$92:$92</definedName>
    <definedName name="_xlnm.Print_Area" localSheetId="1">'2023-24-01 - Změna stavby...'!$C$4:$J$76,'2023-24-01 - Změna stavby...'!$C$82:$J$123,'2023-24-01 - Změna stavby...'!$C$129:$K$1707</definedName>
    <definedName name="_xlnm.Print_Area" localSheetId="2">'2023-24-02 - Zdravotně-te...'!$C$4:$J$76,'2023-24-02 - Zdravotně-te...'!$C$82:$J$114,'2023-24-02 - Zdravotně-te...'!$C$120:$K$315</definedName>
    <definedName name="_xlnm.Print_Area" localSheetId="3">'2023-24-03 - Ústřední vyt...'!$C$4:$J$76,'2023-24-03 - Ústřední vyt...'!$C$82:$J$100,'2023-24-03 - Ústřední vyt...'!$C$106:$K$144</definedName>
    <definedName name="_xlnm.Print_Area" localSheetId="4">'2023-24-04 - Elektroinsta...'!$C$4:$J$76,'2023-24-04 - Elektroinsta...'!$C$82:$J$111,'2023-24-04 - Elektroinsta...'!$C$117:$K$323</definedName>
    <definedName name="_xlnm.Print_Area" localSheetId="5">'2023-24-05 - Specifikace VZT'!$C$4:$J$76,'2023-24-05 - Specifikace VZT'!$C$82:$J$99,'2023-24-05 - Specifikace VZT'!$C$105:$K$184</definedName>
    <definedName name="_xlnm.Print_Area" localSheetId="6">'2023-24-06 - Vedlejší roz...'!$C$4:$J$76,'2023-24-06 - Vedlejší roz...'!$C$82:$J$102,'2023-24-06 - Vedlejší roz...'!$C$108:$K$130</definedName>
    <definedName name="_xlnm.Print_Area" localSheetId="0">'Rekapitulace stavby'!$D$4:$AO$76,'Rekapitulace stavby'!$C$82:$AQ$101</definedName>
  </definedNames>
  <calcPr calcId="191029"/>
</workbook>
</file>

<file path=xl/calcChain.xml><?xml version="1.0" encoding="utf-8"?>
<calcChain xmlns="http://schemas.openxmlformats.org/spreadsheetml/2006/main">
  <c r="J37" i="7" l="1"/>
  <c r="J36" i="7"/>
  <c r="AY100" i="1"/>
  <c r="J35" i="7"/>
  <c r="AX100" i="1"/>
  <c r="BI130" i="7"/>
  <c r="BH130" i="7"/>
  <c r="BG130" i="7"/>
  <c r="BF130" i="7"/>
  <c r="T130" i="7"/>
  <c r="T129" i="7"/>
  <c r="R130" i="7"/>
  <c r="R129" i="7" s="1"/>
  <c r="P130" i="7"/>
  <c r="P129" i="7"/>
  <c r="BI128" i="7"/>
  <c r="BH128" i="7"/>
  <c r="BG128" i="7"/>
  <c r="BF128" i="7"/>
  <c r="T128" i="7"/>
  <c r="T127" i="7"/>
  <c r="R128" i="7"/>
  <c r="R127" i="7"/>
  <c r="R122" i="7" s="1"/>
  <c r="R121" i="7" s="1"/>
  <c r="P128" i="7"/>
  <c r="P127" i="7" s="1"/>
  <c r="BI126" i="7"/>
  <c r="BH126" i="7"/>
  <c r="BG126" i="7"/>
  <c r="BF126" i="7"/>
  <c r="T126" i="7"/>
  <c r="T125" i="7"/>
  <c r="R126" i="7"/>
  <c r="R125" i="7"/>
  <c r="P126" i="7"/>
  <c r="P125" i="7"/>
  <c r="BI124" i="7"/>
  <c r="BH124" i="7"/>
  <c r="BG124" i="7"/>
  <c r="BF124" i="7"/>
  <c r="T124" i="7"/>
  <c r="T123" i="7"/>
  <c r="T122" i="7" s="1"/>
  <c r="T121" i="7" s="1"/>
  <c r="R124" i="7"/>
  <c r="R123" i="7"/>
  <c r="P124" i="7"/>
  <c r="P123" i="7" s="1"/>
  <c r="J118" i="7"/>
  <c r="J117" i="7"/>
  <c r="F117" i="7"/>
  <c r="F115" i="7"/>
  <c r="E113" i="7"/>
  <c r="J92" i="7"/>
  <c r="J91" i="7"/>
  <c r="F91" i="7"/>
  <c r="F89" i="7"/>
  <c r="E87" i="7"/>
  <c r="J18" i="7"/>
  <c r="E18" i="7"/>
  <c r="F118" i="7"/>
  <c r="J17" i="7"/>
  <c r="J12" i="7"/>
  <c r="J89" i="7" s="1"/>
  <c r="E7" i="7"/>
  <c r="E111" i="7"/>
  <c r="J37" i="6"/>
  <c r="J36" i="6"/>
  <c r="AY99" i="1" s="1"/>
  <c r="J35" i="6"/>
  <c r="AX99" i="1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6" i="6"/>
  <c r="BH176" i="6"/>
  <c r="BG176" i="6"/>
  <c r="BF176" i="6"/>
  <c r="T176" i="6"/>
  <c r="R176" i="6"/>
  <c r="P176" i="6"/>
  <c r="BI175" i="6"/>
  <c r="BH175" i="6"/>
  <c r="BG175" i="6"/>
  <c r="BF175" i="6"/>
  <c r="T175" i="6"/>
  <c r="R175" i="6"/>
  <c r="P175" i="6"/>
  <c r="BI173" i="6"/>
  <c r="BH173" i="6"/>
  <c r="BG173" i="6"/>
  <c r="BF173" i="6"/>
  <c r="T173" i="6"/>
  <c r="R173" i="6"/>
  <c r="P173" i="6"/>
  <c r="BI171" i="6"/>
  <c r="BH171" i="6"/>
  <c r="BG171" i="6"/>
  <c r="BF171" i="6"/>
  <c r="T171" i="6"/>
  <c r="R171" i="6"/>
  <c r="P171" i="6"/>
  <c r="BI169" i="6"/>
  <c r="BH169" i="6"/>
  <c r="BG169" i="6"/>
  <c r="BF169" i="6"/>
  <c r="T169" i="6"/>
  <c r="R169" i="6"/>
  <c r="P169" i="6"/>
  <c r="BI167" i="6"/>
  <c r="BH167" i="6"/>
  <c r="BG167" i="6"/>
  <c r="BF167" i="6"/>
  <c r="T167" i="6"/>
  <c r="R167" i="6"/>
  <c r="P167" i="6"/>
  <c r="BI165" i="6"/>
  <c r="BH165" i="6"/>
  <c r="BG165" i="6"/>
  <c r="BF165" i="6"/>
  <c r="T165" i="6"/>
  <c r="R165" i="6"/>
  <c r="P165" i="6"/>
  <c r="BI163" i="6"/>
  <c r="BH163" i="6"/>
  <c r="BG163" i="6"/>
  <c r="BF163" i="6"/>
  <c r="T163" i="6"/>
  <c r="R163" i="6"/>
  <c r="P163" i="6"/>
  <c r="BI161" i="6"/>
  <c r="BH161" i="6"/>
  <c r="BG161" i="6"/>
  <c r="BF161" i="6"/>
  <c r="T161" i="6"/>
  <c r="R161" i="6"/>
  <c r="P161" i="6"/>
  <c r="BI159" i="6"/>
  <c r="BH159" i="6"/>
  <c r="BG159" i="6"/>
  <c r="BF159" i="6"/>
  <c r="T159" i="6"/>
  <c r="R159" i="6"/>
  <c r="P159" i="6"/>
  <c r="BI157" i="6"/>
  <c r="BH157" i="6"/>
  <c r="BG157" i="6"/>
  <c r="BF157" i="6"/>
  <c r="T157" i="6"/>
  <c r="R157" i="6"/>
  <c r="P157" i="6"/>
  <c r="BI155" i="6"/>
  <c r="BH155" i="6"/>
  <c r="BG155" i="6"/>
  <c r="BF155" i="6"/>
  <c r="T155" i="6"/>
  <c r="R155" i="6"/>
  <c r="P155" i="6"/>
  <c r="BI153" i="6"/>
  <c r="BH153" i="6"/>
  <c r="BG153" i="6"/>
  <c r="BF153" i="6"/>
  <c r="T153" i="6"/>
  <c r="R153" i="6"/>
  <c r="P153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8" i="6"/>
  <c r="BH148" i="6"/>
  <c r="BG148" i="6"/>
  <c r="BF148" i="6"/>
  <c r="T148" i="6"/>
  <c r="R148" i="6"/>
  <c r="P148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2" i="6"/>
  <c r="BH142" i="6"/>
  <c r="BG142" i="6"/>
  <c r="BF142" i="6"/>
  <c r="T142" i="6"/>
  <c r="R142" i="6"/>
  <c r="P142" i="6"/>
  <c r="BI140" i="6"/>
  <c r="BH140" i="6"/>
  <c r="BG140" i="6"/>
  <c r="BF140" i="6"/>
  <c r="T140" i="6"/>
  <c r="R140" i="6"/>
  <c r="P140" i="6"/>
  <c r="BI138" i="6"/>
  <c r="BH138" i="6"/>
  <c r="BG138" i="6"/>
  <c r="BF138" i="6"/>
  <c r="T138" i="6"/>
  <c r="R138" i="6"/>
  <c r="P138" i="6"/>
  <c r="BI136" i="6"/>
  <c r="BH136" i="6"/>
  <c r="BG136" i="6"/>
  <c r="BF136" i="6"/>
  <c r="T136" i="6"/>
  <c r="R136" i="6"/>
  <c r="P136" i="6"/>
  <c r="BI134" i="6"/>
  <c r="BH134" i="6"/>
  <c r="BG134" i="6"/>
  <c r="BF134" i="6"/>
  <c r="T134" i="6"/>
  <c r="R134" i="6"/>
  <c r="P134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F112" i="6"/>
  <c r="E110" i="6"/>
  <c r="F89" i="6"/>
  <c r="E87" i="6"/>
  <c r="J24" i="6"/>
  <c r="E24" i="6"/>
  <c r="J115" i="6"/>
  <c r="J23" i="6"/>
  <c r="J21" i="6"/>
  <c r="E21" i="6"/>
  <c r="J114" i="6" s="1"/>
  <c r="J20" i="6"/>
  <c r="J18" i="6"/>
  <c r="E18" i="6"/>
  <c r="F92" i="6"/>
  <c r="J17" i="6"/>
  <c r="J15" i="6"/>
  <c r="E15" i="6"/>
  <c r="F114" i="6"/>
  <c r="J14" i="6"/>
  <c r="J12" i="6"/>
  <c r="J89" i="6" s="1"/>
  <c r="E7" i="6"/>
  <c r="E85" i="6"/>
  <c r="J37" i="5"/>
  <c r="J36" i="5"/>
  <c r="AY98" i="1"/>
  <c r="J35" i="5"/>
  <c r="AX98" i="1"/>
  <c r="BI323" i="5"/>
  <c r="BH323" i="5"/>
  <c r="BG323" i="5"/>
  <c r="BF323" i="5"/>
  <c r="T323" i="5"/>
  <c r="T322" i="5" s="1"/>
  <c r="R323" i="5"/>
  <c r="R322" i="5"/>
  <c r="P323" i="5"/>
  <c r="P322" i="5"/>
  <c r="BI321" i="5"/>
  <c r="BH321" i="5"/>
  <c r="BG321" i="5"/>
  <c r="BF321" i="5"/>
  <c r="T321" i="5"/>
  <c r="T320" i="5" s="1"/>
  <c r="R321" i="5"/>
  <c r="R320" i="5" s="1"/>
  <c r="P321" i="5"/>
  <c r="P320" i="5"/>
  <c r="BI319" i="5"/>
  <c r="BH319" i="5"/>
  <c r="BG319" i="5"/>
  <c r="BF319" i="5"/>
  <c r="T319" i="5"/>
  <c r="T318" i="5"/>
  <c r="R319" i="5"/>
  <c r="R318" i="5" s="1"/>
  <c r="P319" i="5"/>
  <c r="P318" i="5" s="1"/>
  <c r="BI317" i="5"/>
  <c r="BH317" i="5"/>
  <c r="BG317" i="5"/>
  <c r="BF317" i="5"/>
  <c r="T317" i="5"/>
  <c r="T316" i="5"/>
  <c r="R317" i="5"/>
  <c r="R316" i="5"/>
  <c r="P317" i="5"/>
  <c r="P316" i="5" s="1"/>
  <c r="BI315" i="5"/>
  <c r="BH315" i="5"/>
  <c r="BG315" i="5"/>
  <c r="BF315" i="5"/>
  <c r="T315" i="5"/>
  <c r="R315" i="5"/>
  <c r="P315" i="5"/>
  <c r="BI314" i="5"/>
  <c r="BH314" i="5"/>
  <c r="BG314" i="5"/>
  <c r="BF314" i="5"/>
  <c r="T314" i="5"/>
  <c r="R314" i="5"/>
  <c r="P314" i="5"/>
  <c r="BI313" i="5"/>
  <c r="BH313" i="5"/>
  <c r="BG313" i="5"/>
  <c r="BF313" i="5"/>
  <c r="T313" i="5"/>
  <c r="R313" i="5"/>
  <c r="P313" i="5"/>
  <c r="BI312" i="5"/>
  <c r="BH312" i="5"/>
  <c r="BG312" i="5"/>
  <c r="BF312" i="5"/>
  <c r="T312" i="5"/>
  <c r="R312" i="5"/>
  <c r="P312" i="5"/>
  <c r="BI311" i="5"/>
  <c r="BH311" i="5"/>
  <c r="BG311" i="5"/>
  <c r="BF311" i="5"/>
  <c r="T311" i="5"/>
  <c r="R311" i="5"/>
  <c r="P311" i="5"/>
  <c r="BI309" i="5"/>
  <c r="BH309" i="5"/>
  <c r="BG309" i="5"/>
  <c r="BF309" i="5"/>
  <c r="T309" i="5"/>
  <c r="R309" i="5"/>
  <c r="P309" i="5"/>
  <c r="BI308" i="5"/>
  <c r="BH308" i="5"/>
  <c r="BG308" i="5"/>
  <c r="BF308" i="5"/>
  <c r="T308" i="5"/>
  <c r="R308" i="5"/>
  <c r="P308" i="5"/>
  <c r="BI307" i="5"/>
  <c r="BH307" i="5"/>
  <c r="BG307" i="5"/>
  <c r="BF307" i="5"/>
  <c r="T307" i="5"/>
  <c r="R307" i="5"/>
  <c r="P307" i="5"/>
  <c r="BI306" i="5"/>
  <c r="BH306" i="5"/>
  <c r="BG306" i="5"/>
  <c r="BF306" i="5"/>
  <c r="T306" i="5"/>
  <c r="R306" i="5"/>
  <c r="P306" i="5"/>
  <c r="BI305" i="5"/>
  <c r="BH305" i="5"/>
  <c r="BG305" i="5"/>
  <c r="BF305" i="5"/>
  <c r="T305" i="5"/>
  <c r="R305" i="5"/>
  <c r="P305" i="5"/>
  <c r="BI304" i="5"/>
  <c r="BH304" i="5"/>
  <c r="BG304" i="5"/>
  <c r="BF304" i="5"/>
  <c r="T304" i="5"/>
  <c r="R304" i="5"/>
  <c r="P304" i="5"/>
  <c r="BI303" i="5"/>
  <c r="BH303" i="5"/>
  <c r="BG303" i="5"/>
  <c r="BF303" i="5"/>
  <c r="T303" i="5"/>
  <c r="R303" i="5"/>
  <c r="P303" i="5"/>
  <c r="BI302" i="5"/>
  <c r="BH302" i="5"/>
  <c r="BG302" i="5"/>
  <c r="BF302" i="5"/>
  <c r="T302" i="5"/>
  <c r="R302" i="5"/>
  <c r="P302" i="5"/>
  <c r="BI301" i="5"/>
  <c r="BH301" i="5"/>
  <c r="BG301" i="5"/>
  <c r="BF301" i="5"/>
  <c r="T301" i="5"/>
  <c r="R301" i="5"/>
  <c r="P301" i="5"/>
  <c r="BI300" i="5"/>
  <c r="BH300" i="5"/>
  <c r="BG300" i="5"/>
  <c r="BF300" i="5"/>
  <c r="T300" i="5"/>
  <c r="R300" i="5"/>
  <c r="P300" i="5"/>
  <c r="BI299" i="5"/>
  <c r="BH299" i="5"/>
  <c r="BG299" i="5"/>
  <c r="BF299" i="5"/>
  <c r="T299" i="5"/>
  <c r="R299" i="5"/>
  <c r="P299" i="5"/>
  <c r="BI298" i="5"/>
  <c r="BH298" i="5"/>
  <c r="BG298" i="5"/>
  <c r="BF298" i="5"/>
  <c r="T298" i="5"/>
  <c r="R298" i="5"/>
  <c r="P298" i="5"/>
  <c r="BI297" i="5"/>
  <c r="BH297" i="5"/>
  <c r="BG297" i="5"/>
  <c r="BF297" i="5"/>
  <c r="T297" i="5"/>
  <c r="R297" i="5"/>
  <c r="P297" i="5"/>
  <c r="BI296" i="5"/>
  <c r="BH296" i="5"/>
  <c r="BG296" i="5"/>
  <c r="BF296" i="5"/>
  <c r="T296" i="5"/>
  <c r="R296" i="5"/>
  <c r="P296" i="5"/>
  <c r="BI295" i="5"/>
  <c r="BH295" i="5"/>
  <c r="BG295" i="5"/>
  <c r="BF295" i="5"/>
  <c r="T295" i="5"/>
  <c r="R295" i="5"/>
  <c r="P295" i="5"/>
  <c r="BI294" i="5"/>
  <c r="BH294" i="5"/>
  <c r="BG294" i="5"/>
  <c r="BF294" i="5"/>
  <c r="T294" i="5"/>
  <c r="R294" i="5"/>
  <c r="P294" i="5"/>
  <c r="BI293" i="5"/>
  <c r="BH293" i="5"/>
  <c r="BG293" i="5"/>
  <c r="BF293" i="5"/>
  <c r="T293" i="5"/>
  <c r="R293" i="5"/>
  <c r="P293" i="5"/>
  <c r="BI292" i="5"/>
  <c r="BH292" i="5"/>
  <c r="BG292" i="5"/>
  <c r="BF292" i="5"/>
  <c r="T292" i="5"/>
  <c r="R292" i="5"/>
  <c r="P292" i="5"/>
  <c r="BI291" i="5"/>
  <c r="BH291" i="5"/>
  <c r="BG291" i="5"/>
  <c r="BF291" i="5"/>
  <c r="T291" i="5"/>
  <c r="R291" i="5"/>
  <c r="P291" i="5"/>
  <c r="BI290" i="5"/>
  <c r="BH290" i="5"/>
  <c r="BG290" i="5"/>
  <c r="BF290" i="5"/>
  <c r="T290" i="5"/>
  <c r="R290" i="5"/>
  <c r="P290" i="5"/>
  <c r="BI289" i="5"/>
  <c r="BH289" i="5"/>
  <c r="BG289" i="5"/>
  <c r="BF289" i="5"/>
  <c r="T289" i="5"/>
  <c r="R289" i="5"/>
  <c r="P289" i="5"/>
  <c r="BI288" i="5"/>
  <c r="BH288" i="5"/>
  <c r="BG288" i="5"/>
  <c r="BF288" i="5"/>
  <c r="T288" i="5"/>
  <c r="R288" i="5"/>
  <c r="P288" i="5"/>
  <c r="BI287" i="5"/>
  <c r="BH287" i="5"/>
  <c r="BG287" i="5"/>
  <c r="BF287" i="5"/>
  <c r="T287" i="5"/>
  <c r="R287" i="5"/>
  <c r="P287" i="5"/>
  <c r="BI286" i="5"/>
  <c r="BH286" i="5"/>
  <c r="BG286" i="5"/>
  <c r="BF286" i="5"/>
  <c r="T286" i="5"/>
  <c r="R286" i="5"/>
  <c r="P286" i="5"/>
  <c r="BI285" i="5"/>
  <c r="BH285" i="5"/>
  <c r="BG285" i="5"/>
  <c r="BF285" i="5"/>
  <c r="T285" i="5"/>
  <c r="R285" i="5"/>
  <c r="P285" i="5"/>
  <c r="BI284" i="5"/>
  <c r="BH284" i="5"/>
  <c r="BG284" i="5"/>
  <c r="BF284" i="5"/>
  <c r="T284" i="5"/>
  <c r="R284" i="5"/>
  <c r="P284" i="5"/>
  <c r="BI283" i="5"/>
  <c r="BH283" i="5"/>
  <c r="BG283" i="5"/>
  <c r="BF283" i="5"/>
  <c r="T283" i="5"/>
  <c r="R283" i="5"/>
  <c r="P283" i="5"/>
  <c r="BI282" i="5"/>
  <c r="BH282" i="5"/>
  <c r="BG282" i="5"/>
  <c r="BF282" i="5"/>
  <c r="T282" i="5"/>
  <c r="R282" i="5"/>
  <c r="P282" i="5"/>
  <c r="BI281" i="5"/>
  <c r="BH281" i="5"/>
  <c r="BG281" i="5"/>
  <c r="BF281" i="5"/>
  <c r="T281" i="5"/>
  <c r="R281" i="5"/>
  <c r="P281" i="5"/>
  <c r="BI280" i="5"/>
  <c r="BH280" i="5"/>
  <c r="BG280" i="5"/>
  <c r="BF280" i="5"/>
  <c r="T280" i="5"/>
  <c r="R280" i="5"/>
  <c r="P280" i="5"/>
  <c r="BI279" i="5"/>
  <c r="BH279" i="5"/>
  <c r="BG279" i="5"/>
  <c r="BF279" i="5"/>
  <c r="T279" i="5"/>
  <c r="R279" i="5"/>
  <c r="P279" i="5"/>
  <c r="BI278" i="5"/>
  <c r="BH278" i="5"/>
  <c r="BG278" i="5"/>
  <c r="BF278" i="5"/>
  <c r="T278" i="5"/>
  <c r="R278" i="5"/>
  <c r="P278" i="5"/>
  <c r="BI277" i="5"/>
  <c r="BH277" i="5"/>
  <c r="BG277" i="5"/>
  <c r="BF277" i="5"/>
  <c r="T277" i="5"/>
  <c r="R277" i="5"/>
  <c r="P277" i="5"/>
  <c r="BI276" i="5"/>
  <c r="BH276" i="5"/>
  <c r="BG276" i="5"/>
  <c r="BF276" i="5"/>
  <c r="T276" i="5"/>
  <c r="R276" i="5"/>
  <c r="P276" i="5"/>
  <c r="BI275" i="5"/>
  <c r="BH275" i="5"/>
  <c r="BG275" i="5"/>
  <c r="BF275" i="5"/>
  <c r="T275" i="5"/>
  <c r="R275" i="5"/>
  <c r="P275" i="5"/>
  <c r="BI274" i="5"/>
  <c r="BH274" i="5"/>
  <c r="BG274" i="5"/>
  <c r="BF274" i="5"/>
  <c r="T274" i="5"/>
  <c r="R274" i="5"/>
  <c r="P274" i="5"/>
  <c r="BI272" i="5"/>
  <c r="BH272" i="5"/>
  <c r="BG272" i="5"/>
  <c r="BF272" i="5"/>
  <c r="T272" i="5"/>
  <c r="R272" i="5"/>
  <c r="P272" i="5"/>
  <c r="BI271" i="5"/>
  <c r="BH271" i="5"/>
  <c r="BG271" i="5"/>
  <c r="BF271" i="5"/>
  <c r="T271" i="5"/>
  <c r="R271" i="5"/>
  <c r="P271" i="5"/>
  <c r="BI270" i="5"/>
  <c r="BH270" i="5"/>
  <c r="BG270" i="5"/>
  <c r="BF270" i="5"/>
  <c r="T270" i="5"/>
  <c r="R270" i="5"/>
  <c r="P270" i="5"/>
  <c r="BI269" i="5"/>
  <c r="BH269" i="5"/>
  <c r="BG269" i="5"/>
  <c r="BF269" i="5"/>
  <c r="T269" i="5"/>
  <c r="R269" i="5"/>
  <c r="P269" i="5"/>
  <c r="BI268" i="5"/>
  <c r="BH268" i="5"/>
  <c r="BG268" i="5"/>
  <c r="BF268" i="5"/>
  <c r="T268" i="5"/>
  <c r="R268" i="5"/>
  <c r="P268" i="5"/>
  <c r="BI267" i="5"/>
  <c r="BH267" i="5"/>
  <c r="BG267" i="5"/>
  <c r="BF267" i="5"/>
  <c r="T267" i="5"/>
  <c r="R267" i="5"/>
  <c r="P267" i="5"/>
  <c r="BI266" i="5"/>
  <c r="BH266" i="5"/>
  <c r="BG266" i="5"/>
  <c r="BF266" i="5"/>
  <c r="T266" i="5"/>
  <c r="R266" i="5"/>
  <c r="P266" i="5"/>
  <c r="BI265" i="5"/>
  <c r="BH265" i="5"/>
  <c r="BG265" i="5"/>
  <c r="BF265" i="5"/>
  <c r="T265" i="5"/>
  <c r="R265" i="5"/>
  <c r="P265" i="5"/>
  <c r="BI264" i="5"/>
  <c r="BH264" i="5"/>
  <c r="BG264" i="5"/>
  <c r="BF264" i="5"/>
  <c r="T264" i="5"/>
  <c r="R264" i="5"/>
  <c r="P264" i="5"/>
  <c r="BI263" i="5"/>
  <c r="BH263" i="5"/>
  <c r="BG263" i="5"/>
  <c r="BF263" i="5"/>
  <c r="T263" i="5"/>
  <c r="R263" i="5"/>
  <c r="P263" i="5"/>
  <c r="BI262" i="5"/>
  <c r="BH262" i="5"/>
  <c r="BG262" i="5"/>
  <c r="BF262" i="5"/>
  <c r="T262" i="5"/>
  <c r="R262" i="5"/>
  <c r="P262" i="5"/>
  <c r="BI261" i="5"/>
  <c r="BH261" i="5"/>
  <c r="BG261" i="5"/>
  <c r="BF261" i="5"/>
  <c r="T261" i="5"/>
  <c r="R261" i="5"/>
  <c r="P261" i="5"/>
  <c r="BI260" i="5"/>
  <c r="BH260" i="5"/>
  <c r="BG260" i="5"/>
  <c r="BF260" i="5"/>
  <c r="T260" i="5"/>
  <c r="R260" i="5"/>
  <c r="P260" i="5"/>
  <c r="BI259" i="5"/>
  <c r="BH259" i="5"/>
  <c r="BG259" i="5"/>
  <c r="BF259" i="5"/>
  <c r="T259" i="5"/>
  <c r="R259" i="5"/>
  <c r="P259" i="5"/>
  <c r="BI258" i="5"/>
  <c r="BH258" i="5"/>
  <c r="BG258" i="5"/>
  <c r="BF258" i="5"/>
  <c r="T258" i="5"/>
  <c r="R258" i="5"/>
  <c r="P258" i="5"/>
  <c r="BI257" i="5"/>
  <c r="BH257" i="5"/>
  <c r="BG257" i="5"/>
  <c r="BF257" i="5"/>
  <c r="T257" i="5"/>
  <c r="R257" i="5"/>
  <c r="P257" i="5"/>
  <c r="BI255" i="5"/>
  <c r="BH255" i="5"/>
  <c r="BG255" i="5"/>
  <c r="BF255" i="5"/>
  <c r="T255" i="5"/>
  <c r="R255" i="5"/>
  <c r="P255" i="5"/>
  <c r="BI254" i="5"/>
  <c r="BH254" i="5"/>
  <c r="BG254" i="5"/>
  <c r="BF254" i="5"/>
  <c r="T254" i="5"/>
  <c r="R254" i="5"/>
  <c r="P254" i="5"/>
  <c r="BI253" i="5"/>
  <c r="BH253" i="5"/>
  <c r="BG253" i="5"/>
  <c r="BF253" i="5"/>
  <c r="T253" i="5"/>
  <c r="R253" i="5"/>
  <c r="P253" i="5"/>
  <c r="BI252" i="5"/>
  <c r="BH252" i="5"/>
  <c r="BG252" i="5"/>
  <c r="BF252" i="5"/>
  <c r="T252" i="5"/>
  <c r="R252" i="5"/>
  <c r="P252" i="5"/>
  <c r="BI251" i="5"/>
  <c r="BH251" i="5"/>
  <c r="BG251" i="5"/>
  <c r="BF251" i="5"/>
  <c r="T251" i="5"/>
  <c r="R251" i="5"/>
  <c r="P251" i="5"/>
  <c r="BI250" i="5"/>
  <c r="BH250" i="5"/>
  <c r="BG250" i="5"/>
  <c r="BF250" i="5"/>
  <c r="T250" i="5"/>
  <c r="R250" i="5"/>
  <c r="P250" i="5"/>
  <c r="BI249" i="5"/>
  <c r="BH249" i="5"/>
  <c r="BG249" i="5"/>
  <c r="BF249" i="5"/>
  <c r="T249" i="5"/>
  <c r="R249" i="5"/>
  <c r="P249" i="5"/>
  <c r="BI248" i="5"/>
  <c r="BH248" i="5"/>
  <c r="BG248" i="5"/>
  <c r="BF248" i="5"/>
  <c r="T248" i="5"/>
  <c r="R248" i="5"/>
  <c r="P248" i="5"/>
  <c r="BI247" i="5"/>
  <c r="BH247" i="5"/>
  <c r="BG247" i="5"/>
  <c r="BF247" i="5"/>
  <c r="T247" i="5"/>
  <c r="R247" i="5"/>
  <c r="P247" i="5"/>
  <c r="BI246" i="5"/>
  <c r="BH246" i="5"/>
  <c r="BG246" i="5"/>
  <c r="BF246" i="5"/>
  <c r="T246" i="5"/>
  <c r="R246" i="5"/>
  <c r="P246" i="5"/>
  <c r="BI245" i="5"/>
  <c r="BH245" i="5"/>
  <c r="BG245" i="5"/>
  <c r="BF245" i="5"/>
  <c r="T245" i="5"/>
  <c r="R245" i="5"/>
  <c r="P245" i="5"/>
  <c r="BI244" i="5"/>
  <c r="BH244" i="5"/>
  <c r="BG244" i="5"/>
  <c r="BF244" i="5"/>
  <c r="T244" i="5"/>
  <c r="R244" i="5"/>
  <c r="P244" i="5"/>
  <c r="BI242" i="5"/>
  <c r="BH242" i="5"/>
  <c r="BG242" i="5"/>
  <c r="BF242" i="5"/>
  <c r="T242" i="5"/>
  <c r="R242" i="5"/>
  <c r="P242" i="5"/>
  <c r="BI241" i="5"/>
  <c r="BH241" i="5"/>
  <c r="BG241" i="5"/>
  <c r="BF241" i="5"/>
  <c r="T241" i="5"/>
  <c r="R241" i="5"/>
  <c r="P241" i="5"/>
  <c r="BI240" i="5"/>
  <c r="BH240" i="5"/>
  <c r="BG240" i="5"/>
  <c r="BF240" i="5"/>
  <c r="T240" i="5"/>
  <c r="R240" i="5"/>
  <c r="P240" i="5"/>
  <c r="BI239" i="5"/>
  <c r="BH239" i="5"/>
  <c r="BG239" i="5"/>
  <c r="BF239" i="5"/>
  <c r="T239" i="5"/>
  <c r="R239" i="5"/>
  <c r="P239" i="5"/>
  <c r="BI238" i="5"/>
  <c r="BH238" i="5"/>
  <c r="BG238" i="5"/>
  <c r="BF238" i="5"/>
  <c r="T238" i="5"/>
  <c r="R238" i="5"/>
  <c r="P238" i="5"/>
  <c r="BI237" i="5"/>
  <c r="BH237" i="5"/>
  <c r="BG237" i="5"/>
  <c r="BF237" i="5"/>
  <c r="T237" i="5"/>
  <c r="R237" i="5"/>
  <c r="P237" i="5"/>
  <c r="BI236" i="5"/>
  <c r="BH236" i="5"/>
  <c r="BG236" i="5"/>
  <c r="BF236" i="5"/>
  <c r="T236" i="5"/>
  <c r="R236" i="5"/>
  <c r="P236" i="5"/>
  <c r="BI235" i="5"/>
  <c r="BH235" i="5"/>
  <c r="BG235" i="5"/>
  <c r="BF235" i="5"/>
  <c r="T235" i="5"/>
  <c r="R235" i="5"/>
  <c r="P235" i="5"/>
  <c r="BI234" i="5"/>
  <c r="BH234" i="5"/>
  <c r="BG234" i="5"/>
  <c r="BF234" i="5"/>
  <c r="T234" i="5"/>
  <c r="R234" i="5"/>
  <c r="P234" i="5"/>
  <c r="BI233" i="5"/>
  <c r="BH233" i="5"/>
  <c r="BG233" i="5"/>
  <c r="BF233" i="5"/>
  <c r="T233" i="5"/>
  <c r="R233" i="5"/>
  <c r="P233" i="5"/>
  <c r="BI232" i="5"/>
  <c r="BH232" i="5"/>
  <c r="BG232" i="5"/>
  <c r="BF232" i="5"/>
  <c r="T232" i="5"/>
  <c r="R232" i="5"/>
  <c r="P232" i="5"/>
  <c r="BI231" i="5"/>
  <c r="BH231" i="5"/>
  <c r="BG231" i="5"/>
  <c r="BF231" i="5"/>
  <c r="T231" i="5"/>
  <c r="R231" i="5"/>
  <c r="P231" i="5"/>
  <c r="BI230" i="5"/>
  <c r="BH230" i="5"/>
  <c r="BG230" i="5"/>
  <c r="BF230" i="5"/>
  <c r="T230" i="5"/>
  <c r="R230" i="5"/>
  <c r="P230" i="5"/>
  <c r="BI229" i="5"/>
  <c r="BH229" i="5"/>
  <c r="BG229" i="5"/>
  <c r="BF229" i="5"/>
  <c r="T229" i="5"/>
  <c r="R229" i="5"/>
  <c r="P229" i="5"/>
  <c r="BI228" i="5"/>
  <c r="BH228" i="5"/>
  <c r="BG228" i="5"/>
  <c r="BF228" i="5"/>
  <c r="T228" i="5"/>
  <c r="R228" i="5"/>
  <c r="P228" i="5"/>
  <c r="BI227" i="5"/>
  <c r="BH227" i="5"/>
  <c r="BG227" i="5"/>
  <c r="BF227" i="5"/>
  <c r="T227" i="5"/>
  <c r="R227" i="5"/>
  <c r="P227" i="5"/>
  <c r="BI226" i="5"/>
  <c r="BH226" i="5"/>
  <c r="BG226" i="5"/>
  <c r="BF226" i="5"/>
  <c r="T226" i="5"/>
  <c r="R226" i="5"/>
  <c r="P226" i="5"/>
  <c r="BI225" i="5"/>
  <c r="BH225" i="5"/>
  <c r="BG225" i="5"/>
  <c r="BF225" i="5"/>
  <c r="T225" i="5"/>
  <c r="R225" i="5"/>
  <c r="P225" i="5"/>
  <c r="BI224" i="5"/>
  <c r="BH224" i="5"/>
  <c r="BG224" i="5"/>
  <c r="BF224" i="5"/>
  <c r="T224" i="5"/>
  <c r="R224" i="5"/>
  <c r="P224" i="5"/>
  <c r="BI223" i="5"/>
  <c r="BH223" i="5"/>
  <c r="BG223" i="5"/>
  <c r="BF223" i="5"/>
  <c r="T223" i="5"/>
  <c r="R223" i="5"/>
  <c r="P223" i="5"/>
  <c r="BI222" i="5"/>
  <c r="BH222" i="5"/>
  <c r="BG222" i="5"/>
  <c r="BF222" i="5"/>
  <c r="T222" i="5"/>
  <c r="R222" i="5"/>
  <c r="P222" i="5"/>
  <c r="BI221" i="5"/>
  <c r="BH221" i="5"/>
  <c r="BG221" i="5"/>
  <c r="BF221" i="5"/>
  <c r="T221" i="5"/>
  <c r="R221" i="5"/>
  <c r="P221" i="5"/>
  <c r="BI220" i="5"/>
  <c r="BH220" i="5"/>
  <c r="BG220" i="5"/>
  <c r="BF220" i="5"/>
  <c r="T220" i="5"/>
  <c r="R220" i="5"/>
  <c r="P220" i="5"/>
  <c r="BI219" i="5"/>
  <c r="BH219" i="5"/>
  <c r="BG219" i="5"/>
  <c r="BF219" i="5"/>
  <c r="T219" i="5"/>
  <c r="R219" i="5"/>
  <c r="P219" i="5"/>
  <c r="BI218" i="5"/>
  <c r="BH218" i="5"/>
  <c r="BG218" i="5"/>
  <c r="BF218" i="5"/>
  <c r="T218" i="5"/>
  <c r="R218" i="5"/>
  <c r="P218" i="5"/>
  <c r="BI217" i="5"/>
  <c r="BH217" i="5"/>
  <c r="BG217" i="5"/>
  <c r="BF217" i="5"/>
  <c r="T217" i="5"/>
  <c r="R217" i="5"/>
  <c r="P217" i="5"/>
  <c r="BI216" i="5"/>
  <c r="BH216" i="5"/>
  <c r="BG216" i="5"/>
  <c r="BF216" i="5"/>
  <c r="T216" i="5"/>
  <c r="R216" i="5"/>
  <c r="P216" i="5"/>
  <c r="BI215" i="5"/>
  <c r="BH215" i="5"/>
  <c r="BG215" i="5"/>
  <c r="BF215" i="5"/>
  <c r="T215" i="5"/>
  <c r="R215" i="5"/>
  <c r="P215" i="5"/>
  <c r="BI214" i="5"/>
  <c r="BH214" i="5"/>
  <c r="BG214" i="5"/>
  <c r="BF214" i="5"/>
  <c r="T214" i="5"/>
  <c r="R214" i="5"/>
  <c r="P214" i="5"/>
  <c r="BI213" i="5"/>
  <c r="BH213" i="5"/>
  <c r="BG213" i="5"/>
  <c r="BF213" i="5"/>
  <c r="T213" i="5"/>
  <c r="R213" i="5"/>
  <c r="P213" i="5"/>
  <c r="BI212" i="5"/>
  <c r="BH212" i="5"/>
  <c r="BG212" i="5"/>
  <c r="BF212" i="5"/>
  <c r="T212" i="5"/>
  <c r="R212" i="5"/>
  <c r="P212" i="5"/>
  <c r="BI211" i="5"/>
  <c r="BH211" i="5"/>
  <c r="BG211" i="5"/>
  <c r="BF211" i="5"/>
  <c r="T211" i="5"/>
  <c r="R211" i="5"/>
  <c r="P211" i="5"/>
  <c r="BI210" i="5"/>
  <c r="BH210" i="5"/>
  <c r="BG210" i="5"/>
  <c r="BF210" i="5"/>
  <c r="T210" i="5"/>
  <c r="R210" i="5"/>
  <c r="P210" i="5"/>
  <c r="BI209" i="5"/>
  <c r="BH209" i="5"/>
  <c r="BG209" i="5"/>
  <c r="BF209" i="5"/>
  <c r="T209" i="5"/>
  <c r="R209" i="5"/>
  <c r="P209" i="5"/>
  <c r="BI208" i="5"/>
  <c r="BH208" i="5"/>
  <c r="BG208" i="5"/>
  <c r="BF208" i="5"/>
  <c r="T208" i="5"/>
  <c r="R208" i="5"/>
  <c r="P208" i="5"/>
  <c r="BI207" i="5"/>
  <c r="BH207" i="5"/>
  <c r="BG207" i="5"/>
  <c r="BF207" i="5"/>
  <c r="T207" i="5"/>
  <c r="R207" i="5"/>
  <c r="P207" i="5"/>
  <c r="BI206" i="5"/>
  <c r="BH206" i="5"/>
  <c r="BG206" i="5"/>
  <c r="BF206" i="5"/>
  <c r="T206" i="5"/>
  <c r="R206" i="5"/>
  <c r="P206" i="5"/>
  <c r="BI205" i="5"/>
  <c r="BH205" i="5"/>
  <c r="BG205" i="5"/>
  <c r="BF205" i="5"/>
  <c r="T205" i="5"/>
  <c r="R205" i="5"/>
  <c r="P205" i="5"/>
  <c r="BI203" i="5"/>
  <c r="BH203" i="5"/>
  <c r="BG203" i="5"/>
  <c r="BF203" i="5"/>
  <c r="T203" i="5"/>
  <c r="R203" i="5"/>
  <c r="P203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9" i="5"/>
  <c r="BH199" i="5"/>
  <c r="BG199" i="5"/>
  <c r="BF199" i="5"/>
  <c r="T199" i="5"/>
  <c r="R199" i="5"/>
  <c r="P199" i="5"/>
  <c r="BI198" i="5"/>
  <c r="BH198" i="5"/>
  <c r="BG198" i="5"/>
  <c r="BF198" i="5"/>
  <c r="T198" i="5"/>
  <c r="R198" i="5"/>
  <c r="P198" i="5"/>
  <c r="BI197" i="5"/>
  <c r="BH197" i="5"/>
  <c r="BG197" i="5"/>
  <c r="BF197" i="5"/>
  <c r="T197" i="5"/>
  <c r="R197" i="5"/>
  <c r="P197" i="5"/>
  <c r="BI196" i="5"/>
  <c r="BH196" i="5"/>
  <c r="BG196" i="5"/>
  <c r="BF196" i="5"/>
  <c r="T196" i="5"/>
  <c r="R196" i="5"/>
  <c r="P196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72" i="5"/>
  <c r="BH172" i="5"/>
  <c r="BG172" i="5"/>
  <c r="BF172" i="5"/>
  <c r="T172" i="5"/>
  <c r="R172" i="5"/>
  <c r="P172" i="5"/>
  <c r="BI171" i="5"/>
  <c r="BH171" i="5"/>
  <c r="BG171" i="5"/>
  <c r="BF171" i="5"/>
  <c r="T171" i="5"/>
  <c r="R171" i="5"/>
  <c r="P171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F124" i="5"/>
  <c r="E122" i="5"/>
  <c r="F89" i="5"/>
  <c r="E87" i="5"/>
  <c r="J24" i="5"/>
  <c r="E24" i="5"/>
  <c r="J127" i="5" s="1"/>
  <c r="J23" i="5"/>
  <c r="J21" i="5"/>
  <c r="E21" i="5"/>
  <c r="J91" i="5" s="1"/>
  <c r="J20" i="5"/>
  <c r="J18" i="5"/>
  <c r="E18" i="5"/>
  <c r="F127" i="5" s="1"/>
  <c r="J17" i="5"/>
  <c r="J15" i="5"/>
  <c r="E15" i="5"/>
  <c r="F126" i="5" s="1"/>
  <c r="J14" i="5"/>
  <c r="J12" i="5"/>
  <c r="J89" i="5"/>
  <c r="E7" i="5"/>
  <c r="E120" i="5"/>
  <c r="J37" i="4"/>
  <c r="J36" i="4"/>
  <c r="AY97" i="1"/>
  <c r="J35" i="4"/>
  <c r="AX97" i="1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2" i="4"/>
  <c r="BH122" i="4"/>
  <c r="BG122" i="4"/>
  <c r="BF122" i="4"/>
  <c r="T122" i="4"/>
  <c r="R122" i="4"/>
  <c r="P122" i="4"/>
  <c r="J116" i="4"/>
  <c r="J115" i="4"/>
  <c r="F115" i="4"/>
  <c r="F113" i="4"/>
  <c r="E111" i="4"/>
  <c r="J92" i="4"/>
  <c r="J91" i="4"/>
  <c r="F91" i="4"/>
  <c r="F89" i="4"/>
  <c r="E87" i="4"/>
  <c r="J18" i="4"/>
  <c r="E18" i="4"/>
  <c r="F116" i="4" s="1"/>
  <c r="J17" i="4"/>
  <c r="J12" i="4"/>
  <c r="J89" i="4" s="1"/>
  <c r="E7" i="4"/>
  <c r="E109" i="4" s="1"/>
  <c r="J37" i="3"/>
  <c r="J36" i="3"/>
  <c r="AY96" i="1"/>
  <c r="J35" i="3"/>
  <c r="AX96" i="1" s="1"/>
  <c r="BI315" i="3"/>
  <c r="BH315" i="3"/>
  <c r="BG315" i="3"/>
  <c r="BF315" i="3"/>
  <c r="T315" i="3"/>
  <c r="R315" i="3"/>
  <c r="P315" i="3"/>
  <c r="BI314" i="3"/>
  <c r="BH314" i="3"/>
  <c r="BG314" i="3"/>
  <c r="BF314" i="3"/>
  <c r="T314" i="3"/>
  <c r="R314" i="3"/>
  <c r="P314" i="3"/>
  <c r="BI312" i="3"/>
  <c r="BH312" i="3"/>
  <c r="BG312" i="3"/>
  <c r="BF312" i="3"/>
  <c r="T312" i="3"/>
  <c r="R312" i="3"/>
  <c r="P312" i="3"/>
  <c r="BI311" i="3"/>
  <c r="BH311" i="3"/>
  <c r="BG311" i="3"/>
  <c r="BF311" i="3"/>
  <c r="T311" i="3"/>
  <c r="R311" i="3"/>
  <c r="P311" i="3"/>
  <c r="BI309" i="3"/>
  <c r="BH309" i="3"/>
  <c r="BG309" i="3"/>
  <c r="BF309" i="3"/>
  <c r="T309" i="3"/>
  <c r="R309" i="3"/>
  <c r="P309" i="3"/>
  <c r="BI308" i="3"/>
  <c r="BH308" i="3"/>
  <c r="BG308" i="3"/>
  <c r="BF308" i="3"/>
  <c r="T308" i="3"/>
  <c r="R308" i="3"/>
  <c r="P308" i="3"/>
  <c r="BI307" i="3"/>
  <c r="BH307" i="3"/>
  <c r="BG307" i="3"/>
  <c r="BF307" i="3"/>
  <c r="T307" i="3"/>
  <c r="R307" i="3"/>
  <c r="P307" i="3"/>
  <c r="BI306" i="3"/>
  <c r="BH306" i="3"/>
  <c r="BG306" i="3"/>
  <c r="BF306" i="3"/>
  <c r="T306" i="3"/>
  <c r="R306" i="3"/>
  <c r="P306" i="3"/>
  <c r="BI305" i="3"/>
  <c r="BH305" i="3"/>
  <c r="BG305" i="3"/>
  <c r="BF305" i="3"/>
  <c r="T305" i="3"/>
  <c r="R305" i="3"/>
  <c r="P305" i="3"/>
  <c r="BI304" i="3"/>
  <c r="BH304" i="3"/>
  <c r="BG304" i="3"/>
  <c r="BF304" i="3"/>
  <c r="T304" i="3"/>
  <c r="R304" i="3"/>
  <c r="P304" i="3"/>
  <c r="BI303" i="3"/>
  <c r="BH303" i="3"/>
  <c r="BG303" i="3"/>
  <c r="BF303" i="3"/>
  <c r="T303" i="3"/>
  <c r="R303" i="3"/>
  <c r="P303" i="3"/>
  <c r="BI302" i="3"/>
  <c r="BH302" i="3"/>
  <c r="BG302" i="3"/>
  <c r="BF302" i="3"/>
  <c r="T302" i="3"/>
  <c r="R302" i="3"/>
  <c r="P302" i="3"/>
  <c r="BI301" i="3"/>
  <c r="BH301" i="3"/>
  <c r="BG301" i="3"/>
  <c r="BF301" i="3"/>
  <c r="T301" i="3"/>
  <c r="R301" i="3"/>
  <c r="P301" i="3"/>
  <c r="BI300" i="3"/>
  <c r="BH300" i="3"/>
  <c r="BG300" i="3"/>
  <c r="BF300" i="3"/>
  <c r="T300" i="3"/>
  <c r="R300" i="3"/>
  <c r="P300" i="3"/>
  <c r="BI299" i="3"/>
  <c r="BH299" i="3"/>
  <c r="BG299" i="3"/>
  <c r="BF299" i="3"/>
  <c r="T299" i="3"/>
  <c r="R299" i="3"/>
  <c r="P299" i="3"/>
  <c r="BI298" i="3"/>
  <c r="BH298" i="3"/>
  <c r="BG298" i="3"/>
  <c r="BF298" i="3"/>
  <c r="T298" i="3"/>
  <c r="R298" i="3"/>
  <c r="P298" i="3"/>
  <c r="BI297" i="3"/>
  <c r="BH297" i="3"/>
  <c r="BG297" i="3"/>
  <c r="BF297" i="3"/>
  <c r="T297" i="3"/>
  <c r="R297" i="3"/>
  <c r="P297" i="3"/>
  <c r="BI296" i="3"/>
  <c r="BH296" i="3"/>
  <c r="BG296" i="3"/>
  <c r="BF296" i="3"/>
  <c r="T296" i="3"/>
  <c r="R296" i="3"/>
  <c r="P296" i="3"/>
  <c r="BI295" i="3"/>
  <c r="BH295" i="3"/>
  <c r="BG295" i="3"/>
  <c r="BF295" i="3"/>
  <c r="T295" i="3"/>
  <c r="R295" i="3"/>
  <c r="P295" i="3"/>
  <c r="BI294" i="3"/>
  <c r="BH294" i="3"/>
  <c r="BG294" i="3"/>
  <c r="BF294" i="3"/>
  <c r="T294" i="3"/>
  <c r="R294" i="3"/>
  <c r="P294" i="3"/>
  <c r="BI293" i="3"/>
  <c r="BH293" i="3"/>
  <c r="BG293" i="3"/>
  <c r="BF293" i="3"/>
  <c r="T293" i="3"/>
  <c r="R293" i="3"/>
  <c r="P293" i="3"/>
  <c r="BI291" i="3"/>
  <c r="BH291" i="3"/>
  <c r="BG291" i="3"/>
  <c r="BF291" i="3"/>
  <c r="T291" i="3"/>
  <c r="R291" i="3"/>
  <c r="P291" i="3"/>
  <c r="BI290" i="3"/>
  <c r="BH290" i="3"/>
  <c r="BG290" i="3"/>
  <c r="BF290" i="3"/>
  <c r="T290" i="3"/>
  <c r="R290" i="3"/>
  <c r="P290" i="3"/>
  <c r="BI289" i="3"/>
  <c r="BH289" i="3"/>
  <c r="BG289" i="3"/>
  <c r="BF289" i="3"/>
  <c r="T289" i="3"/>
  <c r="R289" i="3"/>
  <c r="P289" i="3"/>
  <c r="BI287" i="3"/>
  <c r="BH287" i="3"/>
  <c r="BG287" i="3"/>
  <c r="BF287" i="3"/>
  <c r="T287" i="3"/>
  <c r="R287" i="3"/>
  <c r="P287" i="3"/>
  <c r="BI286" i="3"/>
  <c r="BH286" i="3"/>
  <c r="BG286" i="3"/>
  <c r="BF286" i="3"/>
  <c r="T286" i="3"/>
  <c r="R286" i="3"/>
  <c r="P286" i="3"/>
  <c r="BI285" i="3"/>
  <c r="BH285" i="3"/>
  <c r="BG285" i="3"/>
  <c r="BF285" i="3"/>
  <c r="T285" i="3"/>
  <c r="R285" i="3"/>
  <c r="P285" i="3"/>
  <c r="BI284" i="3"/>
  <c r="BH284" i="3"/>
  <c r="BG284" i="3"/>
  <c r="BF284" i="3"/>
  <c r="T284" i="3"/>
  <c r="R284" i="3"/>
  <c r="P284" i="3"/>
  <c r="BI283" i="3"/>
  <c r="BH283" i="3"/>
  <c r="BG283" i="3"/>
  <c r="BF283" i="3"/>
  <c r="T283" i="3"/>
  <c r="R283" i="3"/>
  <c r="P283" i="3"/>
  <c r="BI282" i="3"/>
  <c r="BH282" i="3"/>
  <c r="BG282" i="3"/>
  <c r="BF282" i="3"/>
  <c r="T282" i="3"/>
  <c r="R282" i="3"/>
  <c r="P282" i="3"/>
  <c r="BI281" i="3"/>
  <c r="BH281" i="3"/>
  <c r="BG281" i="3"/>
  <c r="BF281" i="3"/>
  <c r="T281" i="3"/>
  <c r="R281" i="3"/>
  <c r="P281" i="3"/>
  <c r="BI280" i="3"/>
  <c r="BH280" i="3"/>
  <c r="BG280" i="3"/>
  <c r="BF280" i="3"/>
  <c r="T280" i="3"/>
  <c r="R280" i="3"/>
  <c r="P280" i="3"/>
  <c r="BI279" i="3"/>
  <c r="BH279" i="3"/>
  <c r="BG279" i="3"/>
  <c r="BF279" i="3"/>
  <c r="T279" i="3"/>
  <c r="R279" i="3"/>
  <c r="P279" i="3"/>
  <c r="BI278" i="3"/>
  <c r="BH278" i="3"/>
  <c r="BG278" i="3"/>
  <c r="BF278" i="3"/>
  <c r="T278" i="3"/>
  <c r="R278" i="3"/>
  <c r="P278" i="3"/>
  <c r="BI277" i="3"/>
  <c r="BH277" i="3"/>
  <c r="BG277" i="3"/>
  <c r="BF277" i="3"/>
  <c r="T277" i="3"/>
  <c r="R277" i="3"/>
  <c r="P277" i="3"/>
  <c r="BI276" i="3"/>
  <c r="BH276" i="3"/>
  <c r="BG276" i="3"/>
  <c r="BF276" i="3"/>
  <c r="T276" i="3"/>
  <c r="R276" i="3"/>
  <c r="P276" i="3"/>
  <c r="BI275" i="3"/>
  <c r="BH275" i="3"/>
  <c r="BG275" i="3"/>
  <c r="BF275" i="3"/>
  <c r="T275" i="3"/>
  <c r="R275" i="3"/>
  <c r="P275" i="3"/>
  <c r="BI274" i="3"/>
  <c r="BH274" i="3"/>
  <c r="BG274" i="3"/>
  <c r="BF274" i="3"/>
  <c r="T274" i="3"/>
  <c r="R274" i="3"/>
  <c r="P274" i="3"/>
  <c r="BI273" i="3"/>
  <c r="BH273" i="3"/>
  <c r="BG273" i="3"/>
  <c r="BF273" i="3"/>
  <c r="T273" i="3"/>
  <c r="R273" i="3"/>
  <c r="P273" i="3"/>
  <c r="BI272" i="3"/>
  <c r="BH272" i="3"/>
  <c r="BG272" i="3"/>
  <c r="BF272" i="3"/>
  <c r="T272" i="3"/>
  <c r="R272" i="3"/>
  <c r="P272" i="3"/>
  <c r="BI271" i="3"/>
  <c r="BH271" i="3"/>
  <c r="BG271" i="3"/>
  <c r="BF271" i="3"/>
  <c r="T271" i="3"/>
  <c r="R271" i="3"/>
  <c r="P271" i="3"/>
  <c r="BI270" i="3"/>
  <c r="BH270" i="3"/>
  <c r="BG270" i="3"/>
  <c r="BF270" i="3"/>
  <c r="T270" i="3"/>
  <c r="R270" i="3"/>
  <c r="P270" i="3"/>
  <c r="BI269" i="3"/>
  <c r="BH269" i="3"/>
  <c r="BG269" i="3"/>
  <c r="BF269" i="3"/>
  <c r="T269" i="3"/>
  <c r="R269" i="3"/>
  <c r="P269" i="3"/>
  <c r="BI268" i="3"/>
  <c r="BH268" i="3"/>
  <c r="BG268" i="3"/>
  <c r="BF268" i="3"/>
  <c r="T268" i="3"/>
  <c r="R268" i="3"/>
  <c r="P268" i="3"/>
  <c r="BI267" i="3"/>
  <c r="BH267" i="3"/>
  <c r="BG267" i="3"/>
  <c r="BF267" i="3"/>
  <c r="T267" i="3"/>
  <c r="R267" i="3"/>
  <c r="P267" i="3"/>
  <c r="BI266" i="3"/>
  <c r="BH266" i="3"/>
  <c r="BG266" i="3"/>
  <c r="BF266" i="3"/>
  <c r="T266" i="3"/>
  <c r="R266" i="3"/>
  <c r="P266" i="3"/>
  <c r="BI265" i="3"/>
  <c r="BH265" i="3"/>
  <c r="BG265" i="3"/>
  <c r="BF265" i="3"/>
  <c r="T265" i="3"/>
  <c r="R265" i="3"/>
  <c r="P265" i="3"/>
  <c r="BI264" i="3"/>
  <c r="BH264" i="3"/>
  <c r="BG264" i="3"/>
  <c r="BF264" i="3"/>
  <c r="T264" i="3"/>
  <c r="R264" i="3"/>
  <c r="P264" i="3"/>
  <c r="BI263" i="3"/>
  <c r="BH263" i="3"/>
  <c r="BG263" i="3"/>
  <c r="BF263" i="3"/>
  <c r="T263" i="3"/>
  <c r="R263" i="3"/>
  <c r="P263" i="3"/>
  <c r="BI262" i="3"/>
  <c r="BH262" i="3"/>
  <c r="BG262" i="3"/>
  <c r="BF262" i="3"/>
  <c r="T262" i="3"/>
  <c r="R262" i="3"/>
  <c r="P262" i="3"/>
  <c r="BI261" i="3"/>
  <c r="BH261" i="3"/>
  <c r="BG261" i="3"/>
  <c r="BF261" i="3"/>
  <c r="T261" i="3"/>
  <c r="R261" i="3"/>
  <c r="P261" i="3"/>
  <c r="BI260" i="3"/>
  <c r="BH260" i="3"/>
  <c r="BG260" i="3"/>
  <c r="BF260" i="3"/>
  <c r="T260" i="3"/>
  <c r="R260" i="3"/>
  <c r="P260" i="3"/>
  <c r="BI258" i="3"/>
  <c r="BH258" i="3"/>
  <c r="BG258" i="3"/>
  <c r="BF258" i="3"/>
  <c r="T258" i="3"/>
  <c r="R258" i="3"/>
  <c r="P258" i="3"/>
  <c r="BI257" i="3"/>
  <c r="BH257" i="3"/>
  <c r="BG257" i="3"/>
  <c r="BF257" i="3"/>
  <c r="T257" i="3"/>
  <c r="R257" i="3"/>
  <c r="P257" i="3"/>
  <c r="BI256" i="3"/>
  <c r="BH256" i="3"/>
  <c r="BG256" i="3"/>
  <c r="BF256" i="3"/>
  <c r="T256" i="3"/>
  <c r="R256" i="3"/>
  <c r="P256" i="3"/>
  <c r="BI255" i="3"/>
  <c r="BH255" i="3"/>
  <c r="BG255" i="3"/>
  <c r="BF255" i="3"/>
  <c r="T255" i="3"/>
  <c r="R255" i="3"/>
  <c r="P255" i="3"/>
  <c r="BI254" i="3"/>
  <c r="BH254" i="3"/>
  <c r="BG254" i="3"/>
  <c r="BF254" i="3"/>
  <c r="T254" i="3"/>
  <c r="R254" i="3"/>
  <c r="P254" i="3"/>
  <c r="BI253" i="3"/>
  <c r="BH253" i="3"/>
  <c r="BG253" i="3"/>
  <c r="BF253" i="3"/>
  <c r="T253" i="3"/>
  <c r="R253" i="3"/>
  <c r="P253" i="3"/>
  <c r="BI252" i="3"/>
  <c r="BH252" i="3"/>
  <c r="BG252" i="3"/>
  <c r="BF252" i="3"/>
  <c r="T252" i="3"/>
  <c r="R252" i="3"/>
  <c r="P252" i="3"/>
  <c r="BI251" i="3"/>
  <c r="BH251" i="3"/>
  <c r="BG251" i="3"/>
  <c r="BF251" i="3"/>
  <c r="T251" i="3"/>
  <c r="R251" i="3"/>
  <c r="P251" i="3"/>
  <c r="BI250" i="3"/>
  <c r="BH250" i="3"/>
  <c r="BG250" i="3"/>
  <c r="BF250" i="3"/>
  <c r="T250" i="3"/>
  <c r="R250" i="3"/>
  <c r="P250" i="3"/>
  <c r="BI249" i="3"/>
  <c r="BH249" i="3"/>
  <c r="BG249" i="3"/>
  <c r="BF249" i="3"/>
  <c r="T249" i="3"/>
  <c r="R249" i="3"/>
  <c r="P249" i="3"/>
  <c r="BI248" i="3"/>
  <c r="BH248" i="3"/>
  <c r="BG248" i="3"/>
  <c r="BF248" i="3"/>
  <c r="T248" i="3"/>
  <c r="R248" i="3"/>
  <c r="P248" i="3"/>
  <c r="BI247" i="3"/>
  <c r="BH247" i="3"/>
  <c r="BG247" i="3"/>
  <c r="BF247" i="3"/>
  <c r="T247" i="3"/>
  <c r="R247" i="3"/>
  <c r="P247" i="3"/>
  <c r="BI246" i="3"/>
  <c r="BH246" i="3"/>
  <c r="BG246" i="3"/>
  <c r="BF246" i="3"/>
  <c r="T246" i="3"/>
  <c r="R246" i="3"/>
  <c r="P246" i="3"/>
  <c r="BI245" i="3"/>
  <c r="BH245" i="3"/>
  <c r="BG245" i="3"/>
  <c r="BF245" i="3"/>
  <c r="T245" i="3"/>
  <c r="R245" i="3"/>
  <c r="P245" i="3"/>
  <c r="BI244" i="3"/>
  <c r="BH244" i="3"/>
  <c r="BG244" i="3"/>
  <c r="BF244" i="3"/>
  <c r="T244" i="3"/>
  <c r="R244" i="3"/>
  <c r="P244" i="3"/>
  <c r="BI242" i="3"/>
  <c r="BH242" i="3"/>
  <c r="BG242" i="3"/>
  <c r="BF242" i="3"/>
  <c r="T242" i="3"/>
  <c r="R242" i="3"/>
  <c r="P242" i="3"/>
  <c r="BI240" i="3"/>
  <c r="BH240" i="3"/>
  <c r="BG240" i="3"/>
  <c r="BF240" i="3"/>
  <c r="T240" i="3"/>
  <c r="R240" i="3"/>
  <c r="P240" i="3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31" i="3"/>
  <c r="BH231" i="3"/>
  <c r="BG231" i="3"/>
  <c r="BF231" i="3"/>
  <c r="T231" i="3"/>
  <c r="R231" i="3"/>
  <c r="P231" i="3"/>
  <c r="BI230" i="3"/>
  <c r="BH230" i="3"/>
  <c r="BG230" i="3"/>
  <c r="BF230" i="3"/>
  <c r="T230" i="3"/>
  <c r="R230" i="3"/>
  <c r="P230" i="3"/>
  <c r="BI228" i="3"/>
  <c r="BH228" i="3"/>
  <c r="BG228" i="3"/>
  <c r="BF228" i="3"/>
  <c r="T228" i="3"/>
  <c r="R228" i="3"/>
  <c r="P228" i="3"/>
  <c r="BI223" i="3"/>
  <c r="BH223" i="3"/>
  <c r="BG223" i="3"/>
  <c r="BF223" i="3"/>
  <c r="T223" i="3"/>
  <c r="R223" i="3"/>
  <c r="P223" i="3"/>
  <c r="BI220" i="3"/>
  <c r="BH220" i="3"/>
  <c r="BG220" i="3"/>
  <c r="BF220" i="3"/>
  <c r="T220" i="3"/>
  <c r="T219" i="3"/>
  <c r="R220" i="3"/>
  <c r="R219" i="3" s="1"/>
  <c r="P220" i="3"/>
  <c r="P219" i="3" s="1"/>
  <c r="BI217" i="3"/>
  <c r="BH217" i="3"/>
  <c r="BG217" i="3"/>
  <c r="BF217" i="3"/>
  <c r="T217" i="3"/>
  <c r="R217" i="3"/>
  <c r="P217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0" i="3"/>
  <c r="BH190" i="3"/>
  <c r="BG190" i="3"/>
  <c r="BF190" i="3"/>
  <c r="T190" i="3"/>
  <c r="T189" i="3"/>
  <c r="R190" i="3"/>
  <c r="R189" i="3" s="1"/>
  <c r="P190" i="3"/>
  <c r="P189" i="3" s="1"/>
  <c r="BI183" i="3"/>
  <c r="BH183" i="3"/>
  <c r="BG183" i="3"/>
  <c r="BF183" i="3"/>
  <c r="T183" i="3"/>
  <c r="T182" i="3" s="1"/>
  <c r="R183" i="3"/>
  <c r="R182" i="3"/>
  <c r="P183" i="3"/>
  <c r="P182" i="3"/>
  <c r="BI176" i="3"/>
  <c r="BH176" i="3"/>
  <c r="BG176" i="3"/>
  <c r="BF176" i="3"/>
  <c r="T176" i="3"/>
  <c r="T175" i="3"/>
  <c r="R176" i="3"/>
  <c r="R175" i="3"/>
  <c r="P176" i="3"/>
  <c r="P175" i="3"/>
  <c r="BI173" i="3"/>
  <c r="BH173" i="3"/>
  <c r="BG173" i="3"/>
  <c r="BF173" i="3"/>
  <c r="T173" i="3"/>
  <c r="R173" i="3"/>
  <c r="P173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6" i="3"/>
  <c r="BH156" i="3"/>
  <c r="BG156" i="3"/>
  <c r="BF156" i="3"/>
  <c r="T156" i="3"/>
  <c r="R156" i="3"/>
  <c r="P156" i="3"/>
  <c r="BI151" i="3"/>
  <c r="BH151" i="3"/>
  <c r="BG151" i="3"/>
  <c r="BF151" i="3"/>
  <c r="T151" i="3"/>
  <c r="R151" i="3"/>
  <c r="P151" i="3"/>
  <c r="BI146" i="3"/>
  <c r="BH146" i="3"/>
  <c r="BG146" i="3"/>
  <c r="BF146" i="3"/>
  <c r="T146" i="3"/>
  <c r="R146" i="3"/>
  <c r="P146" i="3"/>
  <c r="BI141" i="3"/>
  <c r="BH141" i="3"/>
  <c r="BG141" i="3"/>
  <c r="BF141" i="3"/>
  <c r="T141" i="3"/>
  <c r="R141" i="3"/>
  <c r="P141" i="3"/>
  <c r="BI136" i="3"/>
  <c r="BH136" i="3"/>
  <c r="BG136" i="3"/>
  <c r="BF136" i="3"/>
  <c r="T136" i="3"/>
  <c r="R136" i="3"/>
  <c r="P136" i="3"/>
  <c r="J130" i="3"/>
  <c r="J129" i="3"/>
  <c r="F129" i="3"/>
  <c r="F127" i="3"/>
  <c r="E125" i="3"/>
  <c r="J92" i="3"/>
  <c r="J91" i="3"/>
  <c r="F91" i="3"/>
  <c r="F89" i="3"/>
  <c r="E87" i="3"/>
  <c r="J18" i="3"/>
  <c r="E18" i="3"/>
  <c r="F130" i="3"/>
  <c r="J17" i="3"/>
  <c r="J12" i="3"/>
  <c r="J127" i="3" s="1"/>
  <c r="E7" i="3"/>
  <c r="E123" i="3"/>
  <c r="J37" i="2"/>
  <c r="J36" i="2"/>
  <c r="AY95" i="1" s="1"/>
  <c r="J35" i="2"/>
  <c r="AX95" i="1" s="1"/>
  <c r="BI1707" i="2"/>
  <c r="BH1707" i="2"/>
  <c r="BG1707" i="2"/>
  <c r="BF1707" i="2"/>
  <c r="T1707" i="2"/>
  <c r="R1707" i="2"/>
  <c r="P1707" i="2"/>
  <c r="BI1706" i="2"/>
  <c r="BH1706" i="2"/>
  <c r="BG1706" i="2"/>
  <c r="BF1706" i="2"/>
  <c r="T1706" i="2"/>
  <c r="R1706" i="2"/>
  <c r="P1706" i="2"/>
  <c r="BI1703" i="2"/>
  <c r="BH1703" i="2"/>
  <c r="BG1703" i="2"/>
  <c r="BF1703" i="2"/>
  <c r="T1703" i="2"/>
  <c r="R1703" i="2"/>
  <c r="P1703" i="2"/>
  <c r="BI1701" i="2"/>
  <c r="BH1701" i="2"/>
  <c r="BG1701" i="2"/>
  <c r="BF1701" i="2"/>
  <c r="T1701" i="2"/>
  <c r="R1701" i="2"/>
  <c r="P1701" i="2"/>
  <c r="BI1699" i="2"/>
  <c r="BH1699" i="2"/>
  <c r="BG1699" i="2"/>
  <c r="BF1699" i="2"/>
  <c r="T1699" i="2"/>
  <c r="R1699" i="2"/>
  <c r="P1699" i="2"/>
  <c r="BI1698" i="2"/>
  <c r="BH1698" i="2"/>
  <c r="BG1698" i="2"/>
  <c r="BF1698" i="2"/>
  <c r="T1698" i="2"/>
  <c r="R1698" i="2"/>
  <c r="P1698" i="2"/>
  <c r="BI1696" i="2"/>
  <c r="BH1696" i="2"/>
  <c r="BG1696" i="2"/>
  <c r="BF1696" i="2"/>
  <c r="T1696" i="2"/>
  <c r="R1696" i="2"/>
  <c r="P1696" i="2"/>
  <c r="BI1687" i="2"/>
  <c r="BH1687" i="2"/>
  <c r="BG1687" i="2"/>
  <c r="BF1687" i="2"/>
  <c r="T1687" i="2"/>
  <c r="R1687" i="2"/>
  <c r="P1687" i="2"/>
  <c r="BI1679" i="2"/>
  <c r="BH1679" i="2"/>
  <c r="BG1679" i="2"/>
  <c r="BF1679" i="2"/>
  <c r="T1679" i="2"/>
  <c r="R1679" i="2"/>
  <c r="P1679" i="2"/>
  <c r="BI1608" i="2"/>
  <c r="BH1608" i="2"/>
  <c r="BG1608" i="2"/>
  <c r="BF1608" i="2"/>
  <c r="T1608" i="2"/>
  <c r="R1608" i="2"/>
  <c r="P1608" i="2"/>
  <c r="BI1604" i="2"/>
  <c r="BH1604" i="2"/>
  <c r="BG1604" i="2"/>
  <c r="BF1604" i="2"/>
  <c r="T1604" i="2"/>
  <c r="R1604" i="2"/>
  <c r="P1604" i="2"/>
  <c r="BI1600" i="2"/>
  <c r="BH1600" i="2"/>
  <c r="BG1600" i="2"/>
  <c r="BF1600" i="2"/>
  <c r="T1600" i="2"/>
  <c r="R1600" i="2"/>
  <c r="P1600" i="2"/>
  <c r="BI1596" i="2"/>
  <c r="BH1596" i="2"/>
  <c r="BG1596" i="2"/>
  <c r="BF1596" i="2"/>
  <c r="T1596" i="2"/>
  <c r="R1596" i="2"/>
  <c r="P1596" i="2"/>
  <c r="BI1595" i="2"/>
  <c r="BH1595" i="2"/>
  <c r="BG1595" i="2"/>
  <c r="BF1595" i="2"/>
  <c r="T1595" i="2"/>
  <c r="R1595" i="2"/>
  <c r="P1595" i="2"/>
  <c r="BI1593" i="2"/>
  <c r="BH1593" i="2"/>
  <c r="BG1593" i="2"/>
  <c r="BF1593" i="2"/>
  <c r="T1593" i="2"/>
  <c r="R1593" i="2"/>
  <c r="P1593" i="2"/>
  <c r="BI1592" i="2"/>
  <c r="BH1592" i="2"/>
  <c r="BG1592" i="2"/>
  <c r="BF1592" i="2"/>
  <c r="T1592" i="2"/>
  <c r="R1592" i="2"/>
  <c r="P1592" i="2"/>
  <c r="BI1591" i="2"/>
  <c r="BH1591" i="2"/>
  <c r="BG1591" i="2"/>
  <c r="BF1591" i="2"/>
  <c r="T1591" i="2"/>
  <c r="R1591" i="2"/>
  <c r="P1591" i="2"/>
  <c r="BI1586" i="2"/>
  <c r="BH1586" i="2"/>
  <c r="BG1586" i="2"/>
  <c r="BF1586" i="2"/>
  <c r="T1586" i="2"/>
  <c r="R1586" i="2"/>
  <c r="P1586" i="2"/>
  <c r="BI1584" i="2"/>
  <c r="BH1584" i="2"/>
  <c r="BG1584" i="2"/>
  <c r="BF1584" i="2"/>
  <c r="T1584" i="2"/>
  <c r="R1584" i="2"/>
  <c r="P1584" i="2"/>
  <c r="BI1582" i="2"/>
  <c r="BH1582" i="2"/>
  <c r="BG1582" i="2"/>
  <c r="BF1582" i="2"/>
  <c r="T1582" i="2"/>
  <c r="R1582" i="2"/>
  <c r="P1582" i="2"/>
  <c r="BI1577" i="2"/>
  <c r="BH1577" i="2"/>
  <c r="BG1577" i="2"/>
  <c r="BF1577" i="2"/>
  <c r="T1577" i="2"/>
  <c r="R1577" i="2"/>
  <c r="P1577" i="2"/>
  <c r="BI1573" i="2"/>
  <c r="BH1573" i="2"/>
  <c r="BG1573" i="2"/>
  <c r="BF1573" i="2"/>
  <c r="T1573" i="2"/>
  <c r="R1573" i="2"/>
  <c r="P1573" i="2"/>
  <c r="BI1571" i="2"/>
  <c r="BH1571" i="2"/>
  <c r="BG1571" i="2"/>
  <c r="BF1571" i="2"/>
  <c r="T1571" i="2"/>
  <c r="R1571" i="2"/>
  <c r="P1571" i="2"/>
  <c r="BI1542" i="2"/>
  <c r="BH1542" i="2"/>
  <c r="BG1542" i="2"/>
  <c r="BF1542" i="2"/>
  <c r="T1542" i="2"/>
  <c r="R1542" i="2"/>
  <c r="P1542" i="2"/>
  <c r="BI1541" i="2"/>
  <c r="BH1541" i="2"/>
  <c r="BG1541" i="2"/>
  <c r="BF1541" i="2"/>
  <c r="T1541" i="2"/>
  <c r="R1541" i="2"/>
  <c r="P1541" i="2"/>
  <c r="BI1540" i="2"/>
  <c r="BH1540" i="2"/>
  <c r="BG1540" i="2"/>
  <c r="BF1540" i="2"/>
  <c r="T1540" i="2"/>
  <c r="R1540" i="2"/>
  <c r="P1540" i="2"/>
  <c r="BI1539" i="2"/>
  <c r="BH1539" i="2"/>
  <c r="BG1539" i="2"/>
  <c r="BF1539" i="2"/>
  <c r="T1539" i="2"/>
  <c r="R1539" i="2"/>
  <c r="P1539" i="2"/>
  <c r="BI1530" i="2"/>
  <c r="BH1530" i="2"/>
  <c r="BG1530" i="2"/>
  <c r="BF1530" i="2"/>
  <c r="T1530" i="2"/>
  <c r="R1530" i="2"/>
  <c r="P1530" i="2"/>
  <c r="BI1501" i="2"/>
  <c r="BH1501" i="2"/>
  <c r="BG1501" i="2"/>
  <c r="BF1501" i="2"/>
  <c r="T1501" i="2"/>
  <c r="R1501" i="2"/>
  <c r="P1501" i="2"/>
  <c r="BI1472" i="2"/>
  <c r="BH1472" i="2"/>
  <c r="BG1472" i="2"/>
  <c r="BF1472" i="2"/>
  <c r="T1472" i="2"/>
  <c r="R1472" i="2"/>
  <c r="P1472" i="2"/>
  <c r="BI1470" i="2"/>
  <c r="BH1470" i="2"/>
  <c r="BG1470" i="2"/>
  <c r="BF1470" i="2"/>
  <c r="T1470" i="2"/>
  <c r="R1470" i="2"/>
  <c r="P1470" i="2"/>
  <c r="BI1469" i="2"/>
  <c r="BH1469" i="2"/>
  <c r="BG1469" i="2"/>
  <c r="BF1469" i="2"/>
  <c r="T1469" i="2"/>
  <c r="R1469" i="2"/>
  <c r="P1469" i="2"/>
  <c r="BI1468" i="2"/>
  <c r="BH1468" i="2"/>
  <c r="BG1468" i="2"/>
  <c r="BF1468" i="2"/>
  <c r="T1468" i="2"/>
  <c r="R1468" i="2"/>
  <c r="P1468" i="2"/>
  <c r="BI1466" i="2"/>
  <c r="BH1466" i="2"/>
  <c r="BG1466" i="2"/>
  <c r="BF1466" i="2"/>
  <c r="T1466" i="2"/>
  <c r="R1466" i="2"/>
  <c r="P1466" i="2"/>
  <c r="BI1461" i="2"/>
  <c r="BH1461" i="2"/>
  <c r="BG1461" i="2"/>
  <c r="BF1461" i="2"/>
  <c r="T1461" i="2"/>
  <c r="R1461" i="2"/>
  <c r="P1461" i="2"/>
  <c r="BI1459" i="2"/>
  <c r="BH1459" i="2"/>
  <c r="BG1459" i="2"/>
  <c r="BF1459" i="2"/>
  <c r="T1459" i="2"/>
  <c r="R1459" i="2"/>
  <c r="P1459" i="2"/>
  <c r="BI1454" i="2"/>
  <c r="BH1454" i="2"/>
  <c r="BG1454" i="2"/>
  <c r="BF1454" i="2"/>
  <c r="T1454" i="2"/>
  <c r="R1454" i="2"/>
  <c r="P1454" i="2"/>
  <c r="BI1452" i="2"/>
  <c r="BH1452" i="2"/>
  <c r="BG1452" i="2"/>
  <c r="BF1452" i="2"/>
  <c r="T1452" i="2"/>
  <c r="R1452" i="2"/>
  <c r="P1452" i="2"/>
  <c r="BI1438" i="2"/>
  <c r="BH1438" i="2"/>
  <c r="BG1438" i="2"/>
  <c r="BF1438" i="2"/>
  <c r="T1438" i="2"/>
  <c r="R1438" i="2"/>
  <c r="P1438" i="2"/>
  <c r="BI1436" i="2"/>
  <c r="BH1436" i="2"/>
  <c r="BG1436" i="2"/>
  <c r="BF1436" i="2"/>
  <c r="T1436" i="2"/>
  <c r="R1436" i="2"/>
  <c r="P1436" i="2"/>
  <c r="BI1431" i="2"/>
  <c r="BH1431" i="2"/>
  <c r="BG1431" i="2"/>
  <c r="BF1431" i="2"/>
  <c r="T1431" i="2"/>
  <c r="R1431" i="2"/>
  <c r="P1431" i="2"/>
  <c r="BI1429" i="2"/>
  <c r="BH1429" i="2"/>
  <c r="BG1429" i="2"/>
  <c r="BF1429" i="2"/>
  <c r="T1429" i="2"/>
  <c r="R1429" i="2"/>
  <c r="P1429" i="2"/>
  <c r="BI1424" i="2"/>
  <c r="BH1424" i="2"/>
  <c r="BG1424" i="2"/>
  <c r="BF1424" i="2"/>
  <c r="T1424" i="2"/>
  <c r="R1424" i="2"/>
  <c r="P1424" i="2"/>
  <c r="BI1419" i="2"/>
  <c r="BH1419" i="2"/>
  <c r="BG1419" i="2"/>
  <c r="BF1419" i="2"/>
  <c r="T1419" i="2"/>
  <c r="R1419" i="2"/>
  <c r="P1419" i="2"/>
  <c r="BI1410" i="2"/>
  <c r="BH1410" i="2"/>
  <c r="BG1410" i="2"/>
  <c r="BF1410" i="2"/>
  <c r="T1410" i="2"/>
  <c r="R1410" i="2"/>
  <c r="P1410" i="2"/>
  <c r="BI1409" i="2"/>
  <c r="BH1409" i="2"/>
  <c r="BG1409" i="2"/>
  <c r="BF1409" i="2"/>
  <c r="T1409" i="2"/>
  <c r="R1409" i="2"/>
  <c r="P1409" i="2"/>
  <c r="BI1408" i="2"/>
  <c r="BH1408" i="2"/>
  <c r="BG1408" i="2"/>
  <c r="BF1408" i="2"/>
  <c r="T1408" i="2"/>
  <c r="R1408" i="2"/>
  <c r="P1408" i="2"/>
  <c r="BI1407" i="2"/>
  <c r="BH1407" i="2"/>
  <c r="BG1407" i="2"/>
  <c r="BF1407" i="2"/>
  <c r="T1407" i="2"/>
  <c r="R1407" i="2"/>
  <c r="P1407" i="2"/>
  <c r="BI1406" i="2"/>
  <c r="BH1406" i="2"/>
  <c r="BG1406" i="2"/>
  <c r="BF1406" i="2"/>
  <c r="T1406" i="2"/>
  <c r="R1406" i="2"/>
  <c r="P1406" i="2"/>
  <c r="BI1398" i="2"/>
  <c r="BH1398" i="2"/>
  <c r="BG1398" i="2"/>
  <c r="BF1398" i="2"/>
  <c r="T1398" i="2"/>
  <c r="R1398" i="2"/>
  <c r="P1398" i="2"/>
  <c r="BI1393" i="2"/>
  <c r="BH1393" i="2"/>
  <c r="BG1393" i="2"/>
  <c r="BF1393" i="2"/>
  <c r="T1393" i="2"/>
  <c r="R1393" i="2"/>
  <c r="P1393" i="2"/>
  <c r="BI1378" i="2"/>
  <c r="BH1378" i="2"/>
  <c r="BG1378" i="2"/>
  <c r="BF1378" i="2"/>
  <c r="T1378" i="2"/>
  <c r="R1378" i="2"/>
  <c r="P1378" i="2"/>
  <c r="BI1376" i="2"/>
  <c r="BH1376" i="2"/>
  <c r="BG1376" i="2"/>
  <c r="BF1376" i="2"/>
  <c r="T1376" i="2"/>
  <c r="R1376" i="2"/>
  <c r="P1376" i="2"/>
  <c r="BI1371" i="2"/>
  <c r="BH1371" i="2"/>
  <c r="BG1371" i="2"/>
  <c r="BF1371" i="2"/>
  <c r="T1371" i="2"/>
  <c r="R1371" i="2"/>
  <c r="P1371" i="2"/>
  <c r="BI1362" i="2"/>
  <c r="BH1362" i="2"/>
  <c r="BG1362" i="2"/>
  <c r="BF1362" i="2"/>
  <c r="T1362" i="2"/>
  <c r="R1362" i="2"/>
  <c r="P1362" i="2"/>
  <c r="BI1345" i="2"/>
  <c r="BH1345" i="2"/>
  <c r="BG1345" i="2"/>
  <c r="BF1345" i="2"/>
  <c r="T1345" i="2"/>
  <c r="R1345" i="2"/>
  <c r="P1345" i="2"/>
  <c r="BI1344" i="2"/>
  <c r="BH1344" i="2"/>
  <c r="BG1344" i="2"/>
  <c r="BF1344" i="2"/>
  <c r="T1344" i="2"/>
  <c r="R1344" i="2"/>
  <c r="P1344" i="2"/>
  <c r="BI1338" i="2"/>
  <c r="BH1338" i="2"/>
  <c r="BG1338" i="2"/>
  <c r="BF1338" i="2"/>
  <c r="T1338" i="2"/>
  <c r="R1338" i="2"/>
  <c r="P1338" i="2"/>
  <c r="BI1336" i="2"/>
  <c r="BH1336" i="2"/>
  <c r="BG1336" i="2"/>
  <c r="BF1336" i="2"/>
  <c r="T1336" i="2"/>
  <c r="R1336" i="2"/>
  <c r="P1336" i="2"/>
  <c r="BI1319" i="2"/>
  <c r="BH1319" i="2"/>
  <c r="BG1319" i="2"/>
  <c r="BF1319" i="2"/>
  <c r="T1319" i="2"/>
  <c r="R1319" i="2"/>
  <c r="P1319" i="2"/>
  <c r="BI1315" i="2"/>
  <c r="BH1315" i="2"/>
  <c r="BG1315" i="2"/>
  <c r="BF1315" i="2"/>
  <c r="T1315" i="2"/>
  <c r="R1315" i="2"/>
  <c r="P1315" i="2"/>
  <c r="BI1311" i="2"/>
  <c r="BH1311" i="2"/>
  <c r="BG1311" i="2"/>
  <c r="BF1311" i="2"/>
  <c r="T1311" i="2"/>
  <c r="R1311" i="2"/>
  <c r="P1311" i="2"/>
  <c r="BI1309" i="2"/>
  <c r="BH1309" i="2"/>
  <c r="BG1309" i="2"/>
  <c r="BF1309" i="2"/>
  <c r="T1309" i="2"/>
  <c r="R1309" i="2"/>
  <c r="P1309" i="2"/>
  <c r="BI1305" i="2"/>
  <c r="BH1305" i="2"/>
  <c r="BG1305" i="2"/>
  <c r="BF1305" i="2"/>
  <c r="T1305" i="2"/>
  <c r="R1305" i="2"/>
  <c r="P1305" i="2"/>
  <c r="BI1303" i="2"/>
  <c r="BH1303" i="2"/>
  <c r="BG1303" i="2"/>
  <c r="BF1303" i="2"/>
  <c r="T1303" i="2"/>
  <c r="R1303" i="2"/>
  <c r="P1303" i="2"/>
  <c r="BI1294" i="2"/>
  <c r="BH1294" i="2"/>
  <c r="BG1294" i="2"/>
  <c r="BF1294" i="2"/>
  <c r="T1294" i="2"/>
  <c r="R1294" i="2"/>
  <c r="P1294" i="2"/>
  <c r="BI1274" i="2"/>
  <c r="BH1274" i="2"/>
  <c r="BG1274" i="2"/>
  <c r="BF1274" i="2"/>
  <c r="T1274" i="2"/>
  <c r="R1274" i="2"/>
  <c r="P1274" i="2"/>
  <c r="BI1254" i="2"/>
  <c r="BH1254" i="2"/>
  <c r="BG1254" i="2"/>
  <c r="BF1254" i="2"/>
  <c r="T1254" i="2"/>
  <c r="R1254" i="2"/>
  <c r="P1254" i="2"/>
  <c r="BI1252" i="2"/>
  <c r="BH1252" i="2"/>
  <c r="BG1252" i="2"/>
  <c r="BF1252" i="2"/>
  <c r="T1252" i="2"/>
  <c r="R1252" i="2"/>
  <c r="P1252" i="2"/>
  <c r="BI1251" i="2"/>
  <c r="BH1251" i="2"/>
  <c r="BG1251" i="2"/>
  <c r="BF1251" i="2"/>
  <c r="T1251" i="2"/>
  <c r="R1251" i="2"/>
  <c r="P1251" i="2"/>
  <c r="BI1250" i="2"/>
  <c r="BH1250" i="2"/>
  <c r="BG1250" i="2"/>
  <c r="BF1250" i="2"/>
  <c r="T1250" i="2"/>
  <c r="R1250" i="2"/>
  <c r="P1250" i="2"/>
  <c r="BI1249" i="2"/>
  <c r="BH1249" i="2"/>
  <c r="BG1249" i="2"/>
  <c r="BF1249" i="2"/>
  <c r="T1249" i="2"/>
  <c r="R1249" i="2"/>
  <c r="P1249" i="2"/>
  <c r="BI1244" i="2"/>
  <c r="BH1244" i="2"/>
  <c r="BG1244" i="2"/>
  <c r="BF1244" i="2"/>
  <c r="T1244" i="2"/>
  <c r="R1244" i="2"/>
  <c r="P1244" i="2"/>
  <c r="BI1243" i="2"/>
  <c r="BH1243" i="2"/>
  <c r="BG1243" i="2"/>
  <c r="BF1243" i="2"/>
  <c r="T1243" i="2"/>
  <c r="R1243" i="2"/>
  <c r="P1243" i="2"/>
  <c r="BI1242" i="2"/>
  <c r="BH1242" i="2"/>
  <c r="BG1242" i="2"/>
  <c r="BF1242" i="2"/>
  <c r="T1242" i="2"/>
  <c r="R1242" i="2"/>
  <c r="P1242" i="2"/>
  <c r="BI1237" i="2"/>
  <c r="BH1237" i="2"/>
  <c r="BG1237" i="2"/>
  <c r="BF1237" i="2"/>
  <c r="T1237" i="2"/>
  <c r="R1237" i="2"/>
  <c r="P1237" i="2"/>
  <c r="BI1235" i="2"/>
  <c r="BH1235" i="2"/>
  <c r="BG1235" i="2"/>
  <c r="BF1235" i="2"/>
  <c r="T1235" i="2"/>
  <c r="R1235" i="2"/>
  <c r="P1235" i="2"/>
  <c r="BI1234" i="2"/>
  <c r="BH1234" i="2"/>
  <c r="BG1234" i="2"/>
  <c r="BF1234" i="2"/>
  <c r="T1234" i="2"/>
  <c r="R1234" i="2"/>
  <c r="P1234" i="2"/>
  <c r="BI1229" i="2"/>
  <c r="BH1229" i="2"/>
  <c r="BG1229" i="2"/>
  <c r="BF1229" i="2"/>
  <c r="T1229" i="2"/>
  <c r="R1229" i="2"/>
  <c r="P1229" i="2"/>
  <c r="BI1228" i="2"/>
  <c r="BH1228" i="2"/>
  <c r="BG1228" i="2"/>
  <c r="BF1228" i="2"/>
  <c r="T1228" i="2"/>
  <c r="R1228" i="2"/>
  <c r="P1228" i="2"/>
  <c r="BI1227" i="2"/>
  <c r="BH1227" i="2"/>
  <c r="BG1227" i="2"/>
  <c r="BF1227" i="2"/>
  <c r="T1227" i="2"/>
  <c r="R1227" i="2"/>
  <c r="P1227" i="2"/>
  <c r="BI1226" i="2"/>
  <c r="BH1226" i="2"/>
  <c r="BG1226" i="2"/>
  <c r="BF1226" i="2"/>
  <c r="T1226" i="2"/>
  <c r="R1226" i="2"/>
  <c r="P1226" i="2"/>
  <c r="BI1221" i="2"/>
  <c r="BH1221" i="2"/>
  <c r="BG1221" i="2"/>
  <c r="BF1221" i="2"/>
  <c r="T1221" i="2"/>
  <c r="R1221" i="2"/>
  <c r="P1221" i="2"/>
  <c r="BI1220" i="2"/>
  <c r="BH1220" i="2"/>
  <c r="BG1220" i="2"/>
  <c r="BF1220" i="2"/>
  <c r="T1220" i="2"/>
  <c r="R1220" i="2"/>
  <c r="P1220" i="2"/>
  <c r="BI1219" i="2"/>
  <c r="BH1219" i="2"/>
  <c r="BG1219" i="2"/>
  <c r="BF1219" i="2"/>
  <c r="T1219" i="2"/>
  <c r="R1219" i="2"/>
  <c r="P1219" i="2"/>
  <c r="BI1218" i="2"/>
  <c r="BH1218" i="2"/>
  <c r="BG1218" i="2"/>
  <c r="BF1218" i="2"/>
  <c r="T1218" i="2"/>
  <c r="R1218" i="2"/>
  <c r="P1218" i="2"/>
  <c r="BI1217" i="2"/>
  <c r="BH1217" i="2"/>
  <c r="BG1217" i="2"/>
  <c r="BF1217" i="2"/>
  <c r="T1217" i="2"/>
  <c r="R1217" i="2"/>
  <c r="P1217" i="2"/>
  <c r="BI1216" i="2"/>
  <c r="BH1216" i="2"/>
  <c r="BG1216" i="2"/>
  <c r="BF1216" i="2"/>
  <c r="T1216" i="2"/>
  <c r="R1216" i="2"/>
  <c r="P1216" i="2"/>
  <c r="BI1215" i="2"/>
  <c r="BH1215" i="2"/>
  <c r="BG1215" i="2"/>
  <c r="BF1215" i="2"/>
  <c r="T1215" i="2"/>
  <c r="R1215" i="2"/>
  <c r="P1215" i="2"/>
  <c r="BI1214" i="2"/>
  <c r="BH1214" i="2"/>
  <c r="BG1214" i="2"/>
  <c r="BF1214" i="2"/>
  <c r="T1214" i="2"/>
  <c r="R1214" i="2"/>
  <c r="P1214" i="2"/>
  <c r="BI1213" i="2"/>
  <c r="BH1213" i="2"/>
  <c r="BG1213" i="2"/>
  <c r="BF1213" i="2"/>
  <c r="T1213" i="2"/>
  <c r="R1213" i="2"/>
  <c r="P1213" i="2"/>
  <c r="BI1205" i="2"/>
  <c r="BH1205" i="2"/>
  <c r="BG1205" i="2"/>
  <c r="BF1205" i="2"/>
  <c r="T1205" i="2"/>
  <c r="R1205" i="2"/>
  <c r="P1205" i="2"/>
  <c r="BI1204" i="2"/>
  <c r="BH1204" i="2"/>
  <c r="BG1204" i="2"/>
  <c r="BF1204" i="2"/>
  <c r="T1204" i="2"/>
  <c r="R1204" i="2"/>
  <c r="P1204" i="2"/>
  <c r="BI1198" i="2"/>
  <c r="BH1198" i="2"/>
  <c r="BG1198" i="2"/>
  <c r="BF1198" i="2"/>
  <c r="T1198" i="2"/>
  <c r="R1198" i="2"/>
  <c r="P1198" i="2"/>
  <c r="BI1193" i="2"/>
  <c r="BH1193" i="2"/>
  <c r="BG1193" i="2"/>
  <c r="BF1193" i="2"/>
  <c r="T1193" i="2"/>
  <c r="R1193" i="2"/>
  <c r="P1193" i="2"/>
  <c r="BI1191" i="2"/>
  <c r="BH1191" i="2"/>
  <c r="BG1191" i="2"/>
  <c r="BF1191" i="2"/>
  <c r="T1191" i="2"/>
  <c r="R1191" i="2"/>
  <c r="P1191" i="2"/>
  <c r="BI1186" i="2"/>
  <c r="BH1186" i="2"/>
  <c r="BG1186" i="2"/>
  <c r="BF1186" i="2"/>
  <c r="T1186" i="2"/>
  <c r="R1186" i="2"/>
  <c r="P1186" i="2"/>
  <c r="BI1185" i="2"/>
  <c r="BH1185" i="2"/>
  <c r="BG1185" i="2"/>
  <c r="BF1185" i="2"/>
  <c r="T1185" i="2"/>
  <c r="R1185" i="2"/>
  <c r="P1185" i="2"/>
  <c r="BI1180" i="2"/>
  <c r="BH1180" i="2"/>
  <c r="BG1180" i="2"/>
  <c r="BF1180" i="2"/>
  <c r="T1180" i="2"/>
  <c r="R1180" i="2"/>
  <c r="P1180" i="2"/>
  <c r="BI1175" i="2"/>
  <c r="BH1175" i="2"/>
  <c r="BG1175" i="2"/>
  <c r="BF1175" i="2"/>
  <c r="T1175" i="2"/>
  <c r="R1175" i="2"/>
  <c r="P1175" i="2"/>
  <c r="BI1173" i="2"/>
  <c r="BH1173" i="2"/>
  <c r="BG1173" i="2"/>
  <c r="BF1173" i="2"/>
  <c r="T1173" i="2"/>
  <c r="R1173" i="2"/>
  <c r="P1173" i="2"/>
  <c r="BI1168" i="2"/>
  <c r="BH1168" i="2"/>
  <c r="BG1168" i="2"/>
  <c r="BF1168" i="2"/>
  <c r="T1168" i="2"/>
  <c r="R1168" i="2"/>
  <c r="P1168" i="2"/>
  <c r="BI1166" i="2"/>
  <c r="BH1166" i="2"/>
  <c r="BG1166" i="2"/>
  <c r="BF1166" i="2"/>
  <c r="T1166" i="2"/>
  <c r="R1166" i="2"/>
  <c r="P1166" i="2"/>
  <c r="BI1161" i="2"/>
  <c r="BH1161" i="2"/>
  <c r="BG1161" i="2"/>
  <c r="BF1161" i="2"/>
  <c r="T1161" i="2"/>
  <c r="R1161" i="2"/>
  <c r="P1161" i="2"/>
  <c r="BI1156" i="2"/>
  <c r="BH1156" i="2"/>
  <c r="BG1156" i="2"/>
  <c r="BF1156" i="2"/>
  <c r="T1156" i="2"/>
  <c r="R1156" i="2"/>
  <c r="P1156" i="2"/>
  <c r="BI1154" i="2"/>
  <c r="BH1154" i="2"/>
  <c r="BG1154" i="2"/>
  <c r="BF1154" i="2"/>
  <c r="T1154" i="2"/>
  <c r="R1154" i="2"/>
  <c r="P1154" i="2"/>
  <c r="BI1138" i="2"/>
  <c r="BH1138" i="2"/>
  <c r="BG1138" i="2"/>
  <c r="BF1138" i="2"/>
  <c r="T1138" i="2"/>
  <c r="R1138" i="2"/>
  <c r="P1138" i="2"/>
  <c r="BI1130" i="2"/>
  <c r="BH1130" i="2"/>
  <c r="BG1130" i="2"/>
  <c r="BF1130" i="2"/>
  <c r="T1130" i="2"/>
  <c r="R1130" i="2"/>
  <c r="P1130" i="2"/>
  <c r="BI1115" i="2"/>
  <c r="BH1115" i="2"/>
  <c r="BG1115" i="2"/>
  <c r="BF1115" i="2"/>
  <c r="T1115" i="2"/>
  <c r="R1115" i="2"/>
  <c r="P1115" i="2"/>
  <c r="BI1113" i="2"/>
  <c r="BH1113" i="2"/>
  <c r="BG1113" i="2"/>
  <c r="BF1113" i="2"/>
  <c r="T1113" i="2"/>
  <c r="R1113" i="2"/>
  <c r="P1113" i="2"/>
  <c r="BI1108" i="2"/>
  <c r="BH1108" i="2"/>
  <c r="BG1108" i="2"/>
  <c r="BF1108" i="2"/>
  <c r="T1108" i="2"/>
  <c r="R1108" i="2"/>
  <c r="P1108" i="2"/>
  <c r="BI1106" i="2"/>
  <c r="BH1106" i="2"/>
  <c r="BG1106" i="2"/>
  <c r="BF1106" i="2"/>
  <c r="T1106" i="2"/>
  <c r="R1106" i="2"/>
  <c r="P1106" i="2"/>
  <c r="BI1101" i="2"/>
  <c r="BH1101" i="2"/>
  <c r="BG1101" i="2"/>
  <c r="BF1101" i="2"/>
  <c r="T1101" i="2"/>
  <c r="R1101" i="2"/>
  <c r="P1101" i="2"/>
  <c r="BI1099" i="2"/>
  <c r="BH1099" i="2"/>
  <c r="BG1099" i="2"/>
  <c r="BF1099" i="2"/>
  <c r="T1099" i="2"/>
  <c r="R1099" i="2"/>
  <c r="P1099" i="2"/>
  <c r="BI1097" i="2"/>
  <c r="BH1097" i="2"/>
  <c r="BG1097" i="2"/>
  <c r="BF1097" i="2"/>
  <c r="T1097" i="2"/>
  <c r="R1097" i="2"/>
  <c r="P1097" i="2"/>
  <c r="BI1090" i="2"/>
  <c r="BH1090" i="2"/>
  <c r="BG1090" i="2"/>
  <c r="BF1090" i="2"/>
  <c r="T1090" i="2"/>
  <c r="R1090" i="2"/>
  <c r="P1090" i="2"/>
  <c r="BI1086" i="2"/>
  <c r="BH1086" i="2"/>
  <c r="BG1086" i="2"/>
  <c r="BF1086" i="2"/>
  <c r="T1086" i="2"/>
  <c r="R1086" i="2"/>
  <c r="P1086" i="2"/>
  <c r="BI1081" i="2"/>
  <c r="BH1081" i="2"/>
  <c r="BG1081" i="2"/>
  <c r="BF1081" i="2"/>
  <c r="T1081" i="2"/>
  <c r="R1081" i="2"/>
  <c r="P1081" i="2"/>
  <c r="BI1079" i="2"/>
  <c r="BH1079" i="2"/>
  <c r="BG1079" i="2"/>
  <c r="BF1079" i="2"/>
  <c r="T1079" i="2"/>
  <c r="R1079" i="2"/>
  <c r="P1079" i="2"/>
  <c r="BI1076" i="2"/>
  <c r="BH1076" i="2"/>
  <c r="BG1076" i="2"/>
  <c r="BF1076" i="2"/>
  <c r="T1076" i="2"/>
  <c r="R1076" i="2"/>
  <c r="P1076" i="2"/>
  <c r="BI1069" i="2"/>
  <c r="BH1069" i="2"/>
  <c r="BG1069" i="2"/>
  <c r="BF1069" i="2"/>
  <c r="T1069" i="2"/>
  <c r="R1069" i="2"/>
  <c r="P1069" i="2"/>
  <c r="BI1067" i="2"/>
  <c r="BH1067" i="2"/>
  <c r="BG1067" i="2"/>
  <c r="BF1067" i="2"/>
  <c r="T1067" i="2"/>
  <c r="R1067" i="2"/>
  <c r="P1067" i="2"/>
  <c r="BI1060" i="2"/>
  <c r="BH1060" i="2"/>
  <c r="BG1060" i="2"/>
  <c r="BF1060" i="2"/>
  <c r="T1060" i="2"/>
  <c r="R1060" i="2"/>
  <c r="P1060" i="2"/>
  <c r="BI1058" i="2"/>
  <c r="BH1058" i="2"/>
  <c r="BG1058" i="2"/>
  <c r="BF1058" i="2"/>
  <c r="T1058" i="2"/>
  <c r="R1058" i="2"/>
  <c r="P1058" i="2"/>
  <c r="BI1057" i="2"/>
  <c r="BH1057" i="2"/>
  <c r="BG1057" i="2"/>
  <c r="BF1057" i="2"/>
  <c r="T1057" i="2"/>
  <c r="R1057" i="2"/>
  <c r="P1057" i="2"/>
  <c r="BI1056" i="2"/>
  <c r="BH1056" i="2"/>
  <c r="BG1056" i="2"/>
  <c r="BF1056" i="2"/>
  <c r="T1056" i="2"/>
  <c r="R1056" i="2"/>
  <c r="P1056" i="2"/>
  <c r="BI1054" i="2"/>
  <c r="BH1054" i="2"/>
  <c r="BG1054" i="2"/>
  <c r="BF1054" i="2"/>
  <c r="T1054" i="2"/>
  <c r="R1054" i="2"/>
  <c r="P1054" i="2"/>
  <c r="BI1049" i="2"/>
  <c r="BH1049" i="2"/>
  <c r="BG1049" i="2"/>
  <c r="BF1049" i="2"/>
  <c r="T1049" i="2"/>
  <c r="R1049" i="2"/>
  <c r="P1049" i="2"/>
  <c r="BI1047" i="2"/>
  <c r="BH1047" i="2"/>
  <c r="BG1047" i="2"/>
  <c r="BF1047" i="2"/>
  <c r="T1047" i="2"/>
  <c r="R1047" i="2"/>
  <c r="P1047" i="2"/>
  <c r="BI1042" i="2"/>
  <c r="BH1042" i="2"/>
  <c r="BG1042" i="2"/>
  <c r="BF1042" i="2"/>
  <c r="T1042" i="2"/>
  <c r="R1042" i="2"/>
  <c r="P1042" i="2"/>
  <c r="BI1040" i="2"/>
  <c r="BH1040" i="2"/>
  <c r="BG1040" i="2"/>
  <c r="BF1040" i="2"/>
  <c r="T1040" i="2"/>
  <c r="R1040" i="2"/>
  <c r="P1040" i="2"/>
  <c r="BI1039" i="2"/>
  <c r="BH1039" i="2"/>
  <c r="BG1039" i="2"/>
  <c r="BF1039" i="2"/>
  <c r="T1039" i="2"/>
  <c r="R1039" i="2"/>
  <c r="P1039" i="2"/>
  <c r="BI1037" i="2"/>
  <c r="BH1037" i="2"/>
  <c r="BG1037" i="2"/>
  <c r="BF1037" i="2"/>
  <c r="T1037" i="2"/>
  <c r="R1037" i="2"/>
  <c r="P1037" i="2"/>
  <c r="BI1032" i="2"/>
  <c r="BH1032" i="2"/>
  <c r="BG1032" i="2"/>
  <c r="BF1032" i="2"/>
  <c r="T1032" i="2"/>
  <c r="R1032" i="2"/>
  <c r="P1032" i="2"/>
  <c r="BI1030" i="2"/>
  <c r="BH1030" i="2"/>
  <c r="BG1030" i="2"/>
  <c r="BF1030" i="2"/>
  <c r="T1030" i="2"/>
  <c r="R1030" i="2"/>
  <c r="P1030" i="2"/>
  <c r="BI1025" i="2"/>
  <c r="BH1025" i="2"/>
  <c r="BG1025" i="2"/>
  <c r="BF1025" i="2"/>
  <c r="T1025" i="2"/>
  <c r="R1025" i="2"/>
  <c r="P1025" i="2"/>
  <c r="BI1024" i="2"/>
  <c r="BH1024" i="2"/>
  <c r="BG1024" i="2"/>
  <c r="BF1024" i="2"/>
  <c r="T1024" i="2"/>
  <c r="R1024" i="2"/>
  <c r="P1024" i="2"/>
  <c r="BI1023" i="2"/>
  <c r="BH1023" i="2"/>
  <c r="BG1023" i="2"/>
  <c r="BF1023" i="2"/>
  <c r="T1023" i="2"/>
  <c r="R1023" i="2"/>
  <c r="P1023" i="2"/>
  <c r="BI1021" i="2"/>
  <c r="BH1021" i="2"/>
  <c r="BG1021" i="2"/>
  <c r="BF1021" i="2"/>
  <c r="T1021" i="2"/>
  <c r="R1021" i="2"/>
  <c r="P1021" i="2"/>
  <c r="BI1016" i="2"/>
  <c r="BH1016" i="2"/>
  <c r="BG1016" i="2"/>
  <c r="BF1016" i="2"/>
  <c r="T1016" i="2"/>
  <c r="R1016" i="2"/>
  <c r="P1016" i="2"/>
  <c r="BI1011" i="2"/>
  <c r="BH1011" i="2"/>
  <c r="BG1011" i="2"/>
  <c r="BF1011" i="2"/>
  <c r="T1011" i="2"/>
  <c r="R1011" i="2"/>
  <c r="P1011" i="2"/>
  <c r="BI1009" i="2"/>
  <c r="BH1009" i="2"/>
  <c r="BG1009" i="2"/>
  <c r="BF1009" i="2"/>
  <c r="T1009" i="2"/>
  <c r="R1009" i="2"/>
  <c r="P1009" i="2"/>
  <c r="BI1004" i="2"/>
  <c r="BH1004" i="2"/>
  <c r="BG1004" i="2"/>
  <c r="BF1004" i="2"/>
  <c r="T1004" i="2"/>
  <c r="R1004" i="2"/>
  <c r="P1004" i="2"/>
  <c r="BI1002" i="2"/>
  <c r="BH1002" i="2"/>
  <c r="BG1002" i="2"/>
  <c r="BF1002" i="2"/>
  <c r="T1002" i="2"/>
  <c r="R1002" i="2"/>
  <c r="P1002" i="2"/>
  <c r="BI1000" i="2"/>
  <c r="BH1000" i="2"/>
  <c r="BG1000" i="2"/>
  <c r="BF1000" i="2"/>
  <c r="T1000" i="2"/>
  <c r="R1000" i="2"/>
  <c r="P1000" i="2"/>
  <c r="BI995" i="2"/>
  <c r="BH995" i="2"/>
  <c r="BG995" i="2"/>
  <c r="BF995" i="2"/>
  <c r="T995" i="2"/>
  <c r="R995" i="2"/>
  <c r="P995" i="2"/>
  <c r="BI993" i="2"/>
  <c r="BH993" i="2"/>
  <c r="BG993" i="2"/>
  <c r="BF993" i="2"/>
  <c r="T993" i="2"/>
  <c r="R993" i="2"/>
  <c r="P993" i="2"/>
  <c r="BI988" i="2"/>
  <c r="BH988" i="2"/>
  <c r="BG988" i="2"/>
  <c r="BF988" i="2"/>
  <c r="T988" i="2"/>
  <c r="R988" i="2"/>
  <c r="P988" i="2"/>
  <c r="BI985" i="2"/>
  <c r="BH985" i="2"/>
  <c r="BG985" i="2"/>
  <c r="BF985" i="2"/>
  <c r="T985" i="2"/>
  <c r="T984" i="2" s="1"/>
  <c r="R985" i="2"/>
  <c r="R984" i="2"/>
  <c r="P985" i="2"/>
  <c r="P984" i="2"/>
  <c r="BI983" i="2"/>
  <c r="BH983" i="2"/>
  <c r="BG983" i="2"/>
  <c r="BF983" i="2"/>
  <c r="T983" i="2"/>
  <c r="R983" i="2"/>
  <c r="P983" i="2"/>
  <c r="BI982" i="2"/>
  <c r="BH982" i="2"/>
  <c r="BG982" i="2"/>
  <c r="BF982" i="2"/>
  <c r="T982" i="2"/>
  <c r="R982" i="2"/>
  <c r="P982" i="2"/>
  <c r="BI981" i="2"/>
  <c r="BH981" i="2"/>
  <c r="BG981" i="2"/>
  <c r="BF981" i="2"/>
  <c r="T981" i="2"/>
  <c r="R981" i="2"/>
  <c r="P981" i="2"/>
  <c r="BI979" i="2"/>
  <c r="BH979" i="2"/>
  <c r="BG979" i="2"/>
  <c r="BF979" i="2"/>
  <c r="T979" i="2"/>
  <c r="R979" i="2"/>
  <c r="P979" i="2"/>
  <c r="BI978" i="2"/>
  <c r="BH978" i="2"/>
  <c r="BG978" i="2"/>
  <c r="BF978" i="2"/>
  <c r="T978" i="2"/>
  <c r="R978" i="2"/>
  <c r="P978" i="2"/>
  <c r="BI977" i="2"/>
  <c r="BH977" i="2"/>
  <c r="BG977" i="2"/>
  <c r="BF977" i="2"/>
  <c r="T977" i="2"/>
  <c r="R977" i="2"/>
  <c r="P977" i="2"/>
  <c r="BI976" i="2"/>
  <c r="BH976" i="2"/>
  <c r="BG976" i="2"/>
  <c r="BF976" i="2"/>
  <c r="T976" i="2"/>
  <c r="R976" i="2"/>
  <c r="P976" i="2"/>
  <c r="BI970" i="2"/>
  <c r="BH970" i="2"/>
  <c r="BG970" i="2"/>
  <c r="BF970" i="2"/>
  <c r="T970" i="2"/>
  <c r="R970" i="2"/>
  <c r="P970" i="2"/>
  <c r="BI965" i="2"/>
  <c r="BH965" i="2"/>
  <c r="BG965" i="2"/>
  <c r="BF965" i="2"/>
  <c r="T965" i="2"/>
  <c r="R965" i="2"/>
  <c r="P965" i="2"/>
  <c r="BI957" i="2"/>
  <c r="BH957" i="2"/>
  <c r="BG957" i="2"/>
  <c r="BF957" i="2"/>
  <c r="T957" i="2"/>
  <c r="R957" i="2"/>
  <c r="P957" i="2"/>
  <c r="BI951" i="2"/>
  <c r="BH951" i="2"/>
  <c r="BG951" i="2"/>
  <c r="BF951" i="2"/>
  <c r="T951" i="2"/>
  <c r="R951" i="2"/>
  <c r="P951" i="2"/>
  <c r="BI944" i="2"/>
  <c r="BH944" i="2"/>
  <c r="BG944" i="2"/>
  <c r="BF944" i="2"/>
  <c r="T944" i="2"/>
  <c r="R944" i="2"/>
  <c r="P944" i="2"/>
  <c r="BI936" i="2"/>
  <c r="BH936" i="2"/>
  <c r="BG936" i="2"/>
  <c r="BF936" i="2"/>
  <c r="T936" i="2"/>
  <c r="R936" i="2"/>
  <c r="P936" i="2"/>
  <c r="BI931" i="2"/>
  <c r="BH931" i="2"/>
  <c r="BG931" i="2"/>
  <c r="BF931" i="2"/>
  <c r="T931" i="2"/>
  <c r="R931" i="2"/>
  <c r="P931" i="2"/>
  <c r="BI921" i="2"/>
  <c r="BH921" i="2"/>
  <c r="BG921" i="2"/>
  <c r="BF921" i="2"/>
  <c r="T921" i="2"/>
  <c r="R921" i="2"/>
  <c r="P921" i="2"/>
  <c r="BI909" i="2"/>
  <c r="BH909" i="2"/>
  <c r="BG909" i="2"/>
  <c r="BF909" i="2"/>
  <c r="T909" i="2"/>
  <c r="R909" i="2"/>
  <c r="P909" i="2"/>
  <c r="BI904" i="2"/>
  <c r="BH904" i="2"/>
  <c r="BG904" i="2"/>
  <c r="BF904" i="2"/>
  <c r="T904" i="2"/>
  <c r="R904" i="2"/>
  <c r="P904" i="2"/>
  <c r="BI899" i="2"/>
  <c r="BH899" i="2"/>
  <c r="BG899" i="2"/>
  <c r="BF899" i="2"/>
  <c r="T899" i="2"/>
  <c r="R899" i="2"/>
  <c r="P899" i="2"/>
  <c r="BI898" i="2"/>
  <c r="BH898" i="2"/>
  <c r="BG898" i="2"/>
  <c r="BF898" i="2"/>
  <c r="T898" i="2"/>
  <c r="R898" i="2"/>
  <c r="P898" i="2"/>
  <c r="BI897" i="2"/>
  <c r="BH897" i="2"/>
  <c r="BG897" i="2"/>
  <c r="BF897" i="2"/>
  <c r="T897" i="2"/>
  <c r="R897" i="2"/>
  <c r="P897" i="2"/>
  <c r="BI896" i="2"/>
  <c r="BH896" i="2"/>
  <c r="BG896" i="2"/>
  <c r="BF896" i="2"/>
  <c r="T896" i="2"/>
  <c r="R896" i="2"/>
  <c r="P896" i="2"/>
  <c r="BI895" i="2"/>
  <c r="BH895" i="2"/>
  <c r="BG895" i="2"/>
  <c r="BF895" i="2"/>
  <c r="T895" i="2"/>
  <c r="R895" i="2"/>
  <c r="P895" i="2"/>
  <c r="BI891" i="2"/>
  <c r="BH891" i="2"/>
  <c r="BG891" i="2"/>
  <c r="BF891" i="2"/>
  <c r="T891" i="2"/>
  <c r="R891" i="2"/>
  <c r="P891" i="2"/>
  <c r="BI886" i="2"/>
  <c r="BH886" i="2"/>
  <c r="BG886" i="2"/>
  <c r="BF886" i="2"/>
  <c r="T886" i="2"/>
  <c r="R886" i="2"/>
  <c r="P886" i="2"/>
  <c r="BI878" i="2"/>
  <c r="BH878" i="2"/>
  <c r="BG878" i="2"/>
  <c r="BF878" i="2"/>
  <c r="T878" i="2"/>
  <c r="R878" i="2"/>
  <c r="P878" i="2"/>
  <c r="BI873" i="2"/>
  <c r="BH873" i="2"/>
  <c r="BG873" i="2"/>
  <c r="BF873" i="2"/>
  <c r="T873" i="2"/>
  <c r="R873" i="2"/>
  <c r="P873" i="2"/>
  <c r="BI865" i="2"/>
  <c r="BH865" i="2"/>
  <c r="BG865" i="2"/>
  <c r="BF865" i="2"/>
  <c r="T865" i="2"/>
  <c r="R865" i="2"/>
  <c r="P865" i="2"/>
  <c r="BI859" i="2"/>
  <c r="BH859" i="2"/>
  <c r="BG859" i="2"/>
  <c r="BF859" i="2"/>
  <c r="T859" i="2"/>
  <c r="R859" i="2"/>
  <c r="P859" i="2"/>
  <c r="BI854" i="2"/>
  <c r="BH854" i="2"/>
  <c r="BG854" i="2"/>
  <c r="BF854" i="2"/>
  <c r="T854" i="2"/>
  <c r="R854" i="2"/>
  <c r="P854" i="2"/>
  <c r="BI848" i="2"/>
  <c r="BH848" i="2"/>
  <c r="BG848" i="2"/>
  <c r="BF848" i="2"/>
  <c r="T848" i="2"/>
  <c r="R848" i="2"/>
  <c r="P848" i="2"/>
  <c r="BI842" i="2"/>
  <c r="BH842" i="2"/>
  <c r="BG842" i="2"/>
  <c r="BF842" i="2"/>
  <c r="T842" i="2"/>
  <c r="R842" i="2"/>
  <c r="P842" i="2"/>
  <c r="BI830" i="2"/>
  <c r="BH830" i="2"/>
  <c r="BG830" i="2"/>
  <c r="BF830" i="2"/>
  <c r="T830" i="2"/>
  <c r="R830" i="2"/>
  <c r="P830" i="2"/>
  <c r="BI825" i="2"/>
  <c r="BH825" i="2"/>
  <c r="BG825" i="2"/>
  <c r="BF825" i="2"/>
  <c r="T825" i="2"/>
  <c r="R825" i="2"/>
  <c r="P825" i="2"/>
  <c r="BI819" i="2"/>
  <c r="BH819" i="2"/>
  <c r="BG819" i="2"/>
  <c r="BF819" i="2"/>
  <c r="T819" i="2"/>
  <c r="R819" i="2"/>
  <c r="P819" i="2"/>
  <c r="BI817" i="2"/>
  <c r="BH817" i="2"/>
  <c r="BG817" i="2"/>
  <c r="BF817" i="2"/>
  <c r="T817" i="2"/>
  <c r="R817" i="2"/>
  <c r="P817" i="2"/>
  <c r="BI809" i="2"/>
  <c r="BH809" i="2"/>
  <c r="BG809" i="2"/>
  <c r="BF809" i="2"/>
  <c r="T809" i="2"/>
  <c r="R809" i="2"/>
  <c r="P809" i="2"/>
  <c r="BI807" i="2"/>
  <c r="BH807" i="2"/>
  <c r="BG807" i="2"/>
  <c r="BF807" i="2"/>
  <c r="T807" i="2"/>
  <c r="R807" i="2"/>
  <c r="P807" i="2"/>
  <c r="BI802" i="2"/>
  <c r="BH802" i="2"/>
  <c r="BG802" i="2"/>
  <c r="BF802" i="2"/>
  <c r="T802" i="2"/>
  <c r="R802" i="2"/>
  <c r="P802" i="2"/>
  <c r="BI800" i="2"/>
  <c r="BH800" i="2"/>
  <c r="BG800" i="2"/>
  <c r="BF800" i="2"/>
  <c r="T800" i="2"/>
  <c r="R800" i="2"/>
  <c r="P800" i="2"/>
  <c r="BI789" i="2"/>
  <c r="BH789" i="2"/>
  <c r="BG789" i="2"/>
  <c r="BF789" i="2"/>
  <c r="T789" i="2"/>
  <c r="R789" i="2"/>
  <c r="P789" i="2"/>
  <c r="BI787" i="2"/>
  <c r="BH787" i="2"/>
  <c r="BG787" i="2"/>
  <c r="BF787" i="2"/>
  <c r="T787" i="2"/>
  <c r="R787" i="2"/>
  <c r="P787" i="2"/>
  <c r="BI782" i="2"/>
  <c r="BH782" i="2"/>
  <c r="BG782" i="2"/>
  <c r="BF782" i="2"/>
  <c r="T782" i="2"/>
  <c r="R782" i="2"/>
  <c r="P782" i="2"/>
  <c r="BI770" i="2"/>
  <c r="BH770" i="2"/>
  <c r="BG770" i="2"/>
  <c r="BF770" i="2"/>
  <c r="T770" i="2"/>
  <c r="R770" i="2"/>
  <c r="P770" i="2"/>
  <c r="BI765" i="2"/>
  <c r="BH765" i="2"/>
  <c r="BG765" i="2"/>
  <c r="BF765" i="2"/>
  <c r="T765" i="2"/>
  <c r="R765" i="2"/>
  <c r="P765" i="2"/>
  <c r="BI760" i="2"/>
  <c r="BH760" i="2"/>
  <c r="BG760" i="2"/>
  <c r="BF760" i="2"/>
  <c r="T760" i="2"/>
  <c r="R760" i="2"/>
  <c r="P760" i="2"/>
  <c r="BI755" i="2"/>
  <c r="BH755" i="2"/>
  <c r="BG755" i="2"/>
  <c r="BF755" i="2"/>
  <c r="T755" i="2"/>
  <c r="R755" i="2"/>
  <c r="P755" i="2"/>
  <c r="BI750" i="2"/>
  <c r="BH750" i="2"/>
  <c r="BG750" i="2"/>
  <c r="BF750" i="2"/>
  <c r="T750" i="2"/>
  <c r="R750" i="2"/>
  <c r="P750" i="2"/>
  <c r="BI664" i="2"/>
  <c r="BH664" i="2"/>
  <c r="BG664" i="2"/>
  <c r="BF664" i="2"/>
  <c r="T664" i="2"/>
  <c r="R664" i="2"/>
  <c r="P664" i="2"/>
  <c r="BI656" i="2"/>
  <c r="BH656" i="2"/>
  <c r="BG656" i="2"/>
  <c r="BF656" i="2"/>
  <c r="T656" i="2"/>
  <c r="R656" i="2"/>
  <c r="P656" i="2"/>
  <c r="BI570" i="2"/>
  <c r="BH570" i="2"/>
  <c r="BG570" i="2"/>
  <c r="BF570" i="2"/>
  <c r="T570" i="2"/>
  <c r="R570" i="2"/>
  <c r="P570" i="2"/>
  <c r="BI484" i="2"/>
  <c r="BH484" i="2"/>
  <c r="BG484" i="2"/>
  <c r="BF484" i="2"/>
  <c r="T484" i="2"/>
  <c r="R484" i="2"/>
  <c r="P484" i="2"/>
  <c r="BI479" i="2"/>
  <c r="BH479" i="2"/>
  <c r="BG479" i="2"/>
  <c r="BF479" i="2"/>
  <c r="T479" i="2"/>
  <c r="R479" i="2"/>
  <c r="P479" i="2"/>
  <c r="BI460" i="2"/>
  <c r="BH460" i="2"/>
  <c r="BG460" i="2"/>
  <c r="BF460" i="2"/>
  <c r="T460" i="2"/>
  <c r="R460" i="2"/>
  <c r="P460" i="2"/>
  <c r="BI441" i="2"/>
  <c r="BH441" i="2"/>
  <c r="BG441" i="2"/>
  <c r="BF441" i="2"/>
  <c r="T441" i="2"/>
  <c r="R441" i="2"/>
  <c r="P441" i="2"/>
  <c r="BI430" i="2"/>
  <c r="BH430" i="2"/>
  <c r="BG430" i="2"/>
  <c r="BF430" i="2"/>
  <c r="T430" i="2"/>
  <c r="R430" i="2"/>
  <c r="P430" i="2"/>
  <c r="BI425" i="2"/>
  <c r="BH425" i="2"/>
  <c r="BG425" i="2"/>
  <c r="BF425" i="2"/>
  <c r="T425" i="2"/>
  <c r="R425" i="2"/>
  <c r="P425" i="2"/>
  <c r="BI414" i="2"/>
  <c r="BH414" i="2"/>
  <c r="BG414" i="2"/>
  <c r="BF414" i="2"/>
  <c r="T414" i="2"/>
  <c r="R414" i="2"/>
  <c r="P414" i="2"/>
  <c r="BI403" i="2"/>
  <c r="BH403" i="2"/>
  <c r="BG403" i="2"/>
  <c r="BF403" i="2"/>
  <c r="T403" i="2"/>
  <c r="R403" i="2"/>
  <c r="P403" i="2"/>
  <c r="BI393" i="2"/>
  <c r="BH393" i="2"/>
  <c r="BG393" i="2"/>
  <c r="BF393" i="2"/>
  <c r="T393" i="2"/>
  <c r="R393" i="2"/>
  <c r="P393" i="2"/>
  <c r="BI384" i="2"/>
  <c r="BH384" i="2"/>
  <c r="BG384" i="2"/>
  <c r="BF384" i="2"/>
  <c r="T384" i="2"/>
  <c r="R384" i="2"/>
  <c r="P384" i="2"/>
  <c r="BI379" i="2"/>
  <c r="BH379" i="2"/>
  <c r="BG379" i="2"/>
  <c r="BF379" i="2"/>
  <c r="T379" i="2"/>
  <c r="R379" i="2"/>
  <c r="P379" i="2"/>
  <c r="BI373" i="2"/>
  <c r="BH373" i="2"/>
  <c r="BG373" i="2"/>
  <c r="BF373" i="2"/>
  <c r="T373" i="2"/>
  <c r="R373" i="2"/>
  <c r="P373" i="2"/>
  <c r="BI364" i="2"/>
  <c r="BH364" i="2"/>
  <c r="BG364" i="2"/>
  <c r="BF364" i="2"/>
  <c r="T364" i="2"/>
  <c r="R364" i="2"/>
  <c r="P364" i="2"/>
  <c r="BI355" i="2"/>
  <c r="BH355" i="2"/>
  <c r="BG355" i="2"/>
  <c r="BF355" i="2"/>
  <c r="T355" i="2"/>
  <c r="R355" i="2"/>
  <c r="P355" i="2"/>
  <c r="BI350" i="2"/>
  <c r="BH350" i="2"/>
  <c r="BG350" i="2"/>
  <c r="BF350" i="2"/>
  <c r="T350" i="2"/>
  <c r="R350" i="2"/>
  <c r="P350" i="2"/>
  <c r="BI345" i="2"/>
  <c r="BH345" i="2"/>
  <c r="BG345" i="2"/>
  <c r="BF345" i="2"/>
  <c r="T345" i="2"/>
  <c r="R345" i="2"/>
  <c r="P345" i="2"/>
  <c r="BI340" i="2"/>
  <c r="BH340" i="2"/>
  <c r="BG340" i="2"/>
  <c r="BF340" i="2"/>
  <c r="T340" i="2"/>
  <c r="R340" i="2"/>
  <c r="P340" i="2"/>
  <c r="BI339" i="2"/>
  <c r="BH339" i="2"/>
  <c r="BG339" i="2"/>
  <c r="BF339" i="2"/>
  <c r="T339" i="2"/>
  <c r="R339" i="2"/>
  <c r="P339" i="2"/>
  <c r="BI338" i="2"/>
  <c r="BH338" i="2"/>
  <c r="BG338" i="2"/>
  <c r="BF338" i="2"/>
  <c r="T338" i="2"/>
  <c r="R338" i="2"/>
  <c r="P338" i="2"/>
  <c r="BI320" i="2"/>
  <c r="BH320" i="2"/>
  <c r="BG320" i="2"/>
  <c r="BF320" i="2"/>
  <c r="T320" i="2"/>
  <c r="T319" i="2"/>
  <c r="R320" i="2"/>
  <c r="R319" i="2"/>
  <c r="P320" i="2"/>
  <c r="P319" i="2" s="1"/>
  <c r="BI312" i="2"/>
  <c r="BH312" i="2"/>
  <c r="BG312" i="2"/>
  <c r="BF312" i="2"/>
  <c r="T312" i="2"/>
  <c r="R312" i="2"/>
  <c r="P312" i="2"/>
  <c r="BI306" i="2"/>
  <c r="BH306" i="2"/>
  <c r="BG306" i="2"/>
  <c r="BF306" i="2"/>
  <c r="T306" i="2"/>
  <c r="R306" i="2"/>
  <c r="P306" i="2"/>
  <c r="BI293" i="2"/>
  <c r="BH293" i="2"/>
  <c r="BG293" i="2"/>
  <c r="BF293" i="2"/>
  <c r="T293" i="2"/>
  <c r="R293" i="2"/>
  <c r="P293" i="2"/>
  <c r="BI274" i="2"/>
  <c r="BH274" i="2"/>
  <c r="BG274" i="2"/>
  <c r="BF274" i="2"/>
  <c r="T274" i="2"/>
  <c r="R274" i="2"/>
  <c r="P274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T232" i="2" s="1"/>
  <c r="R266" i="2"/>
  <c r="P266" i="2"/>
  <c r="BI265" i="2"/>
  <c r="BH265" i="2"/>
  <c r="BG265" i="2"/>
  <c r="BF265" i="2"/>
  <c r="T265" i="2"/>
  <c r="R265" i="2"/>
  <c r="P265" i="2"/>
  <c r="BI252" i="2"/>
  <c r="BH252" i="2"/>
  <c r="BG252" i="2"/>
  <c r="BF252" i="2"/>
  <c r="T252" i="2"/>
  <c r="R252" i="2"/>
  <c r="P252" i="2"/>
  <c r="BI245" i="2"/>
  <c r="BH245" i="2"/>
  <c r="BG245" i="2"/>
  <c r="BF245" i="2"/>
  <c r="T245" i="2"/>
  <c r="R245" i="2"/>
  <c r="R232" i="2" s="1"/>
  <c r="P245" i="2"/>
  <c r="BI233" i="2"/>
  <c r="BH233" i="2"/>
  <c r="BG233" i="2"/>
  <c r="BF233" i="2"/>
  <c r="T233" i="2"/>
  <c r="R233" i="2"/>
  <c r="P233" i="2"/>
  <c r="P232" i="2" s="1"/>
  <c r="BI226" i="2"/>
  <c r="BH226" i="2"/>
  <c r="BG226" i="2"/>
  <c r="BF226" i="2"/>
  <c r="T226" i="2"/>
  <c r="R226" i="2"/>
  <c r="P226" i="2"/>
  <c r="BI220" i="2"/>
  <c r="BH220" i="2"/>
  <c r="BG220" i="2"/>
  <c r="BF220" i="2"/>
  <c r="T220" i="2"/>
  <c r="R220" i="2"/>
  <c r="P220" i="2"/>
  <c r="BI211" i="2"/>
  <c r="BH211" i="2"/>
  <c r="BG211" i="2"/>
  <c r="BF211" i="2"/>
  <c r="T211" i="2"/>
  <c r="R211" i="2"/>
  <c r="P211" i="2"/>
  <c r="BI203" i="2"/>
  <c r="BH203" i="2"/>
  <c r="BG203" i="2"/>
  <c r="BF203" i="2"/>
  <c r="T203" i="2"/>
  <c r="R203" i="2"/>
  <c r="P203" i="2"/>
  <c r="BI198" i="2"/>
  <c r="BH198" i="2"/>
  <c r="BG198" i="2"/>
  <c r="BF198" i="2"/>
  <c r="T198" i="2"/>
  <c r="R198" i="2"/>
  <c r="P198" i="2"/>
  <c r="BI193" i="2"/>
  <c r="BH193" i="2"/>
  <c r="BG193" i="2"/>
  <c r="BF193" i="2"/>
  <c r="T193" i="2"/>
  <c r="R193" i="2"/>
  <c r="P193" i="2"/>
  <c r="BI188" i="2"/>
  <c r="BH188" i="2"/>
  <c r="BG188" i="2"/>
  <c r="BF188" i="2"/>
  <c r="T188" i="2"/>
  <c r="R188" i="2"/>
  <c r="P188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62" i="2"/>
  <c r="BH162" i="2"/>
  <c r="BG162" i="2"/>
  <c r="BF162" i="2"/>
  <c r="T162" i="2"/>
  <c r="R162" i="2"/>
  <c r="P162" i="2"/>
  <c r="BI156" i="2"/>
  <c r="BH156" i="2"/>
  <c r="BG156" i="2"/>
  <c r="BF156" i="2"/>
  <c r="T156" i="2"/>
  <c r="R156" i="2"/>
  <c r="P156" i="2"/>
  <c r="BI150" i="2"/>
  <c r="BH150" i="2"/>
  <c r="BG150" i="2"/>
  <c r="BF150" i="2"/>
  <c r="T150" i="2"/>
  <c r="R150" i="2"/>
  <c r="P150" i="2"/>
  <c r="BI145" i="2"/>
  <c r="BH145" i="2"/>
  <c r="BG145" i="2"/>
  <c r="BF145" i="2"/>
  <c r="T145" i="2"/>
  <c r="R145" i="2"/>
  <c r="P145" i="2"/>
  <c r="J139" i="2"/>
  <c r="J138" i="2"/>
  <c r="F138" i="2"/>
  <c r="F136" i="2"/>
  <c r="E134" i="2"/>
  <c r="J92" i="2"/>
  <c r="J91" i="2"/>
  <c r="F91" i="2"/>
  <c r="F89" i="2"/>
  <c r="E87" i="2"/>
  <c r="J18" i="2"/>
  <c r="E18" i="2"/>
  <c r="F139" i="2"/>
  <c r="J17" i="2"/>
  <c r="J12" i="2"/>
  <c r="J89" i="2" s="1"/>
  <c r="E7" i="2"/>
  <c r="E132" i="2" s="1"/>
  <c r="L90" i="1"/>
  <c r="AM90" i="1"/>
  <c r="AM89" i="1"/>
  <c r="L89" i="1"/>
  <c r="AM87" i="1"/>
  <c r="L87" i="1"/>
  <c r="L85" i="1"/>
  <c r="L84" i="1"/>
  <c r="J1696" i="2"/>
  <c r="J1608" i="2"/>
  <c r="BK1595" i="2"/>
  <c r="BK1541" i="2"/>
  <c r="BK1469" i="2"/>
  <c r="BK1438" i="2"/>
  <c r="J1408" i="2"/>
  <c r="J1378" i="2"/>
  <c r="BK1344" i="2"/>
  <c r="J1319" i="2"/>
  <c r="BK1294" i="2"/>
  <c r="BK1226" i="2"/>
  <c r="J1216" i="2"/>
  <c r="J1193" i="2"/>
  <c r="BK1130" i="2"/>
  <c r="BK1099" i="2"/>
  <c r="BK1079" i="2"/>
  <c r="J1056" i="2"/>
  <c r="J1040" i="2"/>
  <c r="J1030" i="2"/>
  <c r="J1011" i="2"/>
  <c r="J993" i="2"/>
  <c r="J982" i="2"/>
  <c r="J944" i="2"/>
  <c r="J891" i="2"/>
  <c r="BK865" i="2"/>
  <c r="J848" i="2"/>
  <c r="BK787" i="2"/>
  <c r="BK664" i="2"/>
  <c r="J479" i="2"/>
  <c r="BK403" i="2"/>
  <c r="J384" i="2"/>
  <c r="J350" i="2"/>
  <c r="J269" i="2"/>
  <c r="J245" i="2"/>
  <c r="BK203" i="2"/>
  <c r="BK175" i="2"/>
  <c r="J1707" i="2"/>
  <c r="BK1698" i="2"/>
  <c r="J1595" i="2"/>
  <c r="J1586" i="2"/>
  <c r="BK1577" i="2"/>
  <c r="J1501" i="2"/>
  <c r="J1469" i="2"/>
  <c r="BK1452" i="2"/>
  <c r="BK1410" i="2"/>
  <c r="BK1393" i="2"/>
  <c r="J1303" i="2"/>
  <c r="BK1249" i="2"/>
  <c r="BK1220" i="2"/>
  <c r="BK1198" i="2"/>
  <c r="J1175" i="2"/>
  <c r="J1156" i="2"/>
  <c r="J1106" i="2"/>
  <c r="BK1056" i="2"/>
  <c r="BK1032" i="2"/>
  <c r="J1024" i="2"/>
  <c r="J1002" i="2"/>
  <c r="BK982" i="2"/>
  <c r="BK978" i="2"/>
  <c r="J951" i="2"/>
  <c r="BK909" i="2"/>
  <c r="J895" i="2"/>
  <c r="J859" i="2"/>
  <c r="BK848" i="2"/>
  <c r="BK802" i="2"/>
  <c r="BK782" i="2"/>
  <c r="J460" i="2"/>
  <c r="J364" i="2"/>
  <c r="J345" i="2"/>
  <c r="J312" i="2"/>
  <c r="J274" i="2"/>
  <c r="J220" i="2"/>
  <c r="BK177" i="2"/>
  <c r="BK1707" i="2"/>
  <c r="BK1608" i="2"/>
  <c r="J1596" i="2"/>
  <c r="BK1586" i="2"/>
  <c r="BK1539" i="2"/>
  <c r="J1454" i="2"/>
  <c r="J1409" i="2"/>
  <c r="J1393" i="2"/>
  <c r="J1362" i="2"/>
  <c r="J1311" i="2"/>
  <c r="J1254" i="2"/>
  <c r="J1249" i="2"/>
  <c r="J1237" i="2"/>
  <c r="BK1228" i="2"/>
  <c r="J1218" i="2"/>
  <c r="BK1213" i="2"/>
  <c r="BK1138" i="2"/>
  <c r="BK1113" i="2"/>
  <c r="J1099" i="2"/>
  <c r="BK1086" i="2"/>
  <c r="J1067" i="2"/>
  <c r="BK1049" i="2"/>
  <c r="BK1025" i="2"/>
  <c r="BK993" i="2"/>
  <c r="BK977" i="2"/>
  <c r="BK970" i="2"/>
  <c r="J931" i="2"/>
  <c r="BK886" i="2"/>
  <c r="J825" i="2"/>
  <c r="BK809" i="2"/>
  <c r="J789" i="2"/>
  <c r="BK765" i="2"/>
  <c r="J430" i="2"/>
  <c r="BK364" i="2"/>
  <c r="J306" i="2"/>
  <c r="BK265" i="2"/>
  <c r="J226" i="2"/>
  <c r="J177" i="2"/>
  <c r="BK145" i="2"/>
  <c r="BK1701" i="2"/>
  <c r="BK1584" i="2"/>
  <c r="BK1542" i="2"/>
  <c r="J1530" i="2"/>
  <c r="BK1466" i="2"/>
  <c r="J1436" i="2"/>
  <c r="J1406" i="2"/>
  <c r="BK1345" i="2"/>
  <c r="BK1319" i="2"/>
  <c r="BK1254" i="2"/>
  <c r="BK1250" i="2"/>
  <c r="BK1235" i="2"/>
  <c r="J1228" i="2"/>
  <c r="BK1219" i="2"/>
  <c r="BK1214" i="2"/>
  <c r="J1198" i="2"/>
  <c r="J1173" i="2"/>
  <c r="BK1108" i="2"/>
  <c r="J1079" i="2"/>
  <c r="BK1054" i="2"/>
  <c r="BK1011" i="2"/>
  <c r="BK1002" i="2"/>
  <c r="BK983" i="2"/>
  <c r="BK931" i="2"/>
  <c r="BK904" i="2"/>
  <c r="BK895" i="2"/>
  <c r="J854" i="2"/>
  <c r="BK750" i="2"/>
  <c r="BK484" i="2"/>
  <c r="BK425" i="2"/>
  <c r="J340" i="2"/>
  <c r="J338" i="2"/>
  <c r="BK312" i="2"/>
  <c r="J268" i="2"/>
  <c r="J265" i="2"/>
  <c r="BK198" i="2"/>
  <c r="AS94" i="1"/>
  <c r="BK286" i="3"/>
  <c r="BK276" i="3"/>
  <c r="BK264" i="3"/>
  <c r="BK248" i="3"/>
  <c r="BK235" i="3"/>
  <c r="J216" i="3"/>
  <c r="J204" i="3"/>
  <c r="J197" i="3"/>
  <c r="BK173" i="3"/>
  <c r="J146" i="3"/>
  <c r="J309" i="3"/>
  <c r="BK300" i="3"/>
  <c r="BK280" i="3"/>
  <c r="J275" i="3"/>
  <c r="BK272" i="3"/>
  <c r="J268" i="3"/>
  <c r="J260" i="3"/>
  <c r="J254" i="3"/>
  <c r="J250" i="3"/>
  <c r="BK246" i="3"/>
  <c r="BK216" i="3"/>
  <c r="BK205" i="3"/>
  <c r="J164" i="3"/>
  <c r="J314" i="3"/>
  <c r="J301" i="3"/>
  <c r="J295" i="3"/>
  <c r="J290" i="3"/>
  <c r="J286" i="3"/>
  <c r="J267" i="3"/>
  <c r="J257" i="3"/>
  <c r="J245" i="3"/>
  <c r="BK223" i="3"/>
  <c r="J205" i="3"/>
  <c r="BK197" i="3"/>
  <c r="J173" i="3"/>
  <c r="J303" i="3"/>
  <c r="J297" i="3"/>
  <c r="J291" i="3"/>
  <c r="BK282" i="3"/>
  <c r="J279" i="3"/>
  <c r="BK275" i="3"/>
  <c r="J270" i="3"/>
  <c r="J262" i="3"/>
  <c r="J249" i="3"/>
  <c r="J244" i="3"/>
  <c r="J231" i="3"/>
  <c r="BK203" i="3"/>
  <c r="J176" i="3"/>
  <c r="BK146" i="3"/>
  <c r="J143" i="4"/>
  <c r="J130" i="4"/>
  <c r="J140" i="4"/>
  <c r="J133" i="4"/>
  <c r="BK130" i="4"/>
  <c r="BK139" i="4"/>
  <c r="J128" i="4"/>
  <c r="BK319" i="5"/>
  <c r="J313" i="5"/>
  <c r="BK309" i="5"/>
  <c r="BK305" i="5"/>
  <c r="J302" i="5"/>
  <c r="BK298" i="5"/>
  <c r="BK294" i="5"/>
  <c r="J290" i="5"/>
  <c r="J286" i="5"/>
  <c r="BK283" i="5"/>
  <c r="BK279" i="5"/>
  <c r="J274" i="5"/>
  <c r="BK269" i="5"/>
  <c r="J264" i="5"/>
  <c r="BK261" i="5"/>
  <c r="J257" i="5"/>
  <c r="BK252" i="5"/>
  <c r="J249" i="5"/>
  <c r="J245" i="5"/>
  <c r="BK240" i="5"/>
  <c r="J236" i="5"/>
  <c r="BK232" i="5"/>
  <c r="BK229" i="5"/>
  <c r="J225" i="5"/>
  <c r="J223" i="5"/>
  <c r="BK218" i="5"/>
  <c r="J215" i="5"/>
  <c r="J210" i="5"/>
  <c r="BK205" i="5"/>
  <c r="J199" i="5"/>
  <c r="BK196" i="5"/>
  <c r="BK193" i="5"/>
  <c r="J189" i="5"/>
  <c r="BK187" i="5"/>
  <c r="J181" i="5"/>
  <c r="J177" i="5"/>
  <c r="BK174" i="5"/>
  <c r="J170" i="5"/>
  <c r="BK166" i="5"/>
  <c r="BK162" i="5"/>
  <c r="BK157" i="5"/>
  <c r="J152" i="5"/>
  <c r="BK148" i="5"/>
  <c r="J144" i="5"/>
  <c r="BK141" i="5"/>
  <c r="J136" i="5"/>
  <c r="J323" i="5"/>
  <c r="BK315" i="5"/>
  <c r="BK311" i="5"/>
  <c r="J305" i="5"/>
  <c r="J303" i="5"/>
  <c r="BK299" i="5"/>
  <c r="BK295" i="5"/>
  <c r="J291" i="5"/>
  <c r="J285" i="5"/>
  <c r="BK280" i="5"/>
  <c r="J277" i="5"/>
  <c r="BK271" i="5"/>
  <c r="BK267" i="5"/>
  <c r="J263" i="5"/>
  <c r="BK260" i="5"/>
  <c r="J254" i="5"/>
  <c r="J250" i="5"/>
  <c r="BK245" i="5"/>
  <c r="J241" i="5"/>
  <c r="J237" i="5"/>
  <c r="J232" i="5"/>
  <c r="J227" i="5"/>
  <c r="J219" i="5"/>
  <c r="J214" i="5"/>
  <c r="J209" i="5"/>
  <c r="J206" i="5"/>
  <c r="J202" i="5"/>
  <c r="J198" i="5"/>
  <c r="BK195" i="5"/>
  <c r="BK191" i="5"/>
  <c r="J187" i="5"/>
  <c r="J182" i="5"/>
  <c r="BK178" i="5"/>
  <c r="J174" i="5"/>
  <c r="BK170" i="5"/>
  <c r="J166" i="5"/>
  <c r="J162" i="5"/>
  <c r="J157" i="5"/>
  <c r="BK152" i="5"/>
  <c r="J148" i="5"/>
  <c r="J145" i="5"/>
  <c r="J141" i="5"/>
  <c r="BK136" i="5"/>
  <c r="J132" i="5"/>
  <c r="J163" i="6"/>
  <c r="J151" i="6"/>
  <c r="J125" i="6"/>
  <c r="J181" i="6"/>
  <c r="J167" i="6"/>
  <c r="J150" i="6"/>
  <c r="BK142" i="6"/>
  <c r="BK132" i="6"/>
  <c r="BK127" i="6"/>
  <c r="BK181" i="6"/>
  <c r="J175" i="6"/>
  <c r="BK153" i="6"/>
  <c r="J146" i="6"/>
  <c r="BK125" i="6"/>
  <c r="BK182" i="6"/>
  <c r="J177" i="6"/>
  <c r="BK167" i="6"/>
  <c r="BK161" i="6"/>
  <c r="J142" i="6"/>
  <c r="J138" i="6"/>
  <c r="J134" i="6"/>
  <c r="J127" i="6"/>
  <c r="BK121" i="6"/>
  <c r="BK130" i="7"/>
  <c r="BK124" i="7"/>
  <c r="J1706" i="2"/>
  <c r="BK1687" i="2"/>
  <c r="BK1600" i="2"/>
  <c r="J1573" i="2"/>
  <c r="BK1501" i="2"/>
  <c r="BK1454" i="2"/>
  <c r="BK1436" i="2"/>
  <c r="BK1407" i="2"/>
  <c r="BK1376" i="2"/>
  <c r="J1338" i="2"/>
  <c r="J1315" i="2"/>
  <c r="J1227" i="2"/>
  <c r="J1220" i="2"/>
  <c r="J1213" i="2"/>
  <c r="BK1191" i="2"/>
  <c r="J1185" i="2"/>
  <c r="J1138" i="2"/>
  <c r="J1108" i="2"/>
  <c r="J1090" i="2"/>
  <c r="J1069" i="2"/>
  <c r="BK1057" i="2"/>
  <c r="BK1042" i="2"/>
  <c r="J1032" i="2"/>
  <c r="J1016" i="2"/>
  <c r="J995" i="2"/>
  <c r="J985" i="2"/>
  <c r="J978" i="2"/>
  <c r="J957" i="2"/>
  <c r="J898" i="2"/>
  <c r="BK859" i="2"/>
  <c r="BK830" i="2"/>
  <c r="BK800" i="2"/>
  <c r="J765" i="2"/>
  <c r="J570" i="2"/>
  <c r="BK441" i="2"/>
  <c r="J403" i="2"/>
  <c r="BK379" i="2"/>
  <c r="BK345" i="2"/>
  <c r="BK274" i="2"/>
  <c r="J252" i="2"/>
  <c r="J198" i="2"/>
  <c r="BK188" i="2"/>
  <c r="BK150" i="2"/>
  <c r="J1701" i="2"/>
  <c r="J1698" i="2"/>
  <c r="BK1593" i="2"/>
  <c r="J1582" i="2"/>
  <c r="J1542" i="2"/>
  <c r="BK1472" i="2"/>
  <c r="BK1468" i="2"/>
  <c r="J1429" i="2"/>
  <c r="BK1409" i="2"/>
  <c r="BK1362" i="2"/>
  <c r="J1274" i="2"/>
  <c r="J1226" i="2"/>
  <c r="BK1215" i="2"/>
  <c r="BK1185" i="2"/>
  <c r="BK1166" i="2"/>
  <c r="BK1154" i="2"/>
  <c r="BK1081" i="2"/>
  <c r="J1054" i="2"/>
  <c r="J1037" i="2"/>
  <c r="J1025" i="2"/>
  <c r="BK1023" i="2"/>
  <c r="BK1000" i="2"/>
  <c r="BK981" i="2"/>
  <c r="J970" i="2"/>
  <c r="BK921" i="2"/>
  <c r="BK898" i="2"/>
  <c r="BK897" i="2"/>
  <c r="BK873" i="2"/>
  <c r="J819" i="2"/>
  <c r="J800" i="2"/>
  <c r="J787" i="2"/>
  <c r="J656" i="2"/>
  <c r="J484" i="2"/>
  <c r="J441" i="2"/>
  <c r="BK350" i="2"/>
  <c r="J339" i="2"/>
  <c r="BK293" i="2"/>
  <c r="BK233" i="2"/>
  <c r="BK211" i="2"/>
  <c r="J188" i="2"/>
  <c r="J162" i="2"/>
  <c r="J1699" i="2"/>
  <c r="BK1604" i="2"/>
  <c r="J1591" i="2"/>
  <c r="J1571" i="2"/>
  <c r="BK1459" i="2"/>
  <c r="J1431" i="2"/>
  <c r="J1410" i="2"/>
  <c r="J1407" i="2"/>
  <c r="J1376" i="2"/>
  <c r="BK1338" i="2"/>
  <c r="J1309" i="2"/>
  <c r="BK1251" i="2"/>
  <c r="BK1244" i="2"/>
  <c r="J1242" i="2"/>
  <c r="J1234" i="2"/>
  <c r="BK1227" i="2"/>
  <c r="J1214" i="2"/>
  <c r="J1191" i="2"/>
  <c r="BK1156" i="2"/>
  <c r="J1130" i="2"/>
  <c r="J1101" i="2"/>
  <c r="BK1090" i="2"/>
  <c r="J1081" i="2"/>
  <c r="BK1060" i="2"/>
  <c r="J1042" i="2"/>
  <c r="J1021" i="2"/>
  <c r="J1000" i="2"/>
  <c r="BK979" i="2"/>
  <c r="BK965" i="2"/>
  <c r="J936" i="2"/>
  <c r="J897" i="2"/>
  <c r="BK878" i="2"/>
  <c r="J830" i="2"/>
  <c r="BK817" i="2"/>
  <c r="J802" i="2"/>
  <c r="BK770" i="2"/>
  <c r="J760" i="2"/>
  <c r="BK414" i="2"/>
  <c r="BK384" i="2"/>
  <c r="J355" i="2"/>
  <c r="BK269" i="2"/>
  <c r="BK252" i="2"/>
  <c r="J203" i="2"/>
  <c r="J156" i="2"/>
  <c r="BK1703" i="2"/>
  <c r="BK1679" i="2"/>
  <c r="J1593" i="2"/>
  <c r="BK1582" i="2"/>
  <c r="J1541" i="2"/>
  <c r="J1539" i="2"/>
  <c r="BK1470" i="2"/>
  <c r="J1461" i="2"/>
  <c r="BK1431" i="2"/>
  <c r="BK1378" i="2"/>
  <c r="J1344" i="2"/>
  <c r="BK1305" i="2"/>
  <c r="BK1274" i="2"/>
  <c r="J1251" i="2"/>
  <c r="BK1242" i="2"/>
  <c r="BK1237" i="2"/>
  <c r="J1229" i="2"/>
  <c r="BK1217" i="2"/>
  <c r="J1215" i="2"/>
  <c r="BK1204" i="2"/>
  <c r="BK1186" i="2"/>
  <c r="BK1175" i="2"/>
  <c r="J1168" i="2"/>
  <c r="BK1161" i="2"/>
  <c r="BK1101" i="2"/>
  <c r="BK1069" i="2"/>
  <c r="J1047" i="2"/>
  <c r="BK1024" i="2"/>
  <c r="BK1004" i="2"/>
  <c r="BK995" i="2"/>
  <c r="BK957" i="2"/>
  <c r="J909" i="2"/>
  <c r="BK896" i="2"/>
  <c r="J873" i="2"/>
  <c r="J817" i="2"/>
  <c r="BK807" i="2"/>
  <c r="BK162" i="2"/>
  <c r="BK311" i="3"/>
  <c r="BK307" i="3"/>
  <c r="J302" i="3"/>
  <c r="J293" i="3"/>
  <c r="J284" i="3"/>
  <c r="J265" i="3"/>
  <c r="BK262" i="3"/>
  <c r="J247" i="3"/>
  <c r="BK231" i="3"/>
  <c r="BK208" i="3"/>
  <c r="BK196" i="3"/>
  <c r="J156" i="3"/>
  <c r="J312" i="3"/>
  <c r="J307" i="3"/>
  <c r="BK304" i="3"/>
  <c r="BK289" i="3"/>
  <c r="J274" i="3"/>
  <c r="BK270" i="3"/>
  <c r="BK263" i="3"/>
  <c r="J256" i="3"/>
  <c r="BK252" i="3"/>
  <c r="BK249" i="3"/>
  <c r="J242" i="3"/>
  <c r="J209" i="3"/>
  <c r="BK166" i="3"/>
  <c r="J161" i="3"/>
  <c r="BK312" i="3"/>
  <c r="BK299" i="3"/>
  <c r="BK293" i="3"/>
  <c r="J283" i="3"/>
  <c r="BK269" i="3"/>
  <c r="BK260" i="3"/>
  <c r="BK256" i="3"/>
  <c r="BK230" i="3"/>
  <c r="BK202" i="3"/>
  <c r="J196" i="3"/>
  <c r="BK167" i="3"/>
  <c r="BK301" i="3"/>
  <c r="BK296" i="3"/>
  <c r="BK287" i="3"/>
  <c r="J281" i="3"/>
  <c r="J276" i="3"/>
  <c r="J272" i="3"/>
  <c r="BK265" i="3"/>
  <c r="BK257" i="3"/>
  <c r="J248" i="3"/>
  <c r="BK240" i="3"/>
  <c r="BK217" i="3"/>
  <c r="J199" i="3"/>
  <c r="J166" i="3"/>
  <c r="BK151" i="3"/>
  <c r="BK136" i="3"/>
  <c r="J141" i="4"/>
  <c r="BK144" i="4"/>
  <c r="J134" i="4"/>
  <c r="BK141" i="4"/>
  <c r="BK143" i="4"/>
  <c r="BK129" i="4"/>
  <c r="J317" i="5"/>
  <c r="J308" i="5"/>
  <c r="BK303" i="5"/>
  <c r="J300" i="5"/>
  <c r="BK296" i="5"/>
  <c r="BK291" i="5"/>
  <c r="BK285" i="5"/>
  <c r="BK281" i="5"/>
  <c r="J278" i="5"/>
  <c r="J275" i="5"/>
  <c r="BK270" i="5"/>
  <c r="J267" i="5"/>
  <c r="BK263" i="5"/>
  <c r="BK259" i="5"/>
  <c r="BK254" i="5"/>
  <c r="BK250" i="5"/>
  <c r="J246" i="5"/>
  <c r="BK244" i="5"/>
  <c r="BK239" i="5"/>
  <c r="J234" i="5"/>
  <c r="J231" i="5"/>
  <c r="J226" i="5"/>
  <c r="J224" i="5"/>
  <c r="J222" i="5"/>
  <c r="J220" i="5"/>
  <c r="BK216" i="5"/>
  <c r="BK212" i="5"/>
  <c r="BK208" i="5"/>
  <c r="BK203" i="5"/>
  <c r="BK200" i="5"/>
  <c r="BK192" i="5"/>
  <c r="J184" i="5"/>
  <c r="BK179" i="5"/>
  <c r="J175" i="5"/>
  <c r="J171" i="5"/>
  <c r="J167" i="5"/>
  <c r="BK164" i="5"/>
  <c r="BK159" i="5"/>
  <c r="J154" i="5"/>
  <c r="J149" i="5"/>
  <c r="BK145" i="5"/>
  <c r="BK139" i="5"/>
  <c r="J135" i="5"/>
  <c r="BK132" i="5"/>
  <c r="J319" i="5"/>
  <c r="BK313" i="5"/>
  <c r="BK308" i="5"/>
  <c r="J304" i="5"/>
  <c r="BK300" i="5"/>
  <c r="J296" i="5"/>
  <c r="J292" i="5"/>
  <c r="BK288" i="5"/>
  <c r="J284" i="5"/>
  <c r="J281" i="5"/>
  <c r="J276" i="5"/>
  <c r="J272" i="5"/>
  <c r="J268" i="5"/>
  <c r="J266" i="5"/>
  <c r="BK262" i="5"/>
  <c r="BK257" i="5"/>
  <c r="J252" i="5"/>
  <c r="BK248" i="5"/>
  <c r="J242" i="5"/>
  <c r="J239" i="5"/>
  <c r="BK235" i="5"/>
  <c r="J230" i="5"/>
  <c r="BK227" i="5"/>
  <c r="J218" i="5"/>
  <c r="BK215" i="5"/>
  <c r="J212" i="5"/>
  <c r="J208" i="5"/>
  <c r="J203" i="5"/>
  <c r="BK199" i="5"/>
  <c r="J194" i="5"/>
  <c r="J190" i="5"/>
  <c r="BK184" i="5"/>
  <c r="BK181" i="5"/>
  <c r="J176" i="5"/>
  <c r="BK171" i="5"/>
  <c r="J168" i="5"/>
  <c r="J163" i="5"/>
  <c r="BK158" i="5"/>
  <c r="BK154" i="5"/>
  <c r="BK150" i="5"/>
  <c r="BK144" i="5"/>
  <c r="J142" i="5"/>
  <c r="J137" i="5"/>
  <c r="BK133" i="5"/>
  <c r="BK175" i="6"/>
  <c r="BK155" i="6"/>
  <c r="BK146" i="6"/>
  <c r="BK184" i="6"/>
  <c r="J176" i="6"/>
  <c r="J159" i="6"/>
  <c r="J144" i="6"/>
  <c r="BK131" i="6"/>
  <c r="J124" i="6"/>
  <c r="J178" i="6"/>
  <c r="J165" i="6"/>
  <c r="BK151" i="6"/>
  <c r="BK148" i="6"/>
  <c r="J132" i="6"/>
  <c r="J123" i="6"/>
  <c r="BK180" i="6"/>
  <c r="BK176" i="6"/>
  <c r="BK163" i="6"/>
  <c r="BK144" i="6"/>
  <c r="BK124" i="6"/>
  <c r="BK128" i="7"/>
  <c r="J130" i="7"/>
  <c r="J126" i="7"/>
  <c r="BK156" i="2"/>
  <c r="BK314" i="3"/>
  <c r="BK308" i="3"/>
  <c r="J304" i="3"/>
  <c r="J299" i="3"/>
  <c r="BK285" i="3"/>
  <c r="BK266" i="3"/>
  <c r="J252" i="3"/>
  <c r="BK242" i="3"/>
  <c r="J223" i="3"/>
  <c r="BK209" i="3"/>
  <c r="J201" i="3"/>
  <c r="BK190" i="3"/>
  <c r="J151" i="3"/>
  <c r="J136" i="3"/>
  <c r="J308" i="3"/>
  <c r="J296" i="3"/>
  <c r="BK281" i="3"/>
  <c r="J277" i="3"/>
  <c r="BK271" i="3"/>
  <c r="J266" i="3"/>
  <c r="J258" i="3"/>
  <c r="BK253" i="3"/>
  <c r="BK247" i="3"/>
  <c r="J220" i="3"/>
  <c r="J214" i="3"/>
  <c r="J190" i="3"/>
  <c r="BK162" i="3"/>
  <c r="J305" i="3"/>
  <c r="J298" i="3"/>
  <c r="BK294" i="3"/>
  <c r="J287" i="3"/>
  <c r="J282" i="3"/>
  <c r="J261" i="3"/>
  <c r="BK258" i="3"/>
  <c r="J253" i="3"/>
  <c r="J233" i="3"/>
  <c r="BK214" i="3"/>
  <c r="BK200" i="3"/>
  <c r="BK183" i="3"/>
  <c r="J306" i="3"/>
  <c r="BK298" i="3"/>
  <c r="J294" i="3"/>
  <c r="BK283" i="3"/>
  <c r="J278" i="3"/>
  <c r="BK274" i="3"/>
  <c r="J271" i="3"/>
  <c r="J264" i="3"/>
  <c r="BK254" i="3"/>
  <c r="J246" i="3"/>
  <c r="J235" i="3"/>
  <c r="J230" i="3"/>
  <c r="BK201" i="3"/>
  <c r="BK164" i="3"/>
  <c r="J162" i="3"/>
  <c r="BK141" i="3"/>
  <c r="J139" i="4"/>
  <c r="BK128" i="4"/>
  <c r="J131" i="4"/>
  <c r="BK142" i="4"/>
  <c r="J122" i="4"/>
  <c r="BK131" i="4"/>
  <c r="BK323" i="5"/>
  <c r="J315" i="5"/>
  <c r="BK312" i="5"/>
  <c r="J307" i="5"/>
  <c r="BK304" i="5"/>
  <c r="BK301" i="5"/>
  <c r="J295" i="5"/>
  <c r="BK292" i="5"/>
  <c r="J288" i="5"/>
  <c r="BK284" i="5"/>
  <c r="J280" i="5"/>
  <c r="BK276" i="5"/>
  <c r="J271" i="5"/>
  <c r="BK266" i="5"/>
  <c r="J262" i="5"/>
  <c r="J260" i="5"/>
  <c r="J255" i="5"/>
  <c r="J251" i="5"/>
  <c r="BK247" i="5"/>
  <c r="BK242" i="5"/>
  <c r="J238" i="5"/>
  <c r="J235" i="5"/>
  <c r="BK230" i="5"/>
  <c r="BK226" i="5"/>
  <c r="BK224" i="5"/>
  <c r="BK222" i="5"/>
  <c r="BK219" i="5"/>
  <c r="BK214" i="5"/>
  <c r="BK209" i="5"/>
  <c r="BK206" i="5"/>
  <c r="J201" i="5"/>
  <c r="BK197" i="5"/>
  <c r="BK194" i="5"/>
  <c r="BK190" i="5"/>
  <c r="J188" i="5"/>
  <c r="J185" i="5"/>
  <c r="BK183" i="5"/>
  <c r="J180" i="5"/>
  <c r="BK176" i="5"/>
  <c r="J172" i="5"/>
  <c r="BK168" i="5"/>
  <c r="BK163" i="5"/>
  <c r="J158" i="5"/>
  <c r="BK153" i="5"/>
  <c r="J150" i="5"/>
  <c r="BK146" i="5"/>
  <c r="BK142" i="5"/>
  <c r="BK137" i="5"/>
  <c r="J133" i="5"/>
  <c r="BK317" i="5"/>
  <c r="J312" i="5"/>
  <c r="BK307" i="5"/>
  <c r="J301" i="5"/>
  <c r="BK297" i="5"/>
  <c r="J293" i="5"/>
  <c r="BK290" i="5"/>
  <c r="J287" i="5"/>
  <c r="J283" i="5"/>
  <c r="J279" i="5"/>
  <c r="BK275" i="5"/>
  <c r="J269" i="5"/>
  <c r="BK265" i="5"/>
  <c r="J261" i="5"/>
  <c r="BK258" i="5"/>
  <c r="BK253" i="5"/>
  <c r="BK249" i="5"/>
  <c r="BK246" i="5"/>
  <c r="J240" i="5"/>
  <c r="BK236" i="5"/>
  <c r="BK233" i="5"/>
  <c r="J229" i="5"/>
  <c r="J221" i="5"/>
  <c r="BK217" i="5"/>
  <c r="J213" i="5"/>
  <c r="BK210" i="5"/>
  <c r="BK207" i="5"/>
  <c r="BK201" i="5"/>
  <c r="J197" i="5"/>
  <c r="J192" i="5"/>
  <c r="BK188" i="5"/>
  <c r="J183" i="5"/>
  <c r="BK180" i="5"/>
  <c r="BK177" i="5"/>
  <c r="BK172" i="5"/>
  <c r="BK167" i="5"/>
  <c r="J164" i="5"/>
  <c r="J159" i="5"/>
  <c r="J153" i="5"/>
  <c r="BK151" i="5"/>
  <c r="J146" i="5"/>
  <c r="J140" i="5"/>
  <c r="BK135" i="5"/>
  <c r="J184" i="6"/>
  <c r="BK173" i="6"/>
  <c r="J153" i="6"/>
  <c r="BK123" i="6"/>
  <c r="J182" i="6"/>
  <c r="J169" i="6"/>
  <c r="J155" i="6"/>
  <c r="BK140" i="6"/>
  <c r="BK134" i="6"/>
  <c r="J126" i="6"/>
  <c r="J180" i="6"/>
  <c r="BK171" i="6"/>
  <c r="J161" i="6"/>
  <c r="BK145" i="6"/>
  <c r="J129" i="6"/>
  <c r="J121" i="6"/>
  <c r="BK178" i="6"/>
  <c r="J140" i="6"/>
  <c r="BK136" i="6"/>
  <c r="BK129" i="6"/>
  <c r="BK126" i="6"/>
  <c r="J1703" i="2"/>
  <c r="J1687" i="2"/>
  <c r="BK1596" i="2"/>
  <c r="J1584" i="2"/>
  <c r="BK1530" i="2"/>
  <c r="J1459" i="2"/>
  <c r="J1452" i="2"/>
  <c r="J1424" i="2"/>
  <c r="BK1406" i="2"/>
  <c r="J1345" i="2"/>
  <c r="BK1336" i="2"/>
  <c r="BK1311" i="2"/>
  <c r="J1252" i="2"/>
  <c r="J1221" i="2"/>
  <c r="BK1218" i="2"/>
  <c r="J1205" i="2"/>
  <c r="J1186" i="2"/>
  <c r="J1154" i="2"/>
  <c r="J1113" i="2"/>
  <c r="J1097" i="2"/>
  <c r="J1076" i="2"/>
  <c r="J1060" i="2"/>
  <c r="BK1047" i="2"/>
  <c r="BK1037" i="2"/>
  <c r="BK1021" i="2"/>
  <c r="J1009" i="2"/>
  <c r="J988" i="2"/>
  <c r="J981" i="2"/>
  <c r="J965" i="2"/>
  <c r="BK936" i="2"/>
  <c r="J886" i="2"/>
  <c r="BK854" i="2"/>
  <c r="BK825" i="2"/>
  <c r="J770" i="2"/>
  <c r="BK656" i="2"/>
  <c r="BK430" i="2"/>
  <c r="J414" i="2"/>
  <c r="BK393" i="2"/>
  <c r="J373" i="2"/>
  <c r="BK338" i="2"/>
  <c r="J266" i="2"/>
  <c r="BK220" i="2"/>
  <c r="J193" i="2"/>
  <c r="J145" i="2"/>
  <c r="BK1699" i="2"/>
  <c r="BK1696" i="2"/>
  <c r="BK1592" i="2"/>
  <c r="BK1571" i="2"/>
  <c r="J1540" i="2"/>
  <c r="J1470" i="2"/>
  <c r="BK1461" i="2"/>
  <c r="J1419" i="2"/>
  <c r="J1398" i="2"/>
  <c r="BK1309" i="2"/>
  <c r="J1294" i="2"/>
  <c r="J1244" i="2"/>
  <c r="J1219" i="2"/>
  <c r="J1180" i="2"/>
  <c r="BK1173" i="2"/>
  <c r="J1115" i="2"/>
  <c r="BK1067" i="2"/>
  <c r="J1049" i="2"/>
  <c r="BK1040" i="2"/>
  <c r="BK1030" i="2"/>
  <c r="BK1016" i="2"/>
  <c r="J983" i="2"/>
  <c r="J979" i="2"/>
  <c r="J977" i="2"/>
  <c r="BK944" i="2"/>
  <c r="BK899" i="2"/>
  <c r="J896" i="2"/>
  <c r="J865" i="2"/>
  <c r="J809" i="2"/>
  <c r="BK789" i="2"/>
  <c r="BK755" i="2"/>
  <c r="BK570" i="2"/>
  <c r="BK479" i="2"/>
  <c r="BK373" i="2"/>
  <c r="BK355" i="2"/>
  <c r="BK320" i="2"/>
  <c r="BK306" i="2"/>
  <c r="J267" i="2"/>
  <c r="BK226" i="2"/>
  <c r="BK193" i="2"/>
  <c r="J175" i="2"/>
  <c r="J1679" i="2"/>
  <c r="J1600" i="2"/>
  <c r="J1592" i="2"/>
  <c r="J1577" i="2"/>
  <c r="J1466" i="2"/>
  <c r="BK1429" i="2"/>
  <c r="BK1419" i="2"/>
  <c r="BK1408" i="2"/>
  <c r="BK1398" i="2"/>
  <c r="BK1371" i="2"/>
  <c r="BK1315" i="2"/>
  <c r="J1305" i="2"/>
  <c r="J1250" i="2"/>
  <c r="J1243" i="2"/>
  <c r="J1235" i="2"/>
  <c r="BK1229" i="2"/>
  <c r="J1217" i="2"/>
  <c r="J1204" i="2"/>
  <c r="BK1168" i="2"/>
  <c r="BK1115" i="2"/>
  <c r="BK1106" i="2"/>
  <c r="BK1097" i="2"/>
  <c r="BK1076" i="2"/>
  <c r="BK1058" i="2"/>
  <c r="J1057" i="2"/>
  <c r="J1039" i="2"/>
  <c r="J1004" i="2"/>
  <c r="BK988" i="2"/>
  <c r="BK976" i="2"/>
  <c r="BK951" i="2"/>
  <c r="J904" i="2"/>
  <c r="BK891" i="2"/>
  <c r="J842" i="2"/>
  <c r="BK819" i="2"/>
  <c r="J807" i="2"/>
  <c r="J782" i="2"/>
  <c r="J750" i="2"/>
  <c r="J393" i="2"/>
  <c r="J379" i="2"/>
  <c r="BK340" i="2"/>
  <c r="BK268" i="2"/>
  <c r="BK245" i="2"/>
  <c r="J211" i="2"/>
  <c r="BK174" i="2"/>
  <c r="BK1706" i="2"/>
  <c r="J1604" i="2"/>
  <c r="BK1591" i="2"/>
  <c r="BK1573" i="2"/>
  <c r="BK1540" i="2"/>
  <c r="J1472" i="2"/>
  <c r="J1468" i="2"/>
  <c r="J1438" i="2"/>
  <c r="BK1424" i="2"/>
  <c r="J1371" i="2"/>
  <c r="J1336" i="2"/>
  <c r="BK1303" i="2"/>
  <c r="BK1252" i="2"/>
  <c r="BK1243" i="2"/>
  <c r="BK1234" i="2"/>
  <c r="BK1221" i="2"/>
  <c r="BK1216" i="2"/>
  <c r="BK1205" i="2"/>
  <c r="BK1193" i="2"/>
  <c r="BK1180" i="2"/>
  <c r="J1166" i="2"/>
  <c r="J1161" i="2"/>
  <c r="J1086" i="2"/>
  <c r="J1058" i="2"/>
  <c r="BK1039" i="2"/>
  <c r="J1023" i="2"/>
  <c r="BK1009" i="2"/>
  <c r="BK985" i="2"/>
  <c r="J976" i="2"/>
  <c r="J921" i="2"/>
  <c r="J899" i="2"/>
  <c r="J878" i="2"/>
  <c r="BK842" i="2"/>
  <c r="BK760" i="2"/>
  <c r="J755" i="2"/>
  <c r="J664" i="2"/>
  <c r="BK460" i="2"/>
  <c r="J425" i="2"/>
  <c r="BK339" i="2"/>
  <c r="J320" i="2"/>
  <c r="J293" i="2"/>
  <c r="BK267" i="2"/>
  <c r="BK266" i="2"/>
  <c r="J233" i="2"/>
  <c r="J174" i="2"/>
  <c r="J150" i="2"/>
  <c r="BK315" i="3"/>
  <c r="J315" i="3"/>
  <c r="BK309" i="3"/>
  <c r="BK305" i="3"/>
  <c r="J300" i="3"/>
  <c r="J289" i="3"/>
  <c r="J280" i="3"/>
  <c r="J263" i="3"/>
  <c r="BK250" i="3"/>
  <c r="J240" i="3"/>
  <c r="BK220" i="3"/>
  <c r="J202" i="3"/>
  <c r="J200" i="3"/>
  <c r="J167" i="3"/>
  <c r="J141" i="3"/>
  <c r="J311" i="3"/>
  <c r="BK306" i="3"/>
  <c r="BK290" i="3"/>
  <c r="BK278" i="3"/>
  <c r="J273" i="3"/>
  <c r="J269" i="3"/>
  <c r="J255" i="3"/>
  <c r="J251" i="3"/>
  <c r="J228" i="3"/>
  <c r="J217" i="3"/>
  <c r="J203" i="3"/>
  <c r="J163" i="3"/>
  <c r="BK156" i="3"/>
  <c r="BK303" i="3"/>
  <c r="BK297" i="3"/>
  <c r="BK291" i="3"/>
  <c r="BK284" i="3"/>
  <c r="BK268" i="3"/>
  <c r="BK255" i="3"/>
  <c r="BK244" i="3"/>
  <c r="BK228" i="3"/>
  <c r="J208" i="3"/>
  <c r="BK199" i="3"/>
  <c r="BK176" i="3"/>
  <c r="BK302" i="3"/>
  <c r="BK295" i="3"/>
  <c r="J285" i="3"/>
  <c r="BK279" i="3"/>
  <c r="BK277" i="3"/>
  <c r="BK273" i="3"/>
  <c r="BK267" i="3"/>
  <c r="BK261" i="3"/>
  <c r="BK251" i="3"/>
  <c r="BK245" i="3"/>
  <c r="BK233" i="3"/>
  <c r="BK204" i="3"/>
  <c r="J183" i="3"/>
  <c r="BK163" i="3"/>
  <c r="BK161" i="3"/>
  <c r="J144" i="4"/>
  <c r="BK133" i="4"/>
  <c r="J142" i="4"/>
  <c r="J129" i="4"/>
  <c r="BK140" i="4"/>
  <c r="BK134" i="4"/>
  <c r="BK122" i="4"/>
  <c r="J321" i="5"/>
  <c r="BK314" i="5"/>
  <c r="J311" i="5"/>
  <c r="J306" i="5"/>
  <c r="J299" i="5"/>
  <c r="J297" i="5"/>
  <c r="BK293" i="5"/>
  <c r="BK289" i="5"/>
  <c r="BK287" i="5"/>
  <c r="BK282" i="5"/>
  <c r="BK277" i="5"/>
  <c r="BK272" i="5"/>
  <c r="BK268" i="5"/>
  <c r="J265" i="5"/>
  <c r="J258" i="5"/>
  <c r="J253" i="5"/>
  <c r="J248" i="5"/>
  <c r="BK241" i="5"/>
  <c r="BK237" i="5"/>
  <c r="J233" i="5"/>
  <c r="J228" i="5"/>
  <c r="BK225" i="5"/>
  <c r="BK223" i="5"/>
  <c r="BK221" i="5"/>
  <c r="J217" i="5"/>
  <c r="BK213" i="5"/>
  <c r="BK211" i="5"/>
  <c r="J207" i="5"/>
  <c r="BK202" i="5"/>
  <c r="BK198" i="5"/>
  <c r="J195" i="5"/>
  <c r="J191" i="5"/>
  <c r="BK182" i="5"/>
  <c r="J178" i="5"/>
  <c r="BK173" i="5"/>
  <c r="BK169" i="5"/>
  <c r="J165" i="5"/>
  <c r="J160" i="5"/>
  <c r="J156" i="5"/>
  <c r="J151" i="5"/>
  <c r="BK147" i="5"/>
  <c r="J143" i="5"/>
  <c r="BK140" i="5"/>
  <c r="BK134" i="5"/>
  <c r="BK321" i="5"/>
  <c r="J314" i="5"/>
  <c r="J309" i="5"/>
  <c r="BK306" i="5"/>
  <c r="BK302" i="5"/>
  <c r="J298" i="5"/>
  <c r="J294" i="5"/>
  <c r="J289" i="5"/>
  <c r="BK286" i="5"/>
  <c r="J282" i="5"/>
  <c r="BK278" i="5"/>
  <c r="BK274" i="5"/>
  <c r="J270" i="5"/>
  <c r="BK264" i="5"/>
  <c r="J259" i="5"/>
  <c r="BK255" i="5"/>
  <c r="BK251" i="5"/>
  <c r="J247" i="5"/>
  <c r="J244" i="5"/>
  <c r="BK238" i="5"/>
  <c r="BK234" i="5"/>
  <c r="BK231" i="5"/>
  <c r="BK228" i="5"/>
  <c r="BK220" i="5"/>
  <c r="J216" i="5"/>
  <c r="J211" i="5"/>
  <c r="J205" i="5"/>
  <c r="J200" i="5"/>
  <c r="J196" i="5"/>
  <c r="J193" i="5"/>
  <c r="BK189" i="5"/>
  <c r="BK185" i="5"/>
  <c r="J179" i="5"/>
  <c r="BK175" i="5"/>
  <c r="J173" i="5"/>
  <c r="J169" i="5"/>
  <c r="BK165" i="5"/>
  <c r="BK160" i="5"/>
  <c r="BK156" i="5"/>
  <c r="BK149" i="5"/>
  <c r="J147" i="5"/>
  <c r="BK143" i="5"/>
  <c r="J139" i="5"/>
  <c r="J134" i="5"/>
  <c r="BK177" i="6"/>
  <c r="BK159" i="6"/>
  <c r="J128" i="6"/>
  <c r="BK183" i="6"/>
  <c r="J173" i="6"/>
  <c r="J157" i="6"/>
  <c r="J145" i="6"/>
  <c r="J136" i="6"/>
  <c r="BK128" i="6"/>
  <c r="J183" i="6"/>
  <c r="J179" i="6"/>
  <c r="BK169" i="6"/>
  <c r="BK157" i="6"/>
  <c r="BK150" i="6"/>
  <c r="BK138" i="6"/>
  <c r="J122" i="6"/>
  <c r="BK179" i="6"/>
  <c r="J171" i="6"/>
  <c r="BK165" i="6"/>
  <c r="J148" i="6"/>
  <c r="J131" i="6"/>
  <c r="BK122" i="6"/>
  <c r="J124" i="7"/>
  <c r="BK126" i="7"/>
  <c r="J128" i="7"/>
  <c r="P122" i="7" l="1"/>
  <c r="P121" i="7" s="1"/>
  <c r="AU100" i="1" s="1"/>
  <c r="P144" i="2"/>
  <c r="BK176" i="2"/>
  <c r="J176" i="2" s="1"/>
  <c r="J99" i="2" s="1"/>
  <c r="T176" i="2"/>
  <c r="BK413" i="2"/>
  <c r="J413" i="2" s="1"/>
  <c r="J103" i="2" s="1"/>
  <c r="P413" i="2"/>
  <c r="P337" i="2"/>
  <c r="R413" i="2"/>
  <c r="R337" i="2" s="1"/>
  <c r="T413" i="2"/>
  <c r="T337" i="2" s="1"/>
  <c r="P440" i="2"/>
  <c r="BK864" i="2"/>
  <c r="J864" i="2" s="1"/>
  <c r="J105" i="2" s="1"/>
  <c r="T864" i="2"/>
  <c r="R975" i="2"/>
  <c r="BK987" i="2"/>
  <c r="J987" i="2"/>
  <c r="J109" i="2"/>
  <c r="P987" i="2"/>
  <c r="R987" i="2"/>
  <c r="T987" i="2"/>
  <c r="R1003" i="2"/>
  <c r="BK1059" i="2"/>
  <c r="J1059" i="2" s="1"/>
  <c r="J111" i="2" s="1"/>
  <c r="R1059" i="2"/>
  <c r="BK1100" i="2"/>
  <c r="J1100" i="2"/>
  <c r="J112" i="2"/>
  <c r="R1100" i="2"/>
  <c r="T1100" i="2"/>
  <c r="BK1107" i="2"/>
  <c r="J1107" i="2" s="1"/>
  <c r="J113" i="2" s="1"/>
  <c r="P1107" i="2"/>
  <c r="R1107" i="2"/>
  <c r="T1107" i="2"/>
  <c r="T1114" i="2"/>
  <c r="P1174" i="2"/>
  <c r="T1174" i="2"/>
  <c r="P1192" i="2"/>
  <c r="T1192" i="2"/>
  <c r="BK1236" i="2"/>
  <c r="J1236" i="2"/>
  <c r="J117" i="2" s="1"/>
  <c r="P1236" i="2"/>
  <c r="R1236" i="2"/>
  <c r="T1236" i="2"/>
  <c r="R1253" i="2"/>
  <c r="R1377" i="2"/>
  <c r="BK1471" i="2"/>
  <c r="J1471" i="2" s="1"/>
  <c r="J120" i="2" s="1"/>
  <c r="T1471" i="2"/>
  <c r="BK1585" i="2"/>
  <c r="J1585" i="2"/>
  <c r="J121" i="2" s="1"/>
  <c r="R1585" i="2"/>
  <c r="T1585" i="2"/>
  <c r="P1594" i="2"/>
  <c r="BK135" i="3"/>
  <c r="J135" i="3" s="1"/>
  <c r="J98" i="3" s="1"/>
  <c r="T135" i="3"/>
  <c r="R195" i="3"/>
  <c r="R134" i="3" s="1"/>
  <c r="P207" i="3"/>
  <c r="BK215" i="3"/>
  <c r="J215" i="3"/>
  <c r="J104" i="3" s="1"/>
  <c r="T215" i="3"/>
  <c r="BK222" i="3"/>
  <c r="J222" i="3" s="1"/>
  <c r="J107" i="3" s="1"/>
  <c r="T222" i="3"/>
  <c r="BK243" i="3"/>
  <c r="J243" i="3"/>
  <c r="J109" i="3" s="1"/>
  <c r="BK259" i="3"/>
  <c r="J259" i="3" s="1"/>
  <c r="J110" i="3" s="1"/>
  <c r="T259" i="3"/>
  <c r="R288" i="3"/>
  <c r="BK310" i="3"/>
  <c r="J310" i="3" s="1"/>
  <c r="J112" i="3" s="1"/>
  <c r="BK313" i="3"/>
  <c r="J313" i="3" s="1"/>
  <c r="J113" i="3" s="1"/>
  <c r="T313" i="3"/>
  <c r="BK121" i="4"/>
  <c r="J121" i="4" s="1"/>
  <c r="J98" i="4" s="1"/>
  <c r="BK132" i="4"/>
  <c r="J132" i="4" s="1"/>
  <c r="J99" i="4" s="1"/>
  <c r="T132" i="4"/>
  <c r="T120" i="4" s="1"/>
  <c r="T119" i="4" s="1"/>
  <c r="P138" i="5"/>
  <c r="BK155" i="5"/>
  <c r="J155" i="5" s="1"/>
  <c r="J99" i="5" s="1"/>
  <c r="BK161" i="5"/>
  <c r="J161" i="5"/>
  <c r="J100" i="5" s="1"/>
  <c r="BK186" i="5"/>
  <c r="J186" i="5" s="1"/>
  <c r="J101" i="5" s="1"/>
  <c r="T186" i="5"/>
  <c r="T204" i="5"/>
  <c r="R243" i="5"/>
  <c r="T256" i="5"/>
  <c r="R273" i="5"/>
  <c r="P310" i="5"/>
  <c r="R120" i="6"/>
  <c r="R119" i="6"/>
  <c r="R118" i="6" s="1"/>
  <c r="P135" i="3"/>
  <c r="P195" i="3"/>
  <c r="BK207" i="3"/>
  <c r="J207" i="3"/>
  <c r="J103" i="3" s="1"/>
  <c r="T207" i="3"/>
  <c r="R215" i="3"/>
  <c r="P222" i="3"/>
  <c r="BK234" i="3"/>
  <c r="J234" i="3"/>
  <c r="J108" i="3"/>
  <c r="R234" i="3"/>
  <c r="T234" i="3"/>
  <c r="R243" i="3"/>
  <c r="T243" i="3"/>
  <c r="R259" i="3"/>
  <c r="P288" i="3"/>
  <c r="P310" i="3"/>
  <c r="T310" i="3"/>
  <c r="R313" i="3"/>
  <c r="R121" i="4"/>
  <c r="T121" i="4"/>
  <c r="P132" i="4"/>
  <c r="BK131" i="5"/>
  <c r="J131" i="5"/>
  <c r="J97" i="5"/>
  <c r="BK138" i="5"/>
  <c r="J138" i="5"/>
  <c r="J98" i="5" s="1"/>
  <c r="T138" i="5"/>
  <c r="T155" i="5"/>
  <c r="T161" i="5"/>
  <c r="BK204" i="5"/>
  <c r="J204" i="5" s="1"/>
  <c r="J102" i="5" s="1"/>
  <c r="P243" i="5"/>
  <c r="P256" i="5"/>
  <c r="P273" i="5"/>
  <c r="T310" i="5"/>
  <c r="P120" i="6"/>
  <c r="P119" i="6" s="1"/>
  <c r="P118" i="6" s="1"/>
  <c r="AU99" i="1" s="1"/>
  <c r="BK144" i="2"/>
  <c r="J144" i="2"/>
  <c r="J98" i="2" s="1"/>
  <c r="T144" i="2"/>
  <c r="R176" i="2"/>
  <c r="R440" i="2"/>
  <c r="P864" i="2"/>
  <c r="P975" i="2"/>
  <c r="BK1003" i="2"/>
  <c r="J1003" i="2" s="1"/>
  <c r="J110" i="2" s="1"/>
  <c r="P1059" i="2"/>
  <c r="P1114" i="2"/>
  <c r="R1174" i="2"/>
  <c r="P1253" i="2"/>
  <c r="P1377" i="2"/>
  <c r="R1471" i="2"/>
  <c r="P1585" i="2"/>
  <c r="T1594" i="2"/>
  <c r="P131" i="5"/>
  <c r="T131" i="5"/>
  <c r="P155" i="5"/>
  <c r="P161" i="5"/>
  <c r="P186" i="5"/>
  <c r="P204" i="5"/>
  <c r="BK243" i="5"/>
  <c r="J243" i="5" s="1"/>
  <c r="J103" i="5" s="1"/>
  <c r="T243" i="5"/>
  <c r="R256" i="5"/>
  <c r="T273" i="5"/>
  <c r="R310" i="5"/>
  <c r="T120" i="6"/>
  <c r="T119" i="6" s="1"/>
  <c r="T118" i="6" s="1"/>
  <c r="R144" i="2"/>
  <c r="P176" i="2"/>
  <c r="BK440" i="2"/>
  <c r="J440" i="2" s="1"/>
  <c r="J104" i="2" s="1"/>
  <c r="T440" i="2"/>
  <c r="R864" i="2"/>
  <c r="BK975" i="2"/>
  <c r="J975" i="2" s="1"/>
  <c r="J106" i="2" s="1"/>
  <c r="T975" i="2"/>
  <c r="P1003" i="2"/>
  <c r="T1003" i="2"/>
  <c r="T1059" i="2"/>
  <c r="P1100" i="2"/>
  <c r="BK1114" i="2"/>
  <c r="J1114" i="2"/>
  <c r="J114" i="2" s="1"/>
  <c r="R1114" i="2"/>
  <c r="BK1174" i="2"/>
  <c r="J1174" i="2" s="1"/>
  <c r="J115" i="2" s="1"/>
  <c r="BK1192" i="2"/>
  <c r="J1192" i="2" s="1"/>
  <c r="J116" i="2" s="1"/>
  <c r="R1192" i="2"/>
  <c r="BK1253" i="2"/>
  <c r="J1253" i="2" s="1"/>
  <c r="J118" i="2" s="1"/>
  <c r="T1253" i="2"/>
  <c r="BK1377" i="2"/>
  <c r="J1377" i="2"/>
  <c r="J119" i="2" s="1"/>
  <c r="T1377" i="2"/>
  <c r="P1471" i="2"/>
  <c r="BK1594" i="2"/>
  <c r="J1594" i="2" s="1"/>
  <c r="J122" i="2" s="1"/>
  <c r="R1594" i="2"/>
  <c r="R135" i="3"/>
  <c r="BK195" i="3"/>
  <c r="J195" i="3"/>
  <c r="J102" i="3"/>
  <c r="T195" i="3"/>
  <c r="R207" i="3"/>
  <c r="P215" i="3"/>
  <c r="R222" i="3"/>
  <c r="P234" i="3"/>
  <c r="P243" i="3"/>
  <c r="P259" i="3"/>
  <c r="BK288" i="3"/>
  <c r="J288" i="3"/>
  <c r="J111" i="3" s="1"/>
  <c r="T288" i="3"/>
  <c r="R310" i="3"/>
  <c r="P313" i="3"/>
  <c r="P121" i="4"/>
  <c r="P120" i="4" s="1"/>
  <c r="P119" i="4" s="1"/>
  <c r="AU97" i="1" s="1"/>
  <c r="R132" i="4"/>
  <c r="R131" i="5"/>
  <c r="R138" i="5"/>
  <c r="R155" i="5"/>
  <c r="R161" i="5"/>
  <c r="R186" i="5"/>
  <c r="R204" i="5"/>
  <c r="BK256" i="5"/>
  <c r="J256" i="5"/>
  <c r="J104" i="5" s="1"/>
  <c r="BK273" i="5"/>
  <c r="J273" i="5" s="1"/>
  <c r="J105" i="5" s="1"/>
  <c r="BK310" i="5"/>
  <c r="J310" i="5" s="1"/>
  <c r="J106" i="5" s="1"/>
  <c r="BK120" i="6"/>
  <c r="BK119" i="6"/>
  <c r="J119" i="6"/>
  <c r="J97" i="6" s="1"/>
  <c r="BK232" i="2"/>
  <c r="J232" i="2" s="1"/>
  <c r="J100" i="2" s="1"/>
  <c r="BK337" i="2"/>
  <c r="J337" i="2"/>
  <c r="J102" i="2"/>
  <c r="BK316" i="5"/>
  <c r="J316" i="5"/>
  <c r="J107" i="5" s="1"/>
  <c r="BK318" i="5"/>
  <c r="J318" i="5"/>
  <c r="J108" i="5" s="1"/>
  <c r="BK123" i="7"/>
  <c r="J123" i="7" s="1"/>
  <c r="J98" i="7" s="1"/>
  <c r="BK175" i="3"/>
  <c r="J175" i="3"/>
  <c r="J99" i="3"/>
  <c r="BK219" i="3"/>
  <c r="J219" i="3"/>
  <c r="J105" i="3" s="1"/>
  <c r="BK320" i="5"/>
  <c r="J320" i="5"/>
  <c r="J109" i="5" s="1"/>
  <c r="BK125" i="7"/>
  <c r="J125" i="7" s="1"/>
  <c r="J99" i="7" s="1"/>
  <c r="BK319" i="2"/>
  <c r="J319" i="2"/>
  <c r="J101" i="2"/>
  <c r="BK984" i="2"/>
  <c r="J984" i="2"/>
  <c r="J107" i="2" s="1"/>
  <c r="BK129" i="7"/>
  <c r="J129" i="7"/>
  <c r="J101" i="7" s="1"/>
  <c r="BK182" i="3"/>
  <c r="J182" i="3" s="1"/>
  <c r="J100" i="3" s="1"/>
  <c r="BK189" i="3"/>
  <c r="J189" i="3"/>
  <c r="J101" i="3"/>
  <c r="BK322" i="5"/>
  <c r="J322" i="5"/>
  <c r="J110" i="5" s="1"/>
  <c r="BK127" i="7"/>
  <c r="J127" i="7"/>
  <c r="J100" i="7" s="1"/>
  <c r="E85" i="7"/>
  <c r="F92" i="7"/>
  <c r="J115" i="7"/>
  <c r="BE124" i="7"/>
  <c r="J120" i="6"/>
  <c r="J98" i="6"/>
  <c r="BK118" i="6"/>
  <c r="J118" i="6"/>
  <c r="BE126" i="7"/>
  <c r="BE130" i="7"/>
  <c r="BE128" i="7"/>
  <c r="F91" i="6"/>
  <c r="E108" i="6"/>
  <c r="J112" i="6"/>
  <c r="F115" i="6"/>
  <c r="BE127" i="6"/>
  <c r="BE144" i="6"/>
  <c r="BE153" i="6"/>
  <c r="BE157" i="6"/>
  <c r="BE171" i="6"/>
  <c r="BE173" i="6"/>
  <c r="BE175" i="6"/>
  <c r="J91" i="6"/>
  <c r="BE122" i="6"/>
  <c r="BE123" i="6"/>
  <c r="BE126" i="6"/>
  <c r="BE129" i="6"/>
  <c r="BE163" i="6"/>
  <c r="BE179" i="6"/>
  <c r="BE184" i="6"/>
  <c r="J92" i="6"/>
  <c r="BE124" i="6"/>
  <c r="BE128" i="6"/>
  <c r="BE132" i="6"/>
  <c r="BE134" i="6"/>
  <c r="BE136" i="6"/>
  <c r="BE138" i="6"/>
  <c r="BE140" i="6"/>
  <c r="BE142" i="6"/>
  <c r="BE145" i="6"/>
  <c r="BE146" i="6"/>
  <c r="BE150" i="6"/>
  <c r="BE151" i="6"/>
  <c r="BE155" i="6"/>
  <c r="BE159" i="6"/>
  <c r="BE161" i="6"/>
  <c r="BE169" i="6"/>
  <c r="BE176" i="6"/>
  <c r="BE180" i="6"/>
  <c r="BE181" i="6"/>
  <c r="BE182" i="6"/>
  <c r="BE183" i="6"/>
  <c r="BE121" i="6"/>
  <c r="BE125" i="6"/>
  <c r="BE131" i="6"/>
  <c r="BE148" i="6"/>
  <c r="BE165" i="6"/>
  <c r="BE167" i="6"/>
  <c r="BE177" i="6"/>
  <c r="BE178" i="6"/>
  <c r="E85" i="5"/>
  <c r="F91" i="5"/>
  <c r="F92" i="5"/>
  <c r="J92" i="5"/>
  <c r="J124" i="5"/>
  <c r="J126" i="5"/>
  <c r="BE132" i="5"/>
  <c r="BE134" i="5"/>
  <c r="BE135" i="5"/>
  <c r="BE137" i="5"/>
  <c r="BE142" i="5"/>
  <c r="BE148" i="5"/>
  <c r="BE151" i="5"/>
  <c r="BE152" i="5"/>
  <c r="BE153" i="5"/>
  <c r="BE156" i="5"/>
  <c r="BE157" i="5"/>
  <c r="BE159" i="5"/>
  <c r="BE163" i="5"/>
  <c r="BE164" i="5"/>
  <c r="BE166" i="5"/>
  <c r="BE167" i="5"/>
  <c r="BE169" i="5"/>
  <c r="BE172" i="5"/>
  <c r="BE174" i="5"/>
  <c r="BE176" i="5"/>
  <c r="BE177" i="5"/>
  <c r="BE183" i="5"/>
  <c r="BE184" i="5"/>
  <c r="BE187" i="5"/>
  <c r="BE190" i="5"/>
  <c r="BE194" i="5"/>
  <c r="BE196" i="5"/>
  <c r="BE197" i="5"/>
  <c r="BE198" i="5"/>
  <c r="BE206" i="5"/>
  <c r="BE208" i="5"/>
  <c r="BE211" i="5"/>
  <c r="BE213" i="5"/>
  <c r="BE214" i="5"/>
  <c r="BE216" i="5"/>
  <c r="BE217" i="5"/>
  <c r="BE227" i="5"/>
  <c r="BE229" i="5"/>
  <c r="BE230" i="5"/>
  <c r="BE232" i="5"/>
  <c r="BE233" i="5"/>
  <c r="BE235" i="5"/>
  <c r="BE237" i="5"/>
  <c r="BE244" i="5"/>
  <c r="BE247" i="5"/>
  <c r="BE250" i="5"/>
  <c r="BE252" i="5"/>
  <c r="BE254" i="5"/>
  <c r="BE257" i="5"/>
  <c r="BE261" i="5"/>
  <c r="BE263" i="5"/>
  <c r="BE264" i="5"/>
  <c r="BE267" i="5"/>
  <c r="BE270" i="5"/>
  <c r="BE271" i="5"/>
  <c r="BE277" i="5"/>
  <c r="BE279" i="5"/>
  <c r="BE281" i="5"/>
  <c r="BE283" i="5"/>
  <c r="BE285" i="5"/>
  <c r="BE287" i="5"/>
  <c r="BE289" i="5"/>
  <c r="BE291" i="5"/>
  <c r="BE293" i="5"/>
  <c r="BE294" i="5"/>
  <c r="BE296" i="5"/>
  <c r="BE298" i="5"/>
  <c r="BE301" i="5"/>
  <c r="BE306" i="5"/>
  <c r="BE307" i="5"/>
  <c r="BE312" i="5"/>
  <c r="BE317" i="5"/>
  <c r="BE321" i="5"/>
  <c r="BE323" i="5"/>
  <c r="BE133" i="5"/>
  <c r="BE136" i="5"/>
  <c r="BE139" i="5"/>
  <c r="BE140" i="5"/>
  <c r="BE141" i="5"/>
  <c r="BE143" i="5"/>
  <c r="BE144" i="5"/>
  <c r="BE145" i="5"/>
  <c r="BE146" i="5"/>
  <c r="BE147" i="5"/>
  <c r="BE149" i="5"/>
  <c r="BE150" i="5"/>
  <c r="BE154" i="5"/>
  <c r="BE158" i="5"/>
  <c r="BE160" i="5"/>
  <c r="BE162" i="5"/>
  <c r="BE165" i="5"/>
  <c r="BE168" i="5"/>
  <c r="BE170" i="5"/>
  <c r="BE171" i="5"/>
  <c r="BE173" i="5"/>
  <c r="BE175" i="5"/>
  <c r="BE178" i="5"/>
  <c r="BE179" i="5"/>
  <c r="BE180" i="5"/>
  <c r="BE181" i="5"/>
  <c r="BE182" i="5"/>
  <c r="BE185" i="5"/>
  <c r="BE188" i="5"/>
  <c r="BE189" i="5"/>
  <c r="BE191" i="5"/>
  <c r="BE192" i="5"/>
  <c r="BE193" i="5"/>
  <c r="BE195" i="5"/>
  <c r="BE199" i="5"/>
  <c r="BE200" i="5"/>
  <c r="BE201" i="5"/>
  <c r="BE202" i="5"/>
  <c r="BE203" i="5"/>
  <c r="BE205" i="5"/>
  <c r="BE207" i="5"/>
  <c r="BE209" i="5"/>
  <c r="BE210" i="5"/>
  <c r="BE212" i="5"/>
  <c r="BE215" i="5"/>
  <c r="BE218" i="5"/>
  <c r="BE219" i="5"/>
  <c r="BE220" i="5"/>
  <c r="BE221" i="5"/>
  <c r="BE222" i="5"/>
  <c r="BE223" i="5"/>
  <c r="BE224" i="5"/>
  <c r="BE225" i="5"/>
  <c r="BE226" i="5"/>
  <c r="BE228" i="5"/>
  <c r="BE231" i="5"/>
  <c r="BE234" i="5"/>
  <c r="BE236" i="5"/>
  <c r="BE238" i="5"/>
  <c r="BE239" i="5"/>
  <c r="BE240" i="5"/>
  <c r="BE241" i="5"/>
  <c r="BE242" i="5"/>
  <c r="BE245" i="5"/>
  <c r="BE246" i="5"/>
  <c r="BE248" i="5"/>
  <c r="BE249" i="5"/>
  <c r="BE251" i="5"/>
  <c r="BE253" i="5"/>
  <c r="BE255" i="5"/>
  <c r="BE258" i="5"/>
  <c r="BE259" i="5"/>
  <c r="BE260" i="5"/>
  <c r="BE262" i="5"/>
  <c r="BE265" i="5"/>
  <c r="BE266" i="5"/>
  <c r="BE268" i="5"/>
  <c r="BE269" i="5"/>
  <c r="BE272" i="5"/>
  <c r="BE274" i="5"/>
  <c r="BE275" i="5"/>
  <c r="BE276" i="5"/>
  <c r="BE278" i="5"/>
  <c r="BE280" i="5"/>
  <c r="BE282" i="5"/>
  <c r="BE284" i="5"/>
  <c r="BE286" i="5"/>
  <c r="BE288" i="5"/>
  <c r="BE290" i="5"/>
  <c r="BE292" i="5"/>
  <c r="BE295" i="5"/>
  <c r="BE297" i="5"/>
  <c r="BE299" i="5"/>
  <c r="BE300" i="5"/>
  <c r="BE302" i="5"/>
  <c r="BE303" i="5"/>
  <c r="BE304" i="5"/>
  <c r="BE305" i="5"/>
  <c r="BE308" i="5"/>
  <c r="BE309" i="5"/>
  <c r="BE311" i="5"/>
  <c r="BE313" i="5"/>
  <c r="BE314" i="5"/>
  <c r="BE315" i="5"/>
  <c r="BE319" i="5"/>
  <c r="J113" i="4"/>
  <c r="BE134" i="4"/>
  <c r="BE142" i="4"/>
  <c r="BE128" i="4"/>
  <c r="BE131" i="4"/>
  <c r="E85" i="4"/>
  <c r="F92" i="4"/>
  <c r="BE122" i="4"/>
  <c r="BE129" i="4"/>
  <c r="BE140" i="4"/>
  <c r="BE143" i="4"/>
  <c r="BE144" i="4"/>
  <c r="BE130" i="4"/>
  <c r="BE133" i="4"/>
  <c r="BE139" i="4"/>
  <c r="BE141" i="4"/>
  <c r="E85" i="3"/>
  <c r="BE166" i="3"/>
  <c r="BE199" i="3"/>
  <c r="BE205" i="3"/>
  <c r="BE208" i="3"/>
  <c r="BE214" i="3"/>
  <c r="BE233" i="3"/>
  <c r="BE242" i="3"/>
  <c r="BE246" i="3"/>
  <c r="BE248" i="3"/>
  <c r="BE249" i="3"/>
  <c r="BE252" i="3"/>
  <c r="BE254" i="3"/>
  <c r="BE255" i="3"/>
  <c r="BE257" i="3"/>
  <c r="BE258" i="3"/>
  <c r="BE261" i="3"/>
  <c r="BE263" i="3"/>
  <c r="BE265" i="3"/>
  <c r="BE270" i="3"/>
  <c r="BE272" i="3"/>
  <c r="BE285" i="3"/>
  <c r="BE299" i="3"/>
  <c r="BE303" i="3"/>
  <c r="BE305" i="3"/>
  <c r="BE306" i="3"/>
  <c r="BE308" i="3"/>
  <c r="BE136" i="3"/>
  <c r="BE141" i="3"/>
  <c r="BE151" i="3"/>
  <c r="BE156" i="3"/>
  <c r="BE161" i="3"/>
  <c r="BE162" i="3"/>
  <c r="BE203" i="3"/>
  <c r="BE216" i="3"/>
  <c r="BE217" i="3"/>
  <c r="BE240" i="3"/>
  <c r="BE247" i="3"/>
  <c r="BE250" i="3"/>
  <c r="BE262" i="3"/>
  <c r="BE279" i="3"/>
  <c r="BE289" i="3"/>
  <c r="BE298" i="3"/>
  <c r="BE301" i="3"/>
  <c r="BE307" i="3"/>
  <c r="BE309" i="3"/>
  <c r="BE311" i="3"/>
  <c r="J89" i="3"/>
  <c r="F92" i="3"/>
  <c r="BE146" i="3"/>
  <c r="BE167" i="3"/>
  <c r="BE173" i="3"/>
  <c r="BE190" i="3"/>
  <c r="BE196" i="3"/>
  <c r="BE200" i="3"/>
  <c r="BE201" i="3"/>
  <c r="BE202" i="3"/>
  <c r="BE220" i="3"/>
  <c r="BE228" i="3"/>
  <c r="BE230" i="3"/>
  <c r="BE231" i="3"/>
  <c r="BE235" i="3"/>
  <c r="BE244" i="3"/>
  <c r="BE256" i="3"/>
  <c r="BE264" i="3"/>
  <c r="BE266" i="3"/>
  <c r="BE273" i="3"/>
  <c r="BE274" i="3"/>
  <c r="BE275" i="3"/>
  <c r="BE276" i="3"/>
  <c r="BE277" i="3"/>
  <c r="BE278" i="3"/>
  <c r="BE281" i="3"/>
  <c r="BE283" i="3"/>
  <c r="BE284" i="3"/>
  <c r="BE286" i="3"/>
  <c r="BE287" i="3"/>
  <c r="BE290" i="3"/>
  <c r="BE291" i="3"/>
  <c r="BE293" i="3"/>
  <c r="BE295" i="3"/>
  <c r="BE297" i="3"/>
  <c r="BE304" i="3"/>
  <c r="BE312" i="3"/>
  <c r="BE163" i="3"/>
  <c r="BE164" i="3"/>
  <c r="BE176" i="3"/>
  <c r="BE183" i="3"/>
  <c r="BE197" i="3"/>
  <c r="BE204" i="3"/>
  <c r="BE209" i="3"/>
  <c r="BE223" i="3"/>
  <c r="BE245" i="3"/>
  <c r="BE251" i="3"/>
  <c r="BE253" i="3"/>
  <c r="BE260" i="3"/>
  <c r="BE267" i="3"/>
  <c r="BE268" i="3"/>
  <c r="BE269" i="3"/>
  <c r="BE271" i="3"/>
  <c r="BE280" i="3"/>
  <c r="BE282" i="3"/>
  <c r="BE294" i="3"/>
  <c r="BE296" i="3"/>
  <c r="BE300" i="3"/>
  <c r="BE302" i="3"/>
  <c r="BE314" i="3"/>
  <c r="BE315" i="3"/>
  <c r="BE175" i="2"/>
  <c r="BE203" i="2"/>
  <c r="BE211" i="2"/>
  <c r="BE220" i="2"/>
  <c r="BE233" i="2"/>
  <c r="BE245" i="2"/>
  <c r="BE269" i="2"/>
  <c r="BE350" i="2"/>
  <c r="BE430" i="2"/>
  <c r="BE570" i="2"/>
  <c r="BE770" i="2"/>
  <c r="BE782" i="2"/>
  <c r="BE787" i="2"/>
  <c r="BE789" i="2"/>
  <c r="BE807" i="2"/>
  <c r="BE819" i="2"/>
  <c r="BE825" i="2"/>
  <c r="BE848" i="2"/>
  <c r="BE859" i="2"/>
  <c r="BE886" i="2"/>
  <c r="BE897" i="2"/>
  <c r="BE936" i="2"/>
  <c r="BE965" i="2"/>
  <c r="BE977" i="2"/>
  <c r="BE978" i="2"/>
  <c r="BE988" i="2"/>
  <c r="BE1016" i="2"/>
  <c r="BE1025" i="2"/>
  <c r="BE1037" i="2"/>
  <c r="BE1040" i="2"/>
  <c r="BE1042" i="2"/>
  <c r="BE1056" i="2"/>
  <c r="BE1067" i="2"/>
  <c r="BE1086" i="2"/>
  <c r="BE1099" i="2"/>
  <c r="BE1113" i="2"/>
  <c r="BE1115" i="2"/>
  <c r="BE1138" i="2"/>
  <c r="BE1154" i="2"/>
  <c r="BE1156" i="2"/>
  <c r="BE1204" i="2"/>
  <c r="BE1215" i="2"/>
  <c r="BE1226" i="2"/>
  <c r="BE1244" i="2"/>
  <c r="BE1309" i="2"/>
  <c r="BE1362" i="2"/>
  <c r="BE1408" i="2"/>
  <c r="BE1410" i="2"/>
  <c r="BE1452" i="2"/>
  <c r="BE1577" i="2"/>
  <c r="BE1595" i="2"/>
  <c r="BE1699" i="2"/>
  <c r="BE1701" i="2"/>
  <c r="BE1703" i="2"/>
  <c r="J136" i="2"/>
  <c r="BE174" i="2"/>
  <c r="BE177" i="2"/>
  <c r="BE188" i="2"/>
  <c r="BE193" i="2"/>
  <c r="BE226" i="2"/>
  <c r="BE266" i="2"/>
  <c r="BE268" i="2"/>
  <c r="BE274" i="2"/>
  <c r="BE306" i="2"/>
  <c r="BE312" i="2"/>
  <c r="BE338" i="2"/>
  <c r="BE345" i="2"/>
  <c r="BE379" i="2"/>
  <c r="BE393" i="2"/>
  <c r="BE441" i="2"/>
  <c r="BE460" i="2"/>
  <c r="BE484" i="2"/>
  <c r="BE656" i="2"/>
  <c r="BE854" i="2"/>
  <c r="BE865" i="2"/>
  <c r="BE904" i="2"/>
  <c r="BE944" i="2"/>
  <c r="BE951" i="2"/>
  <c r="BE981" i="2"/>
  <c r="BE983" i="2"/>
  <c r="BE993" i="2"/>
  <c r="BE1004" i="2"/>
  <c r="BE1011" i="2"/>
  <c r="BE1021" i="2"/>
  <c r="BE1023" i="2"/>
  <c r="BE1030" i="2"/>
  <c r="BE1032" i="2"/>
  <c r="BE1039" i="2"/>
  <c r="BE1047" i="2"/>
  <c r="BE1054" i="2"/>
  <c r="BE1161" i="2"/>
  <c r="BE1175" i="2"/>
  <c r="BE1185" i="2"/>
  <c r="BE1193" i="2"/>
  <c r="BE1214" i="2"/>
  <c r="BE1221" i="2"/>
  <c r="BE1228" i="2"/>
  <c r="BE1243" i="2"/>
  <c r="BE1249" i="2"/>
  <c r="BE1254" i="2"/>
  <c r="BE1294" i="2"/>
  <c r="BE1305" i="2"/>
  <c r="BE1319" i="2"/>
  <c r="BE1344" i="2"/>
  <c r="BE1398" i="2"/>
  <c r="BE1419" i="2"/>
  <c r="BE1438" i="2"/>
  <c r="BE1459" i="2"/>
  <c r="BE1466" i="2"/>
  <c r="BE1469" i="2"/>
  <c r="BE1472" i="2"/>
  <c r="BE1501" i="2"/>
  <c r="BE1540" i="2"/>
  <c r="BE1541" i="2"/>
  <c r="BE1571" i="2"/>
  <c r="BE1582" i="2"/>
  <c r="BE1593" i="2"/>
  <c r="BE1596" i="2"/>
  <c r="BE1608" i="2"/>
  <c r="BE1707" i="2"/>
  <c r="E85" i="2"/>
  <c r="BE145" i="2"/>
  <c r="BE150" i="2"/>
  <c r="BE156" i="2"/>
  <c r="BE198" i="2"/>
  <c r="BE252" i="2"/>
  <c r="BE265" i="2"/>
  <c r="BE355" i="2"/>
  <c r="BE364" i="2"/>
  <c r="BE425" i="2"/>
  <c r="BE664" i="2"/>
  <c r="BE765" i="2"/>
  <c r="BE830" i="2"/>
  <c r="BE878" i="2"/>
  <c r="BE931" i="2"/>
  <c r="BE957" i="2"/>
  <c r="BE995" i="2"/>
  <c r="BE1009" i="2"/>
  <c r="BE1057" i="2"/>
  <c r="BE1058" i="2"/>
  <c r="BE1069" i="2"/>
  <c r="BE1076" i="2"/>
  <c r="BE1090" i="2"/>
  <c r="BE1097" i="2"/>
  <c r="BE1101" i="2"/>
  <c r="BE1106" i="2"/>
  <c r="BE1108" i="2"/>
  <c r="BE1130" i="2"/>
  <c r="BE1186" i="2"/>
  <c r="BE1205" i="2"/>
  <c r="BE1216" i="2"/>
  <c r="BE1217" i="2"/>
  <c r="BE1218" i="2"/>
  <c r="BE1219" i="2"/>
  <c r="BE1220" i="2"/>
  <c r="BE1227" i="2"/>
  <c r="BE1234" i="2"/>
  <c r="BE1237" i="2"/>
  <c r="BE1251" i="2"/>
  <c r="BE1274" i="2"/>
  <c r="BE1311" i="2"/>
  <c r="BE1315" i="2"/>
  <c r="BE1336" i="2"/>
  <c r="BE1338" i="2"/>
  <c r="BE1371" i="2"/>
  <c r="BE1376" i="2"/>
  <c r="BE1378" i="2"/>
  <c r="BE1406" i="2"/>
  <c r="BE1407" i="2"/>
  <c r="BE1424" i="2"/>
  <c r="BE1431" i="2"/>
  <c r="BE1436" i="2"/>
  <c r="BE1454" i="2"/>
  <c r="BE1530" i="2"/>
  <c r="BE1584" i="2"/>
  <c r="BE1600" i="2"/>
  <c r="BE1679" i="2"/>
  <c r="BE1696" i="2"/>
  <c r="BE1698" i="2"/>
  <c r="F92" i="2"/>
  <c r="BE162" i="2"/>
  <c r="BE267" i="2"/>
  <c r="BE293" i="2"/>
  <c r="BE320" i="2"/>
  <c r="BE339" i="2"/>
  <c r="BE340" i="2"/>
  <c r="BE373" i="2"/>
  <c r="BE384" i="2"/>
  <c r="BE403" i="2"/>
  <c r="BE414" i="2"/>
  <c r="BE479" i="2"/>
  <c r="BE750" i="2"/>
  <c r="BE755" i="2"/>
  <c r="BE760" i="2"/>
  <c r="BE800" i="2"/>
  <c r="BE802" i="2"/>
  <c r="BE809" i="2"/>
  <c r="BE817" i="2"/>
  <c r="BE842" i="2"/>
  <c r="BE873" i="2"/>
  <c r="BE891" i="2"/>
  <c r="BE895" i="2"/>
  <c r="BE896" i="2"/>
  <c r="BE898" i="2"/>
  <c r="BE899" i="2"/>
  <c r="BE909" i="2"/>
  <c r="BE921" i="2"/>
  <c r="BE970" i="2"/>
  <c r="BE976" i="2"/>
  <c r="BE979" i="2"/>
  <c r="BE982" i="2"/>
  <c r="BE985" i="2"/>
  <c r="BE1000" i="2"/>
  <c r="BE1002" i="2"/>
  <c r="BE1024" i="2"/>
  <c r="BE1049" i="2"/>
  <c r="BE1060" i="2"/>
  <c r="BE1079" i="2"/>
  <c r="BE1081" i="2"/>
  <c r="BE1166" i="2"/>
  <c r="BE1168" i="2"/>
  <c r="BE1173" i="2"/>
  <c r="BE1180" i="2"/>
  <c r="BE1191" i="2"/>
  <c r="BE1198" i="2"/>
  <c r="BE1213" i="2"/>
  <c r="BE1229" i="2"/>
  <c r="BE1235" i="2"/>
  <c r="BE1242" i="2"/>
  <c r="BE1250" i="2"/>
  <c r="BE1252" i="2"/>
  <c r="BE1303" i="2"/>
  <c r="BE1345" i="2"/>
  <c r="BE1393" i="2"/>
  <c r="BE1409" i="2"/>
  <c r="BE1429" i="2"/>
  <c r="BE1461" i="2"/>
  <c r="BE1468" i="2"/>
  <c r="BE1470" i="2"/>
  <c r="BE1539" i="2"/>
  <c r="BE1542" i="2"/>
  <c r="BE1573" i="2"/>
  <c r="BE1586" i="2"/>
  <c r="BE1591" i="2"/>
  <c r="BE1592" i="2"/>
  <c r="BE1604" i="2"/>
  <c r="BE1687" i="2"/>
  <c r="BE1706" i="2"/>
  <c r="J34" i="2"/>
  <c r="AW95" i="1" s="1"/>
  <c r="F35" i="3"/>
  <c r="BB96" i="1" s="1"/>
  <c r="F34" i="3"/>
  <c r="BA96" i="1" s="1"/>
  <c r="F36" i="4"/>
  <c r="BC97" i="1" s="1"/>
  <c r="J34" i="4"/>
  <c r="AW97" i="1" s="1"/>
  <c r="F34" i="5"/>
  <c r="BA98" i="1"/>
  <c r="F36" i="5"/>
  <c r="BC98" i="1" s="1"/>
  <c r="J30" i="6"/>
  <c r="F36" i="7"/>
  <c r="BC100" i="1"/>
  <c r="F34" i="2"/>
  <c r="BA95" i="1" s="1"/>
  <c r="J34" i="3"/>
  <c r="AW96" i="1" s="1"/>
  <c r="F35" i="4"/>
  <c r="BB97" i="1" s="1"/>
  <c r="F37" i="4"/>
  <c r="BD97" i="1"/>
  <c r="F34" i="4"/>
  <c r="BA97" i="1"/>
  <c r="J34" i="5"/>
  <c r="AW98" i="1"/>
  <c r="J34" i="6"/>
  <c r="AW99" i="1" s="1"/>
  <c r="F34" i="6"/>
  <c r="BA99" i="1"/>
  <c r="F37" i="6"/>
  <c r="BD99" i="1"/>
  <c r="F35" i="6"/>
  <c r="BB99" i="1"/>
  <c r="F37" i="7"/>
  <c r="BD100" i="1"/>
  <c r="J34" i="7"/>
  <c r="AW100" i="1"/>
  <c r="F36" i="2"/>
  <c r="BC95" i="1" s="1"/>
  <c r="F37" i="3"/>
  <c r="BD96" i="1" s="1"/>
  <c r="F36" i="3"/>
  <c r="BC96" i="1" s="1"/>
  <c r="F37" i="5"/>
  <c r="BD98" i="1"/>
  <c r="F35" i="5"/>
  <c r="BB98" i="1"/>
  <c r="F36" i="6"/>
  <c r="BC99" i="1"/>
  <c r="F34" i="7"/>
  <c r="BA100" i="1" s="1"/>
  <c r="F35" i="2"/>
  <c r="BB95" i="1" s="1"/>
  <c r="F37" i="2"/>
  <c r="BD95" i="1" s="1"/>
  <c r="F35" i="7"/>
  <c r="BB100" i="1"/>
  <c r="R143" i="2" l="1"/>
  <c r="T130" i="5"/>
  <c r="P221" i="3"/>
  <c r="P133" i="3" s="1"/>
  <c r="AU96" i="1" s="1"/>
  <c r="R986" i="2"/>
  <c r="R130" i="5"/>
  <c r="P130" i="5"/>
  <c r="AU98" i="1" s="1"/>
  <c r="R221" i="3"/>
  <c r="R133" i="3" s="1"/>
  <c r="R120" i="4"/>
  <c r="R119" i="4"/>
  <c r="P134" i="3"/>
  <c r="T221" i="3"/>
  <c r="P143" i="2"/>
  <c r="T143" i="2"/>
  <c r="T134" i="3"/>
  <c r="T986" i="2"/>
  <c r="P986" i="2"/>
  <c r="BK143" i="2"/>
  <c r="J143" i="2" s="1"/>
  <c r="J97" i="2" s="1"/>
  <c r="BK986" i="2"/>
  <c r="J986" i="2" s="1"/>
  <c r="J108" i="2" s="1"/>
  <c r="BK221" i="3"/>
  <c r="J221" i="3" s="1"/>
  <c r="J106" i="3" s="1"/>
  <c r="BK120" i="4"/>
  <c r="J120" i="4"/>
  <c r="J97" i="4" s="1"/>
  <c r="BK130" i="5"/>
  <c r="J130" i="5" s="1"/>
  <c r="J96" i="5" s="1"/>
  <c r="BK134" i="3"/>
  <c r="J134" i="3" s="1"/>
  <c r="J97" i="3" s="1"/>
  <c r="BK122" i="7"/>
  <c r="J122" i="7"/>
  <c r="J97" i="7"/>
  <c r="AG99" i="1"/>
  <c r="J96" i="6"/>
  <c r="J33" i="3"/>
  <c r="AV96" i="1" s="1"/>
  <c r="AT96" i="1" s="1"/>
  <c r="F33" i="3"/>
  <c r="AZ96" i="1" s="1"/>
  <c r="J33" i="4"/>
  <c r="AV97" i="1" s="1"/>
  <c r="AT97" i="1" s="1"/>
  <c r="F33" i="4"/>
  <c r="AZ97" i="1"/>
  <c r="J33" i="5"/>
  <c r="AV98" i="1" s="1"/>
  <c r="AT98" i="1" s="1"/>
  <c r="F33" i="5"/>
  <c r="AZ98" i="1" s="1"/>
  <c r="F33" i="6"/>
  <c r="AZ99" i="1"/>
  <c r="F33" i="7"/>
  <c r="AZ100" i="1" s="1"/>
  <c r="BC94" i="1"/>
  <c r="W32" i="1" s="1"/>
  <c r="J33" i="7"/>
  <c r="AV100" i="1"/>
  <c r="AT100" i="1"/>
  <c r="BA94" i="1"/>
  <c r="AW94" i="1" s="1"/>
  <c r="AK30" i="1" s="1"/>
  <c r="F33" i="2"/>
  <c r="AZ95" i="1" s="1"/>
  <c r="J33" i="2"/>
  <c r="AV95" i="1" s="1"/>
  <c r="AT95" i="1" s="1"/>
  <c r="J33" i="6"/>
  <c r="AV99" i="1"/>
  <c r="AT99" i="1"/>
  <c r="AN99" i="1"/>
  <c r="BD94" i="1"/>
  <c r="W33" i="1" s="1"/>
  <c r="BB94" i="1"/>
  <c r="W31" i="1" s="1"/>
  <c r="T133" i="3" l="1"/>
  <c r="P142" i="2"/>
  <c r="AU95" i="1" s="1"/>
  <c r="AU94" i="1" s="1"/>
  <c r="T142" i="2"/>
  <c r="R142" i="2"/>
  <c r="BK119" i="4"/>
  <c r="J119" i="4" s="1"/>
  <c r="J96" i="4" s="1"/>
  <c r="BK121" i="7"/>
  <c r="J121" i="7" s="1"/>
  <c r="J96" i="7" s="1"/>
  <c r="BK142" i="2"/>
  <c r="J142" i="2" s="1"/>
  <c r="J96" i="2" s="1"/>
  <c r="BK133" i="3"/>
  <c r="J133" i="3" s="1"/>
  <c r="J30" i="3" s="1"/>
  <c r="AG96" i="1" s="1"/>
  <c r="J39" i="6"/>
  <c r="AX94" i="1"/>
  <c r="AZ94" i="1"/>
  <c r="W29" i="1" s="1"/>
  <c r="J30" i="5"/>
  <c r="AG98" i="1" s="1"/>
  <c r="W30" i="1"/>
  <c r="AY94" i="1"/>
  <c r="J39" i="3" l="1"/>
  <c r="J39" i="5"/>
  <c r="J96" i="3"/>
  <c r="AN96" i="1"/>
  <c r="AN98" i="1"/>
  <c r="J30" i="2"/>
  <c r="AG95" i="1" s="1"/>
  <c r="J30" i="4"/>
  <c r="AG97" i="1"/>
  <c r="J30" i="7"/>
  <c r="AG100" i="1"/>
  <c r="AV94" i="1"/>
  <c r="AK29" i="1" s="1"/>
  <c r="J39" i="2" l="1"/>
  <c r="J39" i="7"/>
  <c r="J39" i="4"/>
  <c r="AN97" i="1"/>
  <c r="AN100" i="1"/>
  <c r="AN95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<sst xmlns="http://schemas.openxmlformats.org/spreadsheetml/2006/main" count="22979" uniqueCount="2532">
  <si>
    <t>Export Komplet</t>
  </si>
  <si>
    <t/>
  </si>
  <si>
    <t>2.0</t>
  </si>
  <si>
    <t>False</t>
  </si>
  <si>
    <t>{fd78119b-f3bd-4530-aa8a-af7c5d7e27bd}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</si>
  <si>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</si>
  <si>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</si>
  <si>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</si>
  <si>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</si>
  <si>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</si>
  <si>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</si>
  <si>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</si>
  <si>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</si>
  <si>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</si>
  <si>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2023/24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</si>
  <si>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</si>
  <si>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</si>
  <si>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Změna stavby ZŠ Liběšice</t>
  </si>
  <si>
    <t>KSO:</t>
  </si>
  <si>
    <t>CC-CZ:</t>
  </si>
  <si>
    <t>Místo:</t>
  </si>
  <si>
    <t>Liběšice, č.p.170</t>
  </si>
  <si>
    <t>Datum:</t>
  </si>
  <si>
    <t>28. 6. 2023</t>
  </si>
  <si>
    <t>Zadavatel:</t>
  </si>
  <si>
    <t>IČ:</t>
  </si>
  <si>
    <t>Obec Liběšice</t>
  </si>
  <si>
    <t>DIČ:</t>
  </si>
  <si>
    <t>Uchazeč:</t>
  </si>
  <si>
    <t>Vyplň údaj</t>
  </si>
  <si>
    <t>Projektant:</t>
  </si>
  <si>
    <t>PK Polerecký s.r.o.</t>
  </si>
  <si>
    <t>True</t>
  </si>
  <si>
    <t>Zpracovatel:</t>
  </si>
  <si>
    <t>65060865</t>
  </si>
  <si>
    <t>Roman Šácha</t>
  </si>
  <si>
    <t>CZ460128473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</si>
  <si>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</si>
  <si>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</si>
  <si>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</si>
  <si>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</si>
  <si>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</si>
  <si>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</si>
  <si>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</si>
  <si>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</si>
  <si>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</si>
  <si>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</si>
  <si>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</si>
  <si>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</si>
  <si>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</si>
  <si>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</si>
  <si>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</si>
  <si>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</si>
  <si>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</si>
  <si>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</si>
  <si>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</si>
  <si>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</si>
  <si>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</si>
  <si>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</si>
  <si>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</si>
  <si>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</si>
  <si>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</si>
  <si>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</si>
  <si>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</si>
  <si>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</si>
  <si>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</si>
  <si>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</si>
  <si>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</si>
  <si>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</si>
  <si>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</si>
  <si>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</si>
  <si>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</si>
  <si>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</si>
  <si>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</si>
  <si>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</si>
  <si>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</si>
  <si>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</si>
  <si>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</si>
  <si>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</si>
  <si>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</si>
  <si>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</si>
  <si>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</si>
  <si>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</si>
  <si>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2023/24-01</t>
  </si>
  <si>
    <t>Změna stavby ZŠ Liběšice - ASŘ</t>
  </si>
  <si>
    <t>STA</t>
  </si>
  <si>
    <t>1</t>
  </si>
  <si>
    <t>{04feaa42-40d8-426a-8f0e-e67ee937b5be}</t>
  </si>
  <si>
    <t>2</t>
  </si>
  <si>
    <t>2023/24-02</t>
  </si>
  <si>
    <t>Zdravotně-technické instalace</t>
  </si>
  <si>
    <t>{236ad017-54ae-43c2-b87f-15722b6513e9}</t>
  </si>
  <si>
    <t>2023/24-03</t>
  </si>
  <si>
    <t>Ústřední vytápění</t>
  </si>
  <si>
    <t>{9e829825-e9e4-464a-8765-ca1c8122eea7}</t>
  </si>
  <si>
    <t>2023/24-04</t>
  </si>
  <si>
    <t>Elektroinstalace</t>
  </si>
  <si>
    <t>{566bf5f5-3441-4dfd-87de-e0f1157a13c2}</t>
  </si>
  <si>
    <t>2023/24-05</t>
  </si>
  <si>
    <t>Specifikace VZT</t>
  </si>
  <si>
    <t>{d03739f4-8492-484e-9ee9-7d5822724b2d}</t>
  </si>
  <si>
    <t>2023/24-06</t>
  </si>
  <si>
    <t>Vedlejší rozpočtové náklady</t>
  </si>
  <si>
    <t>{c80b1e77-0a49-43ed-9e09-70f67d5df004}</t>
  </si>
  <si>
    <t>KRYCÍ LIST SOUPISU PRACÍ</t>
  </si>
  <si>
    <t>Objekt:</t>
  </si>
  <si>
    <t>2023/24-01 - Změna stavby ZŠ Liběšice - ASŘ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</si>
  <si>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</si>
  <si>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</si>
  <si>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</si>
  <si>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</si>
  <si>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</si>
  <si>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</si>
  <si>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</si>
  <si>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</si>
  <si>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</si>
  <si>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  34 - Stěny a příčky</t>
  </si>
  <si>
    <t xml:space="preserve">    4 - Vodorovné konstrukce</t>
  </si>
  <si>
    <t xml:space="preserve">      43 - Schodišťové konstrukce a rampy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</si>
  <si>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</si>
  <si>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</si>
  <si>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</si>
  <si>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</si>
  <si>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</si>
  <si>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</si>
  <si>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</si>
  <si>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</si>
  <si>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714 - Akustická a protiotřesová opatření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</si>
  <si>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</si>
  <si>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</si>
  <si>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</si>
  <si>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</si>
  <si>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</si>
  <si>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</si>
  <si>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</si>
  <si>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</si>
  <si>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</si>
  <si>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</si>
  <si>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</si>
  <si>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</si>
  <si>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</si>
  <si>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</si>
  <si>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</si>
  <si>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</si>
  <si>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</si>
  <si>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</si>
  <si>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</si>
  <si>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</si>
  <si>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</si>
  <si>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</si>
  <si>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</si>
  <si>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</si>
  <si>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</si>
  <si>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</si>
  <si>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</si>
  <si>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</si>
  <si>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122111101</t>
  </si>
  <si>
    <t>Odkopávky a prokopávky ručně zapažené i nezapažené v hornině třídy těžitelnosti I skupiny 1 a 2</t>
  </si>
  <si>
    <t>m3</t>
  </si>
  <si>
    <t>CS ÚRS 2023 02</t>
  </si>
  <si>
    <t>4</t>
  </si>
  <si>
    <t>-1910123051</t>
  </si>
  <si>
    <t>VV</t>
  </si>
  <si>
    <t>Odkopávka pro nové schodiště</t>
  </si>
  <si>
    <t>30,00*0,20</t>
  </si>
  <si>
    <t>Mezisoučet</t>
  </si>
  <si>
    <t>3</t>
  </si>
  <si>
    <t>Součet</t>
  </si>
  <si>
    <t>131113701</t>
  </si>
  <si>
    <t>Hloubení nezapažených jam ručně s urovnáním dna do předepsaného profilu a spádu v hornině třídy těžitelnosti I skupiny 1 a 2 soudržných</t>
  </si>
  <si>
    <t>1410138132</t>
  </si>
  <si>
    <t>Hloubení jámy pro základy 10%</t>
  </si>
  <si>
    <t>Výkop na úroveň -1,450 s rozšířením výkopu</t>
  </si>
  <si>
    <t>((6,30*3,30)+(7,30*3,80))/2*1,40*0,10</t>
  </si>
  <si>
    <t>131151102</t>
  </si>
  <si>
    <t>Hloubení nezapažených jam a zářezů strojně s urovnáním dna do předepsaného profilu a spádu v hornině třídy těžitelnosti I skupiny 1 a 2 přes 20 do 50 m3</t>
  </si>
  <si>
    <t>475630970</t>
  </si>
  <si>
    <t>Hloubení jámy pro základy 90%</t>
  </si>
  <si>
    <t>((6,30*3,30)+(7,30*3,80))/2*1,40*0,90</t>
  </si>
  <si>
    <t>132112131</t>
  </si>
  <si>
    <t>Hloubení nezapažených rýh šířky do 800 mm ručně s urovnáním dna do předepsaného profilu a spádu v hornině třídy těžitelnosti I skupiny 1 a 2 soudržných</t>
  </si>
  <si>
    <t>-820029067</t>
  </si>
  <si>
    <t>Hloubení rýh pro základové pasy a patky</t>
  </si>
  <si>
    <t>(6,26+2,67+2,27*2)*0,60*0,50</t>
  </si>
  <si>
    <t>0,70*0,60*0,50</t>
  </si>
  <si>
    <t>Rýha pro patku venkovní klimatižační jednotky</t>
  </si>
  <si>
    <t>1,20*0,70*0,60</t>
  </si>
  <si>
    <t>Rýhy pro venkovní schodiště</t>
  </si>
  <si>
    <t>(2,45+2,20*2)*0,40*0,70</t>
  </si>
  <si>
    <t>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</si>
  <si>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</si>
  <si>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</si>
  <si>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408838256</t>
  </si>
  <si>
    <t>6</t>
  </si>
  <si>
    <t>174111101</t>
  </si>
  <si>
    <t>Zásyp sypaninou z jakékoliv horniny ručně s uložením výkopku ve vrstvách se zhutněním jam, šachet, rýh nebo kolem objektů v těchto vykopávkách</t>
  </si>
  <si>
    <t>996593300</t>
  </si>
  <si>
    <t>Zakládání</t>
  </si>
  <si>
    <t>7</t>
  </si>
  <si>
    <t>271572211</t>
  </si>
  <si>
    <t>Podsyp pod základové konstrukce se zhutněním a urovnáním povrchu ze štěrkopísku netříděného</t>
  </si>
  <si>
    <t>387955956</t>
  </si>
  <si>
    <t>Podsyp pod základovou desku klimatizační jednotky</t>
  </si>
  <si>
    <t>0,70*1,20*0,10</t>
  </si>
  <si>
    <t>Podsyp pod základy venkovního schodiště</t>
  </si>
  <si>
    <t>(2,45+2,20*2)*0,40*0,10</t>
  </si>
  <si>
    <t>Podsyp pod základovou desku nového schodiště</t>
  </si>
  <si>
    <t>(2,35+10,64)*0,05</t>
  </si>
  <si>
    <t>8</t>
  </si>
  <si>
    <t>273321411</t>
  </si>
  <si>
    <t>Základy z betonu železového (bez výztuže) desky z betonu bez zvláštních nároků na prostředí tř. C 20/25</t>
  </si>
  <si>
    <t>530038344</t>
  </si>
  <si>
    <t>Základová deska</t>
  </si>
  <si>
    <t>6,06*3,27*0,15</t>
  </si>
  <si>
    <t>9</t>
  </si>
  <si>
    <t>273351121</t>
  </si>
  <si>
    <t>Bednění základů desek zřízení</t>
  </si>
  <si>
    <t>m2</t>
  </si>
  <si>
    <t>230319260</t>
  </si>
  <si>
    <t>Bednění základové desky</t>
  </si>
  <si>
    <t>(6,06+2,87*2)*0,15</t>
  </si>
  <si>
    <t>10</t>
  </si>
  <si>
    <t>273351122</t>
  </si>
  <si>
    <t>Bednění základů desek odstranění</t>
  </si>
  <si>
    <t>1448832399</t>
  </si>
  <si>
    <t>11</t>
  </si>
  <si>
    <t>273362021</t>
  </si>
  <si>
    <t>Výztuž základů desek ze svařovaných sítí z drátů typu KARI</t>
  </si>
  <si>
    <t>t</t>
  </si>
  <si>
    <t>902644699</t>
  </si>
  <si>
    <t>Výztuž základové desky</t>
  </si>
  <si>
    <t>KH20</t>
  </si>
  <si>
    <t>6,06*3,27*0,003033*1,10</t>
  </si>
  <si>
    <t>KY50</t>
  </si>
  <si>
    <t>6,06*3,27*0,005267*1,10</t>
  </si>
  <si>
    <t>12</t>
  </si>
  <si>
    <t>274313611</t>
  </si>
  <si>
    <t>Základy z betonu prostého pasy betonu kamenem neprokládaného tř. C 16/20</t>
  </si>
  <si>
    <t>1069245027</t>
  </si>
  <si>
    <t>Základové pasy a patky</t>
  </si>
  <si>
    <t>(6,26+2,67+2,27*2)*0,60*0,50*1,035</t>
  </si>
  <si>
    <t>0,70*0,60*0,50*1,035</t>
  </si>
  <si>
    <t>Pasy pod venkovní schodiště</t>
  </si>
  <si>
    <t>(2,45+2,20*2)*0,40*0,60*1,035</t>
  </si>
  <si>
    <t>13</t>
  </si>
  <si>
    <t>279113135</t>
  </si>
  <si>
    <t>Základové zdi z tvárnic ztraceného bednění včetně výplně z betonu bez zvláštních nároků na vliv prostředí třídy C 16/20, tloušťky zdiva přes 300 do 400 mm</t>
  </si>
  <si>
    <t>817300263</t>
  </si>
  <si>
    <t>Základové zdi z tvárnic</t>
  </si>
  <si>
    <t>(6,06+2,37*2+2,67)*1,50</t>
  </si>
  <si>
    <t>0,50*1,50</t>
  </si>
  <si>
    <t>14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</si>
  <si>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</si>
  <si>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</si>
  <si>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-713255663</t>
  </si>
  <si>
    <t>Výztuý základových zdé</t>
  </si>
  <si>
    <t>40 kg/m3</t>
  </si>
  <si>
    <t>20,955*0,40*0,040</t>
  </si>
  <si>
    <t>Svislé a kompletní konstrukce</t>
  </si>
  <si>
    <t>311235151</t>
  </si>
  <si>
    <t>Zdivo jednovrstvé z cihel děrovaných broušených na celoplošnou tenkovrstvou maltu, pevnost cihel do P10, tl. zdiva 300 mm</t>
  </si>
  <si>
    <t>CS ÚRS 2023 01</t>
  </si>
  <si>
    <t>-2085119352</t>
  </si>
  <si>
    <t>Zdivo z cihel broušených tl.300 mm</t>
  </si>
  <si>
    <t>1.NP</t>
  </si>
  <si>
    <t>(6,06+2,60*2)*3,55</t>
  </si>
  <si>
    <t>Odpočet otvoru</t>
  </si>
  <si>
    <t>-1,10*2,30</t>
  </si>
  <si>
    <t>2.NP</t>
  </si>
  <si>
    <t>(6,06+2,60*2)*2,50</t>
  </si>
  <si>
    <t>-1,10*1,50</t>
  </si>
  <si>
    <t>16</t>
  </si>
  <si>
    <t>311272141</t>
  </si>
  <si>
    <t>Zdivo z pórobetonových tvárnic na tenké maltové lože, tl. zdiva 250 mm pevnost tvárnic přes P2 do P4, objemová hmotnost přes 450 do 600 kg/m3 na pero a drážku</t>
  </si>
  <si>
    <t>2082440672</t>
  </si>
  <si>
    <t>Zdivoz tvárnic</t>
  </si>
  <si>
    <t>M.č.1.04</t>
  </si>
  <si>
    <t>3,25*1,50</t>
  </si>
  <si>
    <t>17</t>
  </si>
  <si>
    <t>311272221</t>
  </si>
  <si>
    <t>Zdivo z pórobetonových tvárnic na tenké maltové lože, tl. zdiva 300 mm pevnost tvárnic do P2, objemová hmotnost do 450 kg/m3 na pero a drážku</t>
  </si>
  <si>
    <t>-291184971</t>
  </si>
  <si>
    <t>Zazdívka otvorů po vybouraných oknech</t>
  </si>
  <si>
    <t>2,40*2,20*3</t>
  </si>
  <si>
    <t>Odpočet otvoru pro dveře</t>
  </si>
  <si>
    <t>-1,00*1,30</t>
  </si>
  <si>
    <t>2,40*2,20*2</t>
  </si>
  <si>
    <t>18</t>
  </si>
  <si>
    <t>317142432</t>
  </si>
  <si>
    <t>Překlady nenosné z pórobetonu osazené do tenkého maltového lože, výšky do 250 mm, šířky překladu 125 mm, délky překladu přes 1000 do 1250 mm</t>
  </si>
  <si>
    <t>kus</t>
  </si>
  <si>
    <t>2013107769</t>
  </si>
  <si>
    <t>19</t>
  </si>
  <si>
    <t>317142442</t>
  </si>
  <si>
    <t>Překlady nenosné z pórobetonu osazené do tenkého maltového lože, výšky do 250 mm, šířky překladu 150 mm, délky překladu přes 1000 do 1250 mm</t>
  </si>
  <si>
    <t>-494180636</t>
  </si>
  <si>
    <t>20</t>
  </si>
  <si>
    <t>317143441</t>
  </si>
  <si>
    <t>Překlady nosné z pórobetonu osazené do tenkého maltového lože, pro zdi tl. 250 mm, délky překladu do 1300 mm</t>
  </si>
  <si>
    <t>639347483</t>
  </si>
  <si>
    <t>317168053</t>
  </si>
  <si>
    <t>Překlady keramické vysoké osazené do maltového lože, šířky překladu 70 mm výšky 238 mm, délky 1500 mm</t>
  </si>
  <si>
    <t>1842524422</t>
  </si>
  <si>
    <t>22</t>
  </si>
  <si>
    <t>331273011R</t>
  </si>
  <si>
    <t>Pilíř z tvárnic betonových rozměru do 250x250 mm</t>
  </si>
  <si>
    <t>1878699702</t>
  </si>
  <si>
    <t>Pilíř z tvarovek</t>
  </si>
  <si>
    <t>3,30*0,25*0,25*2</t>
  </si>
  <si>
    <t>23</t>
  </si>
  <si>
    <t>342272235</t>
  </si>
  <si>
    <t>Příčky z pórobetonových tvárnic hladkých na tenké maltové lože objemová hmotnost do 500 kg/m3, tloušťka příčky 125 mm</t>
  </si>
  <si>
    <t>22593339</t>
  </si>
  <si>
    <t>Příčky z tvárnic</t>
  </si>
  <si>
    <t>M.č.1.06</t>
  </si>
  <si>
    <t>1,50*3,00-0,90*2,02</t>
  </si>
  <si>
    <t>M.č.1.09</t>
  </si>
  <si>
    <t>1,67*3,00+3,47*(1,80+3,30)/2</t>
  </si>
  <si>
    <t>5,75*3,00-0,80*2,02</t>
  </si>
  <si>
    <t>M.č.1.08</t>
  </si>
  <si>
    <t>2,60*3,00-1,00*2,02</t>
  </si>
  <si>
    <t>M.č.1.10</t>
  </si>
  <si>
    <t>1,94*3,00-1,00*2,02</t>
  </si>
  <si>
    <t>M.č.2.02</t>
  </si>
  <si>
    <t>2,00*3,00-0,90*2,02</t>
  </si>
  <si>
    <t>3,00*3,00-0,90*2,02</t>
  </si>
  <si>
    <t>24</t>
  </si>
  <si>
    <t>342272245</t>
  </si>
  <si>
    <t>Příčky z pórobetonových tvárnic hladkých na tenké maltové lože objemová hmotnost do 500 kg/m3, tloušťka příčky 150 mm</t>
  </si>
  <si>
    <t>194880325</t>
  </si>
  <si>
    <t>6,50*3,00-0,90*2,02</t>
  </si>
  <si>
    <t>M.č.2.04</t>
  </si>
  <si>
    <t>7,19*3,00-0,90*2,02</t>
  </si>
  <si>
    <t>0,70*3,00</t>
  </si>
  <si>
    <t>25</t>
  </si>
  <si>
    <t>342291131</t>
  </si>
  <si>
    <t>Ukotvení příček plochými kotvami, do konstrukce betonové</t>
  </si>
  <si>
    <t>m</t>
  </si>
  <si>
    <t>756277121</t>
  </si>
  <si>
    <t>Kotvení nového zdiva</t>
  </si>
  <si>
    <t>3,00*18</t>
  </si>
  <si>
    <t>2,20*8</t>
  </si>
  <si>
    <t>26</t>
  </si>
  <si>
    <t>348262304R</t>
  </si>
  <si>
    <t>Sloupek betonový z tvárnic</t>
  </si>
  <si>
    <t>1614010207</t>
  </si>
  <si>
    <t>Sloupek z betonových tvárnic</t>
  </si>
  <si>
    <t>3,30*2</t>
  </si>
  <si>
    <t>34</t>
  </si>
  <si>
    <t>Stěny a příčky</t>
  </si>
  <si>
    <t>27</t>
  </si>
  <si>
    <t>340271035</t>
  </si>
  <si>
    <t>Zazdívka otvorů v příčkách nebo stěnách pórobetonovými tvárnicemi plochy přes 1 m2 do 4 m2, objemová hmotnost 500 kg/m3, tloušťka příčky 125 mm</t>
  </si>
  <si>
    <t>965851041</t>
  </si>
  <si>
    <t>Zazdívky otvorů tvárnicemi</t>
  </si>
  <si>
    <t>1,40*2,00</t>
  </si>
  <si>
    <t>M.č.1.07</t>
  </si>
  <si>
    <t>1,80*2,00</t>
  </si>
  <si>
    <t>M.č.2.05</t>
  </si>
  <si>
    <t>1,10*3,30-0,90*2,02</t>
  </si>
  <si>
    <t>Vodorovné konstrukce</t>
  </si>
  <si>
    <t>28</t>
  </si>
  <si>
    <t>411161215</t>
  </si>
  <si>
    <t>Samostatné osazení stropních keramobetonových nosníků délky přes 5 do 6 m</t>
  </si>
  <si>
    <t>1121888816</t>
  </si>
  <si>
    <t>29</t>
  </si>
  <si>
    <t>M</t>
  </si>
  <si>
    <t>59339017</t>
  </si>
  <si>
    <t>nosník keramický stropní s prostorovou výztuží do v 190mm š 160mm dl 5,75m</t>
  </si>
  <si>
    <t>311740810</t>
  </si>
  <si>
    <t>30</t>
  </si>
  <si>
    <t>411168295</t>
  </si>
  <si>
    <t>Stropy keramické z cihelných stropních vložek MIAKO a keramobetonových nosníků včetně zmonolitnění konstrukce z betonu C 20/25 a svařované sítě při osové vzdálenosti nosníků 50 cm, z vložek výšky 19 cm (MIAKO 19/50), tloušťky stropní konstrukce 23 cm, z nosníků délky přes 5 do 6,25 m</t>
  </si>
  <si>
    <t>292942095</t>
  </si>
  <si>
    <t>Strop keramický</t>
  </si>
  <si>
    <t>5,46*1,26</t>
  </si>
  <si>
    <t>31</t>
  </si>
  <si>
    <t>411168355</t>
  </si>
  <si>
    <t>Stropy keramické z cihelných stropních vložek MIAKO a keramobetonových nosníků včetně zmonolitnění konstrukce z betonu C 20/25 a svařované sítě při osové vzdálenosti nosníků 62,5 cm, z vložek výšky 19 cm (MIAKO 19/62,5), tloušťky stropní konstrukce 23 cm, z nosníků délky přes 5 do 6,25 m</t>
  </si>
  <si>
    <t>-149455087</t>
  </si>
  <si>
    <t>5,46*1,44</t>
  </si>
  <si>
    <t>32</t>
  </si>
  <si>
    <t>411354249</t>
  </si>
  <si>
    <t>Bednění stropů ztracené ocelové žebrované ze širokých tenkostěnných ohýbaných profilů (hraněných trapézových vln), bez úpravy povrchu otevřeného podhledu, bez podpěrné konstrukce, s osazením nasucho na zdech do připravených ozubů, popř. na rovných zdech, trámech, průvlacích, do traverz s povrchem pozinkovaným, výšky vln 60 mm, tl. plechu 1,00 mm</t>
  </si>
  <si>
    <t>-929659873</t>
  </si>
  <si>
    <t>Bednění podest a desky schodiště</t>
  </si>
  <si>
    <t>14,60</t>
  </si>
  <si>
    <t>33</t>
  </si>
  <si>
    <t>417321414</t>
  </si>
  <si>
    <t>Ztužující pásy a věnce z betonu železového (bez výztuže) tř. C 20/25</t>
  </si>
  <si>
    <t>-1781804911</t>
  </si>
  <si>
    <t>Ztužující pásy</t>
  </si>
  <si>
    <t>(6,04+2,60*2-1,45*2-2,60)*0,30*0,19</t>
  </si>
  <si>
    <t>(6,04+2,60*2)*0,30*0,25</t>
  </si>
  <si>
    <t>Ztužující pás atiky</t>
  </si>
  <si>
    <t>(2,90*2+5,82)*(0,30+0,15)/2*0,30</t>
  </si>
  <si>
    <t>417351115</t>
  </si>
  <si>
    <t>Bednění bočnic ztužujících pásů a věnců včetně vzpěr zřízení</t>
  </si>
  <si>
    <t>1019751688</t>
  </si>
  <si>
    <t>Bednění ztužujících pasů</t>
  </si>
  <si>
    <t>(6,06+2,90*2+5,46+2,60*2)*0,19</t>
  </si>
  <si>
    <t>(6,06+2,90*2+5,46+2,60*2)*0,25</t>
  </si>
  <si>
    <t>(2,90*2+5,46)*0,15</t>
  </si>
  <si>
    <t>(3,20*2+6,34)*0,30</t>
  </si>
  <si>
    <t>35</t>
  </si>
  <si>
    <t>417351116</t>
  </si>
  <si>
    <t>Bednění bočnic ztužujících pásů a věnců včetně vzpěr odstranění</t>
  </si>
  <si>
    <t>1456939676</t>
  </si>
  <si>
    <t>36</t>
  </si>
  <si>
    <t>417361821</t>
  </si>
  <si>
    <t>Výztuž ztužujících pásů a věnců z betonářské oceli 10 505 (R) nebo BSt 500</t>
  </si>
  <si>
    <t>-514810768</t>
  </si>
  <si>
    <t>Výztuž ztužujících pasů</t>
  </si>
  <si>
    <t>1,954*0,070</t>
  </si>
  <si>
    <t>37</t>
  </si>
  <si>
    <t>434311115</t>
  </si>
  <si>
    <t>Stupně dusané z betonu prostého nebo prokládaného kamenem na terén nebo na desku bez potěru, se zahlazením povrchu tř. C 20/25</t>
  </si>
  <si>
    <t>1474922823</t>
  </si>
  <si>
    <t>Stupně na desce</t>
  </si>
  <si>
    <t>Vnitřní schodiště</t>
  </si>
  <si>
    <t>21,00*1,20</t>
  </si>
  <si>
    <t>Vnější schodiště</t>
  </si>
  <si>
    <t>2,30*4</t>
  </si>
  <si>
    <t>38</t>
  </si>
  <si>
    <t>434351141</t>
  </si>
  <si>
    <t>Bednění stupňů betonovaných na podstupňové desce nebo na terénu půdorysně přímočarých zřízení</t>
  </si>
  <si>
    <t>-27386099</t>
  </si>
  <si>
    <t>Bednění stupňů - vnitřní schodiště</t>
  </si>
  <si>
    <t>21,00*(0,17+0,28)</t>
  </si>
  <si>
    <t>(3,60+3,40)*0,33</t>
  </si>
  <si>
    <t>Venkovní schodiště</t>
  </si>
  <si>
    <t>2,30*4*(0,15+0,30)</t>
  </si>
  <si>
    <t>1,00*0,30*2</t>
  </si>
  <si>
    <t>39</t>
  </si>
  <si>
    <t>434351142</t>
  </si>
  <si>
    <t>Bednění stupňů betonovaných na podstupňové desce nebo na terénu půdorysně přímočarých odstranění</t>
  </si>
  <si>
    <t>-1091185921</t>
  </si>
  <si>
    <t>3,35*4*(0,15+0,30)</t>
  </si>
  <si>
    <t>43</t>
  </si>
  <si>
    <t>Schodišťové konstrukce a rampy</t>
  </si>
  <si>
    <t>40</t>
  </si>
  <si>
    <t>430321515</t>
  </si>
  <si>
    <t>Schodišťové konstrukce a rampy z betonu železového (bez výztuže) stupně, schodnice, ramena, podesty s nosníky tř. C 20/25</t>
  </si>
  <si>
    <t>1991166075</t>
  </si>
  <si>
    <t>Schodišťové podesty</t>
  </si>
  <si>
    <t>2,80*1,20*0,19</t>
  </si>
  <si>
    <t>1,16*2,80*0,19</t>
  </si>
  <si>
    <t>Podstupňová deska</t>
  </si>
  <si>
    <t>(3,60+3,40)*1,20*0,19</t>
  </si>
  <si>
    <t>Podesta vnějšího schodiště</t>
  </si>
  <si>
    <t>2,30*0,70*0,15</t>
  </si>
  <si>
    <t>41</t>
  </si>
  <si>
    <t>430361821</t>
  </si>
  <si>
    <t>Výztuž schodišťových konstrukcí a ramp stupňů, schodnic, ramen, podest s nosníky z betonářské oceli 10 505 (R) nebo BSt 500</t>
  </si>
  <si>
    <t>-1270525589</t>
  </si>
  <si>
    <t>Výztuž 10505</t>
  </si>
  <si>
    <t>3,093*0,090</t>
  </si>
  <si>
    <t>42</t>
  </si>
  <si>
    <t>430362021</t>
  </si>
  <si>
    <t>Výztuž schodišťových konstrukcí a ramp stupňů, schodnic, ramen, podest s nosníky ze svařovaných sítí z drátů typu KARI</t>
  </si>
  <si>
    <t>49159422</t>
  </si>
  <si>
    <t>Výztuž KARI</t>
  </si>
  <si>
    <t>(3,60*3,40)*1,20*0,003033*1,10</t>
  </si>
  <si>
    <t>(1,20+1,16)*2,80*0,003033*1,10</t>
  </si>
  <si>
    <t>(0,70+1,50)*2,30-0,003033*1,10</t>
  </si>
  <si>
    <t>Úpravy povrchů, podlahy a osazování výplní</t>
  </si>
  <si>
    <t>611131111</t>
  </si>
  <si>
    <t>Podkladní a spojovací vrstva vnitřních omítaných ploch polymercementový spojovací můstek nanášený ručně stropů</t>
  </si>
  <si>
    <t>-347554190</t>
  </si>
  <si>
    <t>Spojovací můstek stropů</t>
  </si>
  <si>
    <t>M.č.1.02</t>
  </si>
  <si>
    <t>63,50</t>
  </si>
  <si>
    <t>M.č.1.03</t>
  </si>
  <si>
    <t>73,10</t>
  </si>
  <si>
    <t>20,30</t>
  </si>
  <si>
    <t>21,60</t>
  </si>
  <si>
    <t>M.č.2.01</t>
  </si>
  <si>
    <t>14,20</t>
  </si>
  <si>
    <t>26,10</t>
  </si>
  <si>
    <t>44</t>
  </si>
  <si>
    <t>611142001</t>
  </si>
  <si>
    <t>Potažení vnitřních ploch pletivem v ploše nebo pruzích, na plném podkladu sklovláknitým vtlačením do tmelu stropů</t>
  </si>
  <si>
    <t>-529533865</t>
  </si>
  <si>
    <t>Potažení stropů pletivem</t>
  </si>
  <si>
    <t>45</t>
  </si>
  <si>
    <t>611321131</t>
  </si>
  <si>
    <t>Potažení vnitřních ploch vápenocementovým štukem tloušťky do 3 mm vodorovných konstrukcí stropů rovných</t>
  </si>
  <si>
    <t>-424387177</t>
  </si>
  <si>
    <t>Potažení ploch štukem</t>
  </si>
  <si>
    <t>218,80</t>
  </si>
  <si>
    <t>46</t>
  </si>
  <si>
    <t>612131111</t>
  </si>
  <si>
    <t>Podkladní a spojovací vrstva vnitřních omítaných ploch polymercementový spojovací můstek nanášený ručně stěn</t>
  </si>
  <si>
    <t>1607382573</t>
  </si>
  <si>
    <t>Spojovací můstek stěn</t>
  </si>
  <si>
    <t>Schodiště</t>
  </si>
  <si>
    <t>(5,46*2+2,60*2)*6,29</t>
  </si>
  <si>
    <t>Ostění</t>
  </si>
  <si>
    <t>(1,10+1,50*2)*0,21</t>
  </si>
  <si>
    <t>Odpočet otvorů</t>
  </si>
  <si>
    <t>-(1,10*2,30+0,90*2,00*2+1,10*1,50)</t>
  </si>
  <si>
    <t>Odpočet plochy schodišťových konstrukcí</t>
  </si>
  <si>
    <t>-(1,60*0,24*2+(3,15+3,00)*0,24+(1,20+1,15)*0,24)</t>
  </si>
  <si>
    <t>(21,54*2+2,60*2)*3,00</t>
  </si>
  <si>
    <t>(0,40*5+0,13+0,27*2)*3,00</t>
  </si>
  <si>
    <t>(4,60+4,50+5,60+2,60)*0,30</t>
  </si>
  <si>
    <t>-(1,60*3,00+1,40*3,00+0,90*2,02*5)</t>
  </si>
  <si>
    <t>(10,30*2+7,18*2)*3,00</t>
  </si>
  <si>
    <t>(0,40*2+0,28)*3,00</t>
  </si>
  <si>
    <t>-(0,90*2,02*2+2,40*2,20*5)</t>
  </si>
  <si>
    <t>(5,85*2+7,18*2)*3,00+(3,75*2+0,25*2)*1,50</t>
  </si>
  <si>
    <t>-(0,80*2,02+0,90*2,02*3+2,40*2,20)</t>
  </si>
  <si>
    <t>M.č.1.05</t>
  </si>
  <si>
    <t>(1,00*2+1,70*2)*3,00</t>
  </si>
  <si>
    <t>-0,80*2,02</t>
  </si>
  <si>
    <t>(11,60*2+7,18*2)*3,00</t>
  </si>
  <si>
    <t>-(0,90*2,02*2+2,40*2,20*4)</t>
  </si>
  <si>
    <t>(5,15*2+3,85*2)*3,00</t>
  </si>
  <si>
    <t>(5,15*2+2,60)*0,30</t>
  </si>
  <si>
    <t>-(0,90*2,02+1,80*2,20)</t>
  </si>
  <si>
    <t>(6,64*2+3,27*2)*3,00</t>
  </si>
  <si>
    <t>(6,38*2+3,28)*0,30</t>
  </si>
  <si>
    <t>-(1,46*3,00+0,80*2,02+1,00*2,02+2,40*2,20*2)</t>
  </si>
  <si>
    <t>2,60*3,30</t>
  </si>
  <si>
    <t>(3,35*2+2,00*2+1,68*2)*3,00</t>
  </si>
  <si>
    <t>(1,60+3,47)*3,00</t>
  </si>
  <si>
    <t>-(0,80*2,02+0,70*2,02)</t>
  </si>
  <si>
    <t>(2,82*2+2,35*2)*3,30</t>
  </si>
  <si>
    <t>-1,00*2,02</t>
  </si>
  <si>
    <t>5,60*3,30</t>
  </si>
  <si>
    <t>-(1,00*2,02+0,80*2,02*2)</t>
  </si>
  <si>
    <t>(8,38*2+3,00*2)*3,30</t>
  </si>
  <si>
    <t>0,40*2*3,00</t>
  </si>
  <si>
    <t>-(0,90*2,02*4+0,80*1,97+2,40*2,20)</t>
  </si>
  <si>
    <t>M.č.2.03</t>
  </si>
  <si>
    <t>(10,30*2+7,15*2)*3,00</t>
  </si>
  <si>
    <t>(0,40*2+0,27*2)*3,00</t>
  </si>
  <si>
    <t>(2,87*2+7,17*2)*3,00</t>
  </si>
  <si>
    <t>-(0,90*2,02*3+2,40*2,20)</t>
  </si>
  <si>
    <t>(5,68*2+7,17*2)*3,00</t>
  </si>
  <si>
    <t>-(0,90*2,02*2+2,40*2,20*2)</t>
  </si>
  <si>
    <t>Chodba</t>
  </si>
  <si>
    <t>3,00*3,30</t>
  </si>
  <si>
    <t>-0,90*2,02</t>
  </si>
  <si>
    <t>Omítka stěny po vybouraném okně</t>
  </si>
  <si>
    <t>2,40*2,20</t>
  </si>
  <si>
    <t>47</t>
  </si>
  <si>
    <t>612142001</t>
  </si>
  <si>
    <t>Potažení vnitřních ploch pletivem v ploše nebo pruzích, na plném podkladu sklovláknitým vtlačením do tmelu stěn</t>
  </si>
  <si>
    <t>1946333714</t>
  </si>
  <si>
    <t>Pitažení stěn pletivem</t>
  </si>
  <si>
    <t>M.ř.2.02</t>
  </si>
  <si>
    <t>48</t>
  </si>
  <si>
    <t>612321131</t>
  </si>
  <si>
    <t>Potažení vnitřních ploch vápenocementovým štukem tloušťky do 3 mm svislých konstrukcí stěn</t>
  </si>
  <si>
    <t>-1932142695</t>
  </si>
  <si>
    <t>Potažení stěn štukem</t>
  </si>
  <si>
    <t>Plocha omítek</t>
  </si>
  <si>
    <t>963,964</t>
  </si>
  <si>
    <t>Odpočet plochy obkladů</t>
  </si>
  <si>
    <t>-134,14</t>
  </si>
  <si>
    <t>49</t>
  </si>
  <si>
    <t>612323111</t>
  </si>
  <si>
    <t>Omítka vápenocementová vnitřních ploch hladkých nanášená ručně jednovrstvá hladká, na neomítnutý bezesparý podklad, tloušťky do 5 mm stěn</t>
  </si>
  <si>
    <t>-775138890</t>
  </si>
  <si>
    <t>Hladká omítka stěn</t>
  </si>
  <si>
    <t>50</t>
  </si>
  <si>
    <t>613131111</t>
  </si>
  <si>
    <t>Podkladní a spojovací vrstva vnitřních omítaných ploch polymercementový spojovací můstek nanášený ručně pilířů nebo sloupů</t>
  </si>
  <si>
    <t>1953902022</t>
  </si>
  <si>
    <t>Spojovací můstek sloupů</t>
  </si>
  <si>
    <t>(1,50*4)*0,25*2</t>
  </si>
  <si>
    <t>51</t>
  </si>
  <si>
    <t>613142001</t>
  </si>
  <si>
    <t>Potažení vnitřních ploch pletivem v ploše nebo pruzích, na plném podkladu sklovláknitým vtlačením do tmelu pilířů nebo sloupů</t>
  </si>
  <si>
    <t>761456281</t>
  </si>
  <si>
    <t>Potažení sloupů pletivem</t>
  </si>
  <si>
    <t>52</t>
  </si>
  <si>
    <t>613321131</t>
  </si>
  <si>
    <t>Potažení vnitřních ploch vápenocementovým štukem tloušťky do 3 mm svislých konstrukcí pilířů nebo sloupů</t>
  </si>
  <si>
    <t>1857399010</t>
  </si>
  <si>
    <t>Potažení sloupů štukem</t>
  </si>
  <si>
    <t>53</t>
  </si>
  <si>
    <t>622151001</t>
  </si>
  <si>
    <t>Penetrační nátěr vnějších pastovitých tenkovrstvých omítek akrylátový stěn</t>
  </si>
  <si>
    <t>2068291308</t>
  </si>
  <si>
    <t>Penetrační nátěr pod omítku soklu</t>
  </si>
  <si>
    <t>2,48+1,57+1,68+0,15</t>
  </si>
  <si>
    <t>54</t>
  </si>
  <si>
    <t>622151031</t>
  </si>
  <si>
    <t>Penetrační nátěr vnějších pastovitých tenkovrstvých omítek silikonový stěn</t>
  </si>
  <si>
    <t>-2011507321</t>
  </si>
  <si>
    <t>Penetrace pod vnější omítku</t>
  </si>
  <si>
    <t>(6,34+2,91*2)*7,22</t>
  </si>
  <si>
    <t>-(1,10*1,50+1,10*2,30)</t>
  </si>
  <si>
    <t>(1,10+1,50*2+1,10+2,30*2)*0,14</t>
  </si>
  <si>
    <t>Omítka po dozdívaném oknu</t>
  </si>
  <si>
    <t>55</t>
  </si>
  <si>
    <t>622211021</t>
  </si>
  <si>
    <t>Montáž kontaktního zateplení lepením a mechanickým kotvením z polystyrenových desek na vnější stěny, na podklad betonový nebo z lehčeného betonu, z tvárnic keramických nebo vápenopískových, tloušťky desek přes 80 do 120 mm</t>
  </si>
  <si>
    <t>-763851669</t>
  </si>
  <si>
    <t>KZS soklu</t>
  </si>
  <si>
    <t>(6,25+2,90*2)*0,90</t>
  </si>
  <si>
    <t>56</t>
  </si>
  <si>
    <t>28376422</t>
  </si>
  <si>
    <t>deska XPS hrana polodrážková a hladký povrch 300kPA λ=0,035 tl 100mm</t>
  </si>
  <si>
    <t>1657401738</t>
  </si>
  <si>
    <t>10,845*1,05 'Přepočtené koeficientem množství</t>
  </si>
  <si>
    <t>57</t>
  </si>
  <si>
    <t>622211031</t>
  </si>
  <si>
    <t>Montáž kontaktního zateplení lepením a mechanickým kotvením z polystyrenových desek na vnější stěny, na podklad betonový nebo z lehčeného betonu, z tvárnic keramických nebo vápenopískových, tloušťky desek přes 120 do 160 mm</t>
  </si>
  <si>
    <t>-49560454</t>
  </si>
  <si>
    <t>Doplnění KZS po vybouraném okně</t>
  </si>
  <si>
    <t>KZS schodiště</t>
  </si>
  <si>
    <t>(2,90*2+6,34)*7,22</t>
  </si>
  <si>
    <t>-(1,10*2,30+1,10*1,50)</t>
  </si>
  <si>
    <t>58</t>
  </si>
  <si>
    <t>28375951</t>
  </si>
  <si>
    <t>deska EPS 70 fasádní λ=0,039 tl 140mm</t>
  </si>
  <si>
    <t>599929760</t>
  </si>
  <si>
    <t>88,7504761904762*1,05 'Přepočtené koeficientem množství</t>
  </si>
  <si>
    <t>59</t>
  </si>
  <si>
    <t>622252001</t>
  </si>
  <si>
    <t>Montáž profilů kontaktního zateplení zakládacích soklových připevněných hmoždinkami</t>
  </si>
  <si>
    <t>-1914017050</t>
  </si>
  <si>
    <t>Zakládací lišta</t>
  </si>
  <si>
    <t>2,90*2+6,06</t>
  </si>
  <si>
    <t>60</t>
  </si>
  <si>
    <t>59051651</t>
  </si>
  <si>
    <t>profil zakládací Al tl 0,7mm pro ETICS pro izolant tl 140mm</t>
  </si>
  <si>
    <t>2105228708</t>
  </si>
  <si>
    <t>11,86*1,05 'Přepočtené koeficientem množství</t>
  </si>
  <si>
    <t>61</t>
  </si>
  <si>
    <t>622252002</t>
  </si>
  <si>
    <t>Montáž profilů kontaktního zateplení ostatních stěnových, dilatačních apod. lepených do tmelu</t>
  </si>
  <si>
    <t>-1934648203</t>
  </si>
  <si>
    <t>Profily rohové</t>
  </si>
  <si>
    <t>7,22*2+1,10+1,50*2+1,10+2,30*2</t>
  </si>
  <si>
    <t>Profily dilatační</t>
  </si>
  <si>
    <t>7,22*2</t>
  </si>
  <si>
    <t>62</t>
  </si>
  <si>
    <t>63127464</t>
  </si>
  <si>
    <t>profil rohový Al 15x15mm s výztužnou tkaninou š 100mm pro ETICS</t>
  </si>
  <si>
    <t>-846038860</t>
  </si>
  <si>
    <t>24,24*1,05 'Přepočtené koeficientem množství</t>
  </si>
  <si>
    <t>63</t>
  </si>
  <si>
    <t>59051500</t>
  </si>
  <si>
    <t>profil dilatační stěnový PVC s výztužnou tkaninou pro ETICS</t>
  </si>
  <si>
    <t>401654393</t>
  </si>
  <si>
    <t>Dilatačníá profily</t>
  </si>
  <si>
    <t>7,22*2*1,05</t>
  </si>
  <si>
    <t>15,162*1,05 'Přepočtené koeficientem množství</t>
  </si>
  <si>
    <t>64</t>
  </si>
  <si>
    <t>622511112</t>
  </si>
  <si>
    <t>Omítka tenkovrstvá akrylátová vnějších ploch probarvená bez penetrace mozaiková střednězrnná stěn</t>
  </si>
  <si>
    <t>1549340221</t>
  </si>
  <si>
    <t>Omítka soklu</t>
  </si>
  <si>
    <t>65</t>
  </si>
  <si>
    <t>622531012</t>
  </si>
  <si>
    <t>Omítka tenkovrstvá silikonová vnějších ploch probarvená bez penetrace zatíraná (škrábaná), zrnitost 1,5 mm stěn</t>
  </si>
  <si>
    <t>2088564293</t>
  </si>
  <si>
    <t>Omítka silikonová vnějších povrchů</t>
  </si>
  <si>
    <t>Zazděné okno</t>
  </si>
  <si>
    <t>66</t>
  </si>
  <si>
    <t>629991011</t>
  </si>
  <si>
    <t>Zakrytí vnějších ploch před znečištěním včetně pozdějšího odkrytí výplní otvorů a svislých ploch fólií přilepenou lepící páskou</t>
  </si>
  <si>
    <t>-1900761494</t>
  </si>
  <si>
    <t>Zakrytí oken a dveří</t>
  </si>
  <si>
    <t>1,10*1,50</t>
  </si>
  <si>
    <t>1,10*2,30</t>
  </si>
  <si>
    <t>67</t>
  </si>
  <si>
    <t>631311115</t>
  </si>
  <si>
    <t>Mazanina z betonu prostého bez zvýšených nároků na prostředí tl. přes 50 do 80 mm tř. C 20/25</t>
  </si>
  <si>
    <t>566058366</t>
  </si>
  <si>
    <t>Mazanina betonová - podlaha P1</t>
  </si>
  <si>
    <t>14,20*0,08</t>
  </si>
  <si>
    <t>68</t>
  </si>
  <si>
    <t>631319011</t>
  </si>
  <si>
    <t>Příplatek k cenám mazanin za úpravu povrchu mazaniny přehlazením, mazanina tl. přes 50 do 80 mm</t>
  </si>
  <si>
    <t>-1452751019</t>
  </si>
  <si>
    <t>Příplatek za přehlazení</t>
  </si>
  <si>
    <t>1,136</t>
  </si>
  <si>
    <t>69</t>
  </si>
  <si>
    <t>631319222</t>
  </si>
  <si>
    <t>Příplatek k cenám betonových mazanin za vyztužení polymerovými makrovlákny objemové vyztužení 3 kg/m3</t>
  </si>
  <si>
    <t>1908467143</t>
  </si>
  <si>
    <t>Příplatek betonové mazanině</t>
  </si>
  <si>
    <t>Ostatní konstrukce a práce, bourání</t>
  </si>
  <si>
    <t>70</t>
  </si>
  <si>
    <t>941211111</t>
  </si>
  <si>
    <t>Lešení řadové rámové lehké pracovní s podlahami s provozním zatížením tř. 3 do 200 kg/m2 šířky tř. SW06 od 0,6 do 0,9 m výšky do 10 m montáž</t>
  </si>
  <si>
    <t>-441649821</t>
  </si>
  <si>
    <t>Lešení fasádní</t>
  </si>
  <si>
    <t>((6,34+0,60*2)+(2,91*2+0,60*4)*7,70)</t>
  </si>
  <si>
    <t>Lešení pro omítku zazděného okna</t>
  </si>
  <si>
    <t>(4,00+0,60*2)*3,50</t>
  </si>
  <si>
    <t>71</t>
  </si>
  <si>
    <t>941211211</t>
  </si>
  <si>
    <t>Lešení řadové rámové lehké pracovní s podlahami s provozním zatížením tř. 3 do 200 kg/m2 šířky tř. SW06 od 0,6 do 0,9 m výšky do 10 m příplatek za každý den použití</t>
  </si>
  <si>
    <t>-573793998</t>
  </si>
  <si>
    <t>Nájem za lešení</t>
  </si>
  <si>
    <t>89,034*30*3</t>
  </si>
  <si>
    <t>72</t>
  </si>
  <si>
    <t>941211811</t>
  </si>
  <si>
    <t>Lešení řadové rámové lehké pracovní s podlahami s provozním zatížením tř. 3 do 200 kg/m2 šířky tř. SW06 od 0,6 do 0,9 m výšky do 10 m demontáž</t>
  </si>
  <si>
    <t>-582827960</t>
  </si>
  <si>
    <t>73</t>
  </si>
  <si>
    <t>943211111</t>
  </si>
  <si>
    <t>Lešení prostorové rámové lehké pracovní s podlahami s provozním zatížením tř. 3 do 200 kg/m2 výšky do 10 m montáž</t>
  </si>
  <si>
    <t>-1863497108</t>
  </si>
  <si>
    <t>Lešení ve schodišti</t>
  </si>
  <si>
    <t>14,20*4,60</t>
  </si>
  <si>
    <t>74</t>
  </si>
  <si>
    <t>943211211</t>
  </si>
  <si>
    <t>Lešení prostorové rámové lehké pracovní s podlahami s provozním zatížením tř. 3 do 200 kg/m2 výšky do 10 m příplatek k ceně za každý den použití</t>
  </si>
  <si>
    <t>860211349</t>
  </si>
  <si>
    <t>65,33*30</t>
  </si>
  <si>
    <t>75</t>
  </si>
  <si>
    <t>943211811</t>
  </si>
  <si>
    <t>Lešení prostorové rámové lehké pracovní s podlahami s provozním zatížením tř. 3 do 200 kg/m2 výšky do 10 m demontáž</t>
  </si>
  <si>
    <t>-2099872852</t>
  </si>
  <si>
    <t>76</t>
  </si>
  <si>
    <t>944611111</t>
  </si>
  <si>
    <t>Plachta ochranná zavěšená na konstrukci lešení z textilie z umělých vláken montáž</t>
  </si>
  <si>
    <t>1144725183</t>
  </si>
  <si>
    <t>77</t>
  </si>
  <si>
    <t>944611211</t>
  </si>
  <si>
    <t>Plachta ochranná zavěšená na konstrukci lešení z textilie z umělých vláken příplatek k ceně za každý den použití</t>
  </si>
  <si>
    <t>842740053</t>
  </si>
  <si>
    <t>78</t>
  </si>
  <si>
    <t>944611811</t>
  </si>
  <si>
    <t>Plachta ochranná zavěšená na konstrukci lešení z textilie z umělých vláken demontáž</t>
  </si>
  <si>
    <t>-1796135147</t>
  </si>
  <si>
    <t>79</t>
  </si>
  <si>
    <t>949101111</t>
  </si>
  <si>
    <t>Lešení pomocné pracovní pro objekty pozemních staveb pro zatížení do 150 kg/m2, o výšce lešeňové podlahy do 1,9 m</t>
  </si>
  <si>
    <t>180562577</t>
  </si>
  <si>
    <t>Pracovní lešení</t>
  </si>
  <si>
    <t>74,20+433,84+218,00</t>
  </si>
  <si>
    <t>80</t>
  </si>
  <si>
    <t>952901111</t>
  </si>
  <si>
    <t>Vyčištění budov nebo objektů před předáním do užívání budov bytové nebo občanské výstavby, světlé výšky podlaží do 4 m</t>
  </si>
  <si>
    <t>-586821040</t>
  </si>
  <si>
    <t>Vyčištění budov</t>
  </si>
  <si>
    <t>421,93+207,37+17,50/3</t>
  </si>
  <si>
    <t>81</t>
  </si>
  <si>
    <t>953312111</t>
  </si>
  <si>
    <t>Vložky svislé do dilatačních spár z polystyrenových desek fasádních včetně dodání a osazení, v jakémkoliv zdivu do 10 mm</t>
  </si>
  <si>
    <t>81978257</t>
  </si>
  <si>
    <t>Vložky do dilatačních spar</t>
  </si>
  <si>
    <t>6,07*0,15</t>
  </si>
  <si>
    <t>Svislé stěny schodiště</t>
  </si>
  <si>
    <t>6,45*0,30*2</t>
  </si>
  <si>
    <t>Desky podest</t>
  </si>
  <si>
    <t>(1,20+1,75)*0,23</t>
  </si>
  <si>
    <t>Strop</t>
  </si>
  <si>
    <t>5,46*0,25</t>
  </si>
  <si>
    <t>82</t>
  </si>
  <si>
    <t>962031132</t>
  </si>
  <si>
    <t>Bourání příček z cihel, tvárnic nebo příčkovek z cihel pálených, plných nebo dutých na maltu vápennou nebo vápenocementovou, tl. do 100 mm</t>
  </si>
  <si>
    <t>908495196</t>
  </si>
  <si>
    <t>Bourání příček z cihel tl.100 mm</t>
  </si>
  <si>
    <t>(1,20+2,825)*3,30</t>
  </si>
  <si>
    <t>1,88*3,30</t>
  </si>
  <si>
    <t>-(0,80*2,00*2+0,60*2,00)</t>
  </si>
  <si>
    <t>83</t>
  </si>
  <si>
    <t>962042320</t>
  </si>
  <si>
    <t>Bourání zdiva z betonu prostého nadzákladového objemu do 1 m3</t>
  </si>
  <si>
    <t>-304353664</t>
  </si>
  <si>
    <t>Vybourání zdiva parapetních panelů pro nové vstupní dveře do schodiště</t>
  </si>
  <si>
    <t>1,00*0,80*0,27*2</t>
  </si>
  <si>
    <t>84</t>
  </si>
  <si>
    <t>962081131</t>
  </si>
  <si>
    <t>Bourání zdiva příček nebo vybourání otvorů ze skleněných tvárnic, tl. do 100 mm</t>
  </si>
  <si>
    <t>-1372856129</t>
  </si>
  <si>
    <t>Bourání příček ze skleněných tvárnic</t>
  </si>
  <si>
    <t>Prostor schodiště</t>
  </si>
  <si>
    <t>2,25*1,70</t>
  </si>
  <si>
    <t>(3,30*3,90)/2</t>
  </si>
  <si>
    <t>85</t>
  </si>
  <si>
    <t>966080105</t>
  </si>
  <si>
    <t>Bourání kontaktního zateplení včetně povrchové úpravy omítkou nebo nátěrem z polystyrénových desek, tloušťky přes 120 do 180 mm</t>
  </si>
  <si>
    <t>2080907386</t>
  </si>
  <si>
    <t>Bourání stávajícího KZS v místě nového schodiště</t>
  </si>
  <si>
    <t>6,15*6,95</t>
  </si>
  <si>
    <t>-2,40*2,20*4</t>
  </si>
  <si>
    <t>86</t>
  </si>
  <si>
    <t>968072455</t>
  </si>
  <si>
    <t>Vybourání kovových rámů oken s křídly, dveřních zárubní, vrat, stěn, ostění nebo obkladů dveřních zárubní, plochy do 2 m2</t>
  </si>
  <si>
    <t>-1549236653</t>
  </si>
  <si>
    <t>Vybourání zárubní</t>
  </si>
  <si>
    <t>0,80*2,00*2+0,60*2,00</t>
  </si>
  <si>
    <t>87</t>
  </si>
  <si>
    <t>968082018</t>
  </si>
  <si>
    <t>Vybourání plastových rámů oken s křídly, dveřních zárubní, vrat rámu oken s křídly, plochy přes 4 m2</t>
  </si>
  <si>
    <t>1521649584</t>
  </si>
  <si>
    <t>Vybourání stávajících plasrtových oken</t>
  </si>
  <si>
    <t>88</t>
  </si>
  <si>
    <t>971033541</t>
  </si>
  <si>
    <t>Vybourání otvorů ve zdivu základovém nebo nadzákladovém z cihel, tvárnic, příčkovek z cihel pálených na maltu vápennou nebo vápenocementovou plochy do 1 m2, tl. do 300 mm</t>
  </si>
  <si>
    <t>1131725217</t>
  </si>
  <si>
    <t>Vybourání otvorů ve zdivu pro nové vstupy na schodiště</t>
  </si>
  <si>
    <t>89</t>
  </si>
  <si>
    <t>977211112</t>
  </si>
  <si>
    <t>Řezání konstrukcí stěnovou pilou betonových nebo železobetonových průměru řezané výztuže do 16 mm hloubka řezu přes 200 do 350 mm</t>
  </si>
  <si>
    <t>-724906835</t>
  </si>
  <si>
    <t>Řezání parapetních panelů pro nové vstuní dveře do schodiště</t>
  </si>
  <si>
    <t>0,80*2*2+1,00*2</t>
  </si>
  <si>
    <t>997</t>
  </si>
  <si>
    <t>Přesun sutě</t>
  </si>
  <si>
    <t>90</t>
  </si>
  <si>
    <t>997013152</t>
  </si>
  <si>
    <t>Vnitrostaveništní doprava suti a vybouraných hmot vodorovně do 50 m svisle s omezením mechanizace pro budovy a haly výšky přes 6 do 9 m</t>
  </si>
  <si>
    <t>722191900</t>
  </si>
  <si>
    <t>91</t>
  </si>
  <si>
    <t>997013219</t>
  </si>
  <si>
    <t>Vnitrostaveništní doprava suti a vybouraných hmot vodorovně do 50 m Příplatek k cenám -3111 až -3217 za zvětšenou vodorovnou dopravu přes vymezenou dopravní vzdálenost za každých dalších i započatých 10 m</t>
  </si>
  <si>
    <t>1642368709</t>
  </si>
  <si>
    <t>92</t>
  </si>
  <si>
    <t>997013501</t>
  </si>
  <si>
    <t>Odvoz suti a vybouraných hmot na skládku nebo meziskládku se složením, na vzdálenost do 1 km</t>
  </si>
  <si>
    <t>1204107066</t>
  </si>
  <si>
    <t>93</t>
  </si>
  <si>
    <t>997013509</t>
  </si>
  <si>
    <t>Odvoz suti a vybouraných hmot na skládku nebo meziskládku se složením, na vzdálenost Příplatek k ceně za každý další i započatý 1 km přes 1 km</t>
  </si>
  <si>
    <t>-2048874835</t>
  </si>
  <si>
    <t>8,132*20</t>
  </si>
  <si>
    <t>94</t>
  </si>
  <si>
    <t>997013631</t>
  </si>
  <si>
    <t>Poplatek za uložení stavebního odpadu na skládce (skládkovné) směsného stavebního a demoličního zatříděného do Katalogu odpadů pod kódem 17 09 04</t>
  </si>
  <si>
    <t>721058556</t>
  </si>
  <si>
    <t>95</t>
  </si>
  <si>
    <t>997013655</t>
  </si>
  <si>
    <t>Poplatek za uložení stavebního odpadu na skládce (skládkovné) zeminy a kamení zatříděného do Katalogu odpadů pod kódem 17 05 04</t>
  </si>
  <si>
    <t>351962833</t>
  </si>
  <si>
    <t>96</t>
  </si>
  <si>
    <t>997013813</t>
  </si>
  <si>
    <t>Poplatek za uložení stavebního odpadu na skládce (skládkovné) z plastických hmot zatříděného do Katalogu odpadů pod kódem 17 02 03</t>
  </si>
  <si>
    <t>456152103</t>
  </si>
  <si>
    <t>998</t>
  </si>
  <si>
    <t>Přesun hmot</t>
  </si>
  <si>
    <t>97</t>
  </si>
  <si>
    <t>998011002</t>
  </si>
  <si>
    <t>Přesun hmot pro budovy občanské výstavby, bydlení, výrobu a služby s nosnou svislou konstrukcí zděnou z cihel, tvárnic nebo kamene vodorovná dopravní vzdálenost do 100 m pro budovy výšky přes 6 do 12 m</t>
  </si>
  <si>
    <t>-1295671056</t>
  </si>
  <si>
    <t>PSV</t>
  </si>
  <si>
    <t>Práce a dodávky PSV</t>
  </si>
  <si>
    <t>711</t>
  </si>
  <si>
    <t>Izolace proti vodě, vlhkosti a plynům</t>
  </si>
  <si>
    <t>98</t>
  </si>
  <si>
    <t>711111001</t>
  </si>
  <si>
    <t>Provedení izolace proti zemní vlhkosti natěradly a tmely za studena na ploše vodorovné V nátěrem penetračním</t>
  </si>
  <si>
    <t>-1650243646</t>
  </si>
  <si>
    <t>Nátěr penetrační</t>
  </si>
  <si>
    <t>6,08*2,90</t>
  </si>
  <si>
    <t>99</t>
  </si>
  <si>
    <t>11163150</t>
  </si>
  <si>
    <t>lak penetrační asfaltový</t>
  </si>
  <si>
    <t>-40092007</t>
  </si>
  <si>
    <t>17,632*0,0003 'Přepočtené koeficientem množství</t>
  </si>
  <si>
    <t>100</t>
  </si>
  <si>
    <t>711141559</t>
  </si>
  <si>
    <t>Provedení izolace proti zemní vlhkosti pásy přitavením NAIP na ploše vodorovné V</t>
  </si>
  <si>
    <t>-473358991</t>
  </si>
  <si>
    <t>Izolace pásy</t>
  </si>
  <si>
    <t>101</t>
  </si>
  <si>
    <t>62832001</t>
  </si>
  <si>
    <t>pás asfaltový natavitelný oxidovaný s vložkou ze skleněné rohože typu V60 s jemnozrnným minerálním posypem tl 3,5mm</t>
  </si>
  <si>
    <t>1732295063</t>
  </si>
  <si>
    <t>17,632*1,1655 'Přepočtené koeficientem množství</t>
  </si>
  <si>
    <t>102</t>
  </si>
  <si>
    <t>998711202</t>
  </si>
  <si>
    <t>Přesun hmot pro izolace proti vodě, vlhkosti a plynům stanovený procentní sazbou (%) z ceny vodorovná dopravní vzdálenost do 50 m v objektech výšky přes 6 do 12 m</t>
  </si>
  <si>
    <t>%</t>
  </si>
  <si>
    <t>230902717</t>
  </si>
  <si>
    <t>712</t>
  </si>
  <si>
    <t>Povlakové krytiny</t>
  </si>
  <si>
    <t>103</t>
  </si>
  <si>
    <t>712311101</t>
  </si>
  <si>
    <t>Provedení povlakové krytiny střech plochých do 10° natěradly a tmely za studena nátěrem lakem penetračním nebo asfaltovým</t>
  </si>
  <si>
    <t>-1514706288</t>
  </si>
  <si>
    <t>Penetrace střechy</t>
  </si>
  <si>
    <t>2,42*5,36</t>
  </si>
  <si>
    <t>104</t>
  </si>
  <si>
    <t>883943771</t>
  </si>
  <si>
    <t>12,971*0,00032 'Přepočtené koeficientem množství</t>
  </si>
  <si>
    <t>105</t>
  </si>
  <si>
    <t>712363352</t>
  </si>
  <si>
    <t>Povlakové krytiny střech plochých do 10° z tvarovaných poplastovaných lišt pro mPVC vnitřní koutová lišta rš 100 mm</t>
  </si>
  <si>
    <t>-2069829566</t>
  </si>
  <si>
    <t>Koutová lišta</t>
  </si>
  <si>
    <t>0,22*4</t>
  </si>
  <si>
    <t>106</t>
  </si>
  <si>
    <t>712363609</t>
  </si>
  <si>
    <t>Provedení povlakové krytiny střech plochých do 10° s mechanicky kotvenou izolací včetně položení fólie a horkovzdušného svaření tl. tepelné izolace přes 240 mm budovy výšky do 18 m, kotvené do betonu lehčeného nebo zdiva rohové pole</t>
  </si>
  <si>
    <t>712976079</t>
  </si>
  <si>
    <t>Krytina střechy</t>
  </si>
  <si>
    <t>2,60*5,46</t>
  </si>
  <si>
    <t>107</t>
  </si>
  <si>
    <t>28322013</t>
  </si>
  <si>
    <t>fólie hydroizolační střešní mPVC mechanicky kotvená barevná tl 1,5mm</t>
  </si>
  <si>
    <t>-464382009</t>
  </si>
  <si>
    <t>14,196*1,1655 'Přepočtené koeficientem množství</t>
  </si>
  <si>
    <t>108</t>
  </si>
  <si>
    <t>712363681</t>
  </si>
  <si>
    <t>Provedení povlakové krytiny střech plochých do 10° s mechanicky kotvenou izolací ostatní práce mechanické kotvení kruhového prostupu do podkladu z betonu nebo pórobetonu</t>
  </si>
  <si>
    <t>-1484176119</t>
  </si>
  <si>
    <t>109</t>
  </si>
  <si>
    <t>28342013</t>
  </si>
  <si>
    <t>manžeta těsnící pro prostupy hydroizolací z PVC uzavřená kruhová vnitřní průměr 90-114</t>
  </si>
  <si>
    <t>924966140</t>
  </si>
  <si>
    <t>110</t>
  </si>
  <si>
    <t>712391172</t>
  </si>
  <si>
    <t>Provedení povlakové krytiny střech plochých do 10° -ostatní práce provedení vrstvy textilní ochranné</t>
  </si>
  <si>
    <t>-166133805</t>
  </si>
  <si>
    <t>Ochranná textilie</t>
  </si>
  <si>
    <t>111</t>
  </si>
  <si>
    <t>69311199</t>
  </si>
  <si>
    <t>geotextilie netkaná separační, ochranná, filtrační, drenážní PES(70%)+PP(30%) 300g/m2</t>
  </si>
  <si>
    <t>679175510</t>
  </si>
  <si>
    <t>14,196*1,155 'Přepočtené koeficientem množství</t>
  </si>
  <si>
    <t>112</t>
  </si>
  <si>
    <t>712341659</t>
  </si>
  <si>
    <t>Provedení povlakové krytiny střech plochých do 10° pásy přitavením NAIP bodově</t>
  </si>
  <si>
    <t>-1279280146</t>
  </si>
  <si>
    <t>Plocha izolace střechy</t>
  </si>
  <si>
    <t>113</t>
  </si>
  <si>
    <t>446091034</t>
  </si>
  <si>
    <t>114</t>
  </si>
  <si>
    <t>712391176</t>
  </si>
  <si>
    <t>Provedení povlakové krytiny střech plochých do 10° -ostatní práce připevnění izolace kotvícími terči</t>
  </si>
  <si>
    <t>444754052</t>
  </si>
  <si>
    <t>115</t>
  </si>
  <si>
    <t>31121044</t>
  </si>
  <si>
    <t>ocelová izolační podložka oblá typ A 40x80mm</t>
  </si>
  <si>
    <t>100 kus</t>
  </si>
  <si>
    <t>-545307584</t>
  </si>
  <si>
    <t>25*0,01 'Přepočtené koeficientem množství</t>
  </si>
  <si>
    <t>116</t>
  </si>
  <si>
    <t>712861703</t>
  </si>
  <si>
    <t>Provedení povlakové krytiny střech samostatným vytažením izolačního povlaku fólií na konstrukce převyšující úroveň střechy, přilepenou lepidlem v plné ploše</t>
  </si>
  <si>
    <t>1703882861</t>
  </si>
  <si>
    <t>Vytažení folie</t>
  </si>
  <si>
    <t>(5,36+2,42*2)*0,21</t>
  </si>
  <si>
    <t>117</t>
  </si>
  <si>
    <t>28322000</t>
  </si>
  <si>
    <t>fólie hydroizolační střešní mPVC mechanicky kotvená šedá tl 2,0mm</t>
  </si>
  <si>
    <t>703687313</t>
  </si>
  <si>
    <t>2,142*1,2 'Přepočtené koeficientem množství</t>
  </si>
  <si>
    <t>118</t>
  </si>
  <si>
    <t>712964703</t>
  </si>
  <si>
    <t>Provedení povlakové krytiny střech fóliemi - ostatní práce zesílení koutů, rohů nebo hran fólií</t>
  </si>
  <si>
    <t>784250187</t>
  </si>
  <si>
    <t>Zesílení rohů</t>
  </si>
  <si>
    <t>0,21*2+0,31*2</t>
  </si>
  <si>
    <t>119</t>
  </si>
  <si>
    <t>28322022</t>
  </si>
  <si>
    <t>fólie hydroizolační střešní mPVC nevyztužená určená na detaily barevná tl 1,2mm</t>
  </si>
  <si>
    <t>2037437035</t>
  </si>
  <si>
    <t>1,04*0,6 'Přepočtené koeficientem množství</t>
  </si>
  <si>
    <t>120</t>
  </si>
  <si>
    <t>712998004</t>
  </si>
  <si>
    <t>Provedení povlakové krytiny střech - ostatní práce montáž odvodňovacího prvku atikového chrliče z PVC na dešťovou vodu DN 110</t>
  </si>
  <si>
    <t>-1729681228</t>
  </si>
  <si>
    <t>121</t>
  </si>
  <si>
    <t>28342470</t>
  </si>
  <si>
    <t>chrlič atikový DN 110 s manžetou pro hydroizolaci z PVC-P</t>
  </si>
  <si>
    <t>1514973177</t>
  </si>
  <si>
    <t>122</t>
  </si>
  <si>
    <t>998712202</t>
  </si>
  <si>
    <t>Přesun hmot pro povlakové krytiny stanovený procentní sazbou (%) z ceny vodorovná dopravní vzdálenost do 50 m v objektech výšky přes 6 do 12 m</t>
  </si>
  <si>
    <t>-1595784833</t>
  </si>
  <si>
    <t>713</t>
  </si>
  <si>
    <t>Izolace tepelné</t>
  </si>
  <si>
    <t>123</t>
  </si>
  <si>
    <t>713121111</t>
  </si>
  <si>
    <t>Montáž tepelné izolace podlah rohožemi, pásy, deskami, dílci, bloky (izolační materiál ve specifikaci) kladenými volně jednovrstvá</t>
  </si>
  <si>
    <t>625633676</t>
  </si>
  <si>
    <t>Podlaha schodiště</t>
  </si>
  <si>
    <t>M.č.1.01</t>
  </si>
  <si>
    <t>124</t>
  </si>
  <si>
    <t>28375914</t>
  </si>
  <si>
    <t>deska EPS 150 pro konstrukce s vysokým zatížením λ=0,035 tl 100mm</t>
  </si>
  <si>
    <t>495132915</t>
  </si>
  <si>
    <t>14,2*1,05 'Přepočtené koeficientem množství</t>
  </si>
  <si>
    <t>125</t>
  </si>
  <si>
    <t>713131141</t>
  </si>
  <si>
    <t>Montáž tepelné izolace stěn rohožemi, pásy, deskami, dílci, bloky (izolační materiál ve specifikaci) lepením celoplošně bez mechanického kotvení</t>
  </si>
  <si>
    <t>1116238651</t>
  </si>
  <si>
    <t>Tepelná izolace atiky</t>
  </si>
  <si>
    <t>(6,34+2,42*2)*0,49</t>
  </si>
  <si>
    <t>Vnitřní obvod střechy</t>
  </si>
  <si>
    <t>(2,50*2+5,49)*0,22</t>
  </si>
  <si>
    <t>126</t>
  </si>
  <si>
    <t>28376417</t>
  </si>
  <si>
    <t>deska XPS hrana polodrážková a hladký povrch 300kPA λ=0,035 tl 50mm</t>
  </si>
  <si>
    <t>1340342304</t>
  </si>
  <si>
    <t>2,31*1,02</t>
  </si>
  <si>
    <t>2,356*1,05 'Přepočtené koeficientem množství</t>
  </si>
  <si>
    <t>127</t>
  </si>
  <si>
    <t>28376418</t>
  </si>
  <si>
    <t>deska XPS hrana polodrážková a hladký povrch 300kPA λ=0,035 tl 60mm</t>
  </si>
  <si>
    <t>128</t>
  </si>
  <si>
    <t>399100953</t>
  </si>
  <si>
    <t>5,48*1,02</t>
  </si>
  <si>
    <t>713141335</t>
  </si>
  <si>
    <t>Montáž tepelné izolace střech plochých spádovými klíny v ploše přilepenými za studena bodově</t>
  </si>
  <si>
    <t>192309867</t>
  </si>
  <si>
    <t>Izolace střechy</t>
  </si>
  <si>
    <t>5,46*2,60</t>
  </si>
  <si>
    <t>129</t>
  </si>
  <si>
    <t>28376141</t>
  </si>
  <si>
    <t>klín izolační spád do 5% EPS 100</t>
  </si>
  <si>
    <t>733756735</t>
  </si>
  <si>
    <t>5,46*2,60*(0,20+0,27)/2*1,02</t>
  </si>
  <si>
    <t>130</t>
  </si>
  <si>
    <t>713191132</t>
  </si>
  <si>
    <t>Montáž tepelné izolace stavebních konstrukcí - doplňky a konstrukční součásti podlah, stropů vrchem nebo střech překrytím fólií separační z PE</t>
  </si>
  <si>
    <t>-150707813</t>
  </si>
  <si>
    <t>Separační folie</t>
  </si>
  <si>
    <t>131</t>
  </si>
  <si>
    <t>28323100</t>
  </si>
  <si>
    <t>fólie LDPE (750 kg/m3) proti zemní vlhkosti nad úrovní terénu tl 0,8mm</t>
  </si>
  <si>
    <t>-881054681</t>
  </si>
  <si>
    <t>14,2*1,1655 'Přepočtené koeficientem množství</t>
  </si>
  <si>
    <t>132</t>
  </si>
  <si>
    <t>998713202</t>
  </si>
  <si>
    <t>Přesun hmot pro izolace tepelné stanovený procentní sazbou (%) z ceny vodorovná dopravní vzdálenost do 50 m v objektech výšky přes 6 do 12 m</t>
  </si>
  <si>
    <t>1889399019</t>
  </si>
  <si>
    <t>714</t>
  </si>
  <si>
    <t>Akustická a protiotřesová opatření</t>
  </si>
  <si>
    <t>133</t>
  </si>
  <si>
    <t>714129001R</t>
  </si>
  <si>
    <t>D+M akustických obladů stropů dle studie, vč. lešení PH, měření a dílenské dokumentace</t>
  </si>
  <si>
    <t>soubor</t>
  </si>
  <si>
    <t>-534236648</t>
  </si>
  <si>
    <t>1,00</t>
  </si>
  <si>
    <t>134</t>
  </si>
  <si>
    <t>998714202</t>
  </si>
  <si>
    <t>Přesun hmot pro akustická a protiotřesová opatření stanovený procentní sazbou (%) z ceny vodorovná dopravní vzdálenost do 50 m v objektech výšky přes 6 do 12 m</t>
  </si>
  <si>
    <t>129814227</t>
  </si>
  <si>
    <t>762</t>
  </si>
  <si>
    <t>Konstrukce tesařské</t>
  </si>
  <si>
    <t>135</t>
  </si>
  <si>
    <t>762361312</t>
  </si>
  <si>
    <t>Konstrukční vrstva pod klempířské prvky pro oplechování horních ploch zdí a nadezdívek (atik) z desek dřevoštěpkových šroubovaných do podkladu, tloušťky desky 22 mm</t>
  </si>
  <si>
    <t>867174085</t>
  </si>
  <si>
    <t>Konstrukční vrstva pod oplechování atiky</t>
  </si>
  <si>
    <t>136</t>
  </si>
  <si>
    <t>998762202</t>
  </si>
  <si>
    <t>Přesun hmot pro konstrukce tesařské stanovený procentní sazbou (%) z ceny vodorovná dopravní vzdálenost do 50 m v objektech výšky přes 6 do 12 m</t>
  </si>
  <si>
    <t>866532465</t>
  </si>
  <si>
    <t>763</t>
  </si>
  <si>
    <t>Konstrukce suché výstavby</t>
  </si>
  <si>
    <t>137</t>
  </si>
  <si>
    <t>763131451</t>
  </si>
  <si>
    <t>Podhled ze sádrokartonových desek dvouvrstvá zavěšená spodní konstrukce z ocelových profilů CD, UD jednoduše opláštěná deskou impregnovanou H2, tl. 12,5 mm, bez izolace</t>
  </si>
  <si>
    <t>1930316316</t>
  </si>
  <si>
    <t>SDK podhled</t>
  </si>
  <si>
    <t>39,80</t>
  </si>
  <si>
    <t>1,70</t>
  </si>
  <si>
    <t>6,60</t>
  </si>
  <si>
    <t>20,50</t>
  </si>
  <si>
    <t>138</t>
  </si>
  <si>
    <t>763131714</t>
  </si>
  <si>
    <t>Podhled ze sádrokartonových desek ostatní práce a konstrukce na podhledech ze sádrokartonových desek základní penetrační nátěr</t>
  </si>
  <si>
    <t>-1301587690</t>
  </si>
  <si>
    <t>Penetrační nátěr</t>
  </si>
  <si>
    <t>68,60</t>
  </si>
  <si>
    <t>Podhled schodiště</t>
  </si>
  <si>
    <t>13,772</t>
  </si>
  <si>
    <t>139</t>
  </si>
  <si>
    <t>763131751</t>
  </si>
  <si>
    <t>Podhled ze sádrokartonových desek ostatní práce a konstrukce na podhledech ze sádrokartonových desek montáž parotěsné zábrany</t>
  </si>
  <si>
    <t>-1276981372</t>
  </si>
  <si>
    <t>Parotěsná zábrana</t>
  </si>
  <si>
    <t>140</t>
  </si>
  <si>
    <t>28329274</t>
  </si>
  <si>
    <t>fólie PE vyztužená pro parotěsnou vrstvu (reakce na oheň - třída E) 110g/m2</t>
  </si>
  <si>
    <t>-26711050</t>
  </si>
  <si>
    <t>68,6*1,1235 'Přepočtené koeficientem množství</t>
  </si>
  <si>
    <t>141</t>
  </si>
  <si>
    <t>763164531</t>
  </si>
  <si>
    <t>Obklad konstrukcí sádrokartonovými deskami včetně ochranných úhelníků ve tvaru L rozvinuté šíře přes 0,4 do 0,8 m, opláštěný deskou standardní A, tl. 12,5 mm</t>
  </si>
  <si>
    <t>225502938</t>
  </si>
  <si>
    <t>Montáž kastlíku</t>
  </si>
  <si>
    <t>30,20</t>
  </si>
  <si>
    <t>142</t>
  </si>
  <si>
    <t>763164791</t>
  </si>
  <si>
    <t>Obklad konstrukcí sádrokartonovými deskami montáž obkladu, opláštění jednoduché</t>
  </si>
  <si>
    <t>1522803212</t>
  </si>
  <si>
    <t>Opláštění podhledu schodiště</t>
  </si>
  <si>
    <t>(2,60*1,20+2,60*1,12+(2,85+3,60)*1,20)</t>
  </si>
  <si>
    <t>143</t>
  </si>
  <si>
    <t>59030021</t>
  </si>
  <si>
    <t>deska SDK A tl 12,5mm</t>
  </si>
  <si>
    <t>-1025014961</t>
  </si>
  <si>
    <t>13,772*1,05 'Přepočtené koeficientem množství</t>
  </si>
  <si>
    <t>144</t>
  </si>
  <si>
    <t>763411111</t>
  </si>
  <si>
    <t>Sanitární příčky vhodné do mokrého prostředí dělící z dřevotřískových desek s HPL-laminátem tl. 19,6 mm</t>
  </si>
  <si>
    <t>432311092</t>
  </si>
  <si>
    <t>Dělicí příčky do sociálních zařízení</t>
  </si>
  <si>
    <t>0,70*1,20*12</t>
  </si>
  <si>
    <t>145</t>
  </si>
  <si>
    <t>998763402</t>
  </si>
  <si>
    <t>Přesun hmot pro konstrukce montované z desek stanovený procentní sazbou (%) z ceny vodorovná dopravní vzdálenost do 50 m v objektech výšky přes 6 do 12 m</t>
  </si>
  <si>
    <t>-971906218</t>
  </si>
  <si>
    <t>764</t>
  </si>
  <si>
    <t>Konstrukce klempířské</t>
  </si>
  <si>
    <t>146</t>
  </si>
  <si>
    <t>764002851</t>
  </si>
  <si>
    <t>Demontáž klempířských konstrukcí oplechování parapetů do suti</t>
  </si>
  <si>
    <t>1218093398</t>
  </si>
  <si>
    <t>Demontáž stávajících parapetů</t>
  </si>
  <si>
    <t>2,40*5</t>
  </si>
  <si>
    <t>147</t>
  </si>
  <si>
    <t>764214607</t>
  </si>
  <si>
    <t>Oplechování horních ploch zdí a nadezdívek (atik) z pozinkovaného plechu s povrchovou úpravou mechanicky kotvené rš 670 mm</t>
  </si>
  <si>
    <t>-1683499455</t>
  </si>
  <si>
    <t>Oplechování atiky</t>
  </si>
  <si>
    <t>6,34+2,91*2</t>
  </si>
  <si>
    <t>148</t>
  </si>
  <si>
    <t>764511662</t>
  </si>
  <si>
    <t>Žlab podokapní z pozinkovaného plechu s povrchovou úpravou včetně háků a čel kotlík hranatý, rš žlabu/průměr svodu 330/100 mm</t>
  </si>
  <si>
    <t>-627657840</t>
  </si>
  <si>
    <t>149</t>
  </si>
  <si>
    <t>764518622</t>
  </si>
  <si>
    <t>Svod z pozinkovaného plechu s upraveným povrchem včetně objímek, kolen a odskoků kruhový, průměru 100 mm</t>
  </si>
  <si>
    <t>-1621965101</t>
  </si>
  <si>
    <t>Svody kruhové</t>
  </si>
  <si>
    <t>7,25*2</t>
  </si>
  <si>
    <t>150</t>
  </si>
  <si>
    <t>998764202</t>
  </si>
  <si>
    <t>Přesun hmot pro konstrukce klempířské stanovený procentní sazbou (%) z ceny vodorovná dopravní vzdálenost do 50 m v objektech výšky přes 6 do 12 m</t>
  </si>
  <si>
    <t>-1354828476</t>
  </si>
  <si>
    <t>766</t>
  </si>
  <si>
    <t>Konstrukce truhlářské</t>
  </si>
  <si>
    <t>151</t>
  </si>
  <si>
    <t>766441823</t>
  </si>
  <si>
    <t>Demontáž parapetních desek dřevěných nebo plastových šířky do 300 mm, délky přes 2000 mm</t>
  </si>
  <si>
    <t>-833585433</t>
  </si>
  <si>
    <t>152</t>
  </si>
  <si>
    <t>766622125R</t>
  </si>
  <si>
    <t xml:space="preserve">Dodávka a montáž plastového okna 1100x1500 mm plastového, ozn.O2, vč. vnějšího parapetu </t>
  </si>
  <si>
    <t>ks</t>
  </si>
  <si>
    <t>620134430</t>
  </si>
  <si>
    <t>Montář oken plastových</t>
  </si>
  <si>
    <t>Okno do schodiště</t>
  </si>
  <si>
    <t>153</t>
  </si>
  <si>
    <t>766622136R</t>
  </si>
  <si>
    <t>Dodávka a montáž plastového okna 24200x2200 mm, ozn. O1, vč. vnějšího parapetu a komprimační pásky</t>
  </si>
  <si>
    <t>-919144704</t>
  </si>
  <si>
    <t>154</t>
  </si>
  <si>
    <t>766660171</t>
  </si>
  <si>
    <t>Montáž dveřních křídel dřevěných nebo plastových otevíravých do obložkové zárubně povrchově upravených jednokřídlových, šířky do 800 mm</t>
  </si>
  <si>
    <t>1321280786</t>
  </si>
  <si>
    <t>Montáž dveří</t>
  </si>
  <si>
    <t>700 mm</t>
  </si>
  <si>
    <t>2,00</t>
  </si>
  <si>
    <t>800 mm</t>
  </si>
  <si>
    <t>10,00</t>
  </si>
  <si>
    <t>155</t>
  </si>
  <si>
    <t>61162073</t>
  </si>
  <si>
    <t>dveře jednokřídlé voštinové povrch laminátový plné 700x1970-2100mm</t>
  </si>
  <si>
    <t>-1895156054</t>
  </si>
  <si>
    <t>156</t>
  </si>
  <si>
    <t>61162074</t>
  </si>
  <si>
    <t>dveře jednokřídlé voštinové povrch laminátový plné 800x1970-2100mm</t>
  </si>
  <si>
    <t>-1410115530</t>
  </si>
  <si>
    <t>157</t>
  </si>
  <si>
    <t>766660172</t>
  </si>
  <si>
    <t>Montáž dveřních křídel dřevěných nebo plastových otevíravých do obložkové zárubně povrchově upravených jednokřídlových, šířky přes 800 mm</t>
  </si>
  <si>
    <t>1793764686</t>
  </si>
  <si>
    <t>158</t>
  </si>
  <si>
    <t>61162075</t>
  </si>
  <si>
    <t>dveře jednokřídlé voštinové povrch laminátový plné 900x1970-2100mm</t>
  </si>
  <si>
    <t>-415029522</t>
  </si>
  <si>
    <t>159</t>
  </si>
  <si>
    <t>766660728</t>
  </si>
  <si>
    <t>Montáž dveřních doplňků dveřního kování interiérového zámku</t>
  </si>
  <si>
    <t>-1644512225</t>
  </si>
  <si>
    <t>160</t>
  </si>
  <si>
    <t>54924004</t>
  </si>
  <si>
    <t>zámek zadlabací mezipokojový levý pro cylindrickou vložku rozteč 72x55mm</t>
  </si>
  <si>
    <t>606109102</t>
  </si>
  <si>
    <t>161</t>
  </si>
  <si>
    <t>54924006</t>
  </si>
  <si>
    <t>zámek zadlabací mezipokojový pravý pro cylindrickou vložku rozteč 72x55mm</t>
  </si>
  <si>
    <t>2103946866</t>
  </si>
  <si>
    <t>162</t>
  </si>
  <si>
    <t>54914125</t>
  </si>
  <si>
    <t>kování rozetové spodní pro cylindrickou vložku</t>
  </si>
  <si>
    <t>97890083</t>
  </si>
  <si>
    <t>163</t>
  </si>
  <si>
    <t>766682111</t>
  </si>
  <si>
    <t>Montáž zárubní dřevěných, plastových nebo z lamina obložkových, pro dveře jednokřídlové, tloušťky stěny do 170 mm</t>
  </si>
  <si>
    <t>-2104759988</t>
  </si>
  <si>
    <t>Montáž obložkových zárubní 600-900 mm</t>
  </si>
  <si>
    <t>2+10+2</t>
  </si>
  <si>
    <t>164</t>
  </si>
  <si>
    <t>61182307</t>
  </si>
  <si>
    <t>zárubeň jednokřídlá obložková s laminátovým povrchem tl stěny 60-150mm rozměru 600-1100/1970, 2100mm</t>
  </si>
  <si>
    <t>-1977657357</t>
  </si>
  <si>
    <t>165</t>
  </si>
  <si>
    <t>27520563</t>
  </si>
  <si>
    <t>166</t>
  </si>
  <si>
    <t>710093337</t>
  </si>
  <si>
    <t>167</t>
  </si>
  <si>
    <t>766694116</t>
  </si>
  <si>
    <t>Montáž ostatních truhlářských konstrukcí parapetních desek dřevěných nebo plastových šířky do 300 mm</t>
  </si>
  <si>
    <t>-1933853220</t>
  </si>
  <si>
    <t>Montáž parapoetů</t>
  </si>
  <si>
    <t>2,40*4+1,10</t>
  </si>
  <si>
    <t>168</t>
  </si>
  <si>
    <t>60794102</t>
  </si>
  <si>
    <t>parapet dřevotřískový vnitřní povrch laminátový š 260mm</t>
  </si>
  <si>
    <t>1511841141</t>
  </si>
  <si>
    <t>169</t>
  </si>
  <si>
    <t>998766202</t>
  </si>
  <si>
    <t>Přesun hmot pro konstrukce truhlářské stanovený procentní sazbou (%) z ceny vodorovná dopravní vzdálenost do 50 m v objektech výšky přes 6 do 12 m</t>
  </si>
  <si>
    <t>-186381597</t>
  </si>
  <si>
    <t>767</t>
  </si>
  <si>
    <t>Konstrukce zámečnické</t>
  </si>
  <si>
    <t>170</t>
  </si>
  <si>
    <t>767161114</t>
  </si>
  <si>
    <t>Montáž zábradlí rovného z trubek nebo tenkostěnných profilů do zdiva, hmotnosti 1 m zábradlí přes 20 do 30 kg</t>
  </si>
  <si>
    <t>1194781299</t>
  </si>
  <si>
    <t>Zábradlí vnějšího schodiště</t>
  </si>
  <si>
    <t>2,50+8,50</t>
  </si>
  <si>
    <t>171</t>
  </si>
  <si>
    <t>55396001R</t>
  </si>
  <si>
    <t>Zábradlí schosiště nerezové</t>
  </si>
  <si>
    <t>-745684778</t>
  </si>
  <si>
    <t>172</t>
  </si>
  <si>
    <t>767640111R</t>
  </si>
  <si>
    <t>Dodávka a montáž hliníkových vstupních dveří 1100x2300 mm, ozn.D1</t>
  </si>
  <si>
    <t>-1493900603</t>
  </si>
  <si>
    <t>173</t>
  </si>
  <si>
    <t>767995114</t>
  </si>
  <si>
    <t>Montáž ostatních atypických zámečnických konstrukcí hmotnosti přes 20 do 50 kg</t>
  </si>
  <si>
    <t>kg</t>
  </si>
  <si>
    <t>-772129838</t>
  </si>
  <si>
    <t>Montáž ocelové konstrukce schodiště</t>
  </si>
  <si>
    <t>462,30</t>
  </si>
  <si>
    <t>174</t>
  </si>
  <si>
    <t>13010714</t>
  </si>
  <si>
    <t>ocel profilová jakost S235JR (11 375) průřez I (IPN) 120</t>
  </si>
  <si>
    <t>-1531884525</t>
  </si>
  <si>
    <t>175</t>
  </si>
  <si>
    <t>13010716</t>
  </si>
  <si>
    <t>ocel profilová jakost S235JR (11 375) průřez I (IPN) 140</t>
  </si>
  <si>
    <t>1635722036</t>
  </si>
  <si>
    <t>176</t>
  </si>
  <si>
    <t>13010818</t>
  </si>
  <si>
    <t>ocel profilová jakost S235JR (11 375) průřez U (UPN) 120</t>
  </si>
  <si>
    <t>1321773898</t>
  </si>
  <si>
    <t>177</t>
  </si>
  <si>
    <t>998767202</t>
  </si>
  <si>
    <t>Přesun hmot pro zámečnické konstrukce stanovený procentní sazbou (%) z ceny vodorovná dopravní vzdálenost do 50 m v objektech výšky přes 6 do 12 m</t>
  </si>
  <si>
    <t>-1783198646</t>
  </si>
  <si>
    <t>771</t>
  </si>
  <si>
    <t>Podlahy z dlaždic</t>
  </si>
  <si>
    <t>178</t>
  </si>
  <si>
    <t>771111011</t>
  </si>
  <si>
    <t>Příprava podkladu před provedením dlažby vysátí podlah</t>
  </si>
  <si>
    <t>-1204950853</t>
  </si>
  <si>
    <t>Vysátí podkladu pod dlažby</t>
  </si>
  <si>
    <t>5,60</t>
  </si>
  <si>
    <t>2,32*(2,40+0,60)</t>
  </si>
  <si>
    <t>179</t>
  </si>
  <si>
    <t>771121011</t>
  </si>
  <si>
    <t>Příprava podkladu před provedením dlažby nátěr penetrační na podlahu</t>
  </si>
  <si>
    <t>2007009641</t>
  </si>
  <si>
    <t>Penetrace pod dlažbu</t>
  </si>
  <si>
    <t>180</t>
  </si>
  <si>
    <t>771161012</t>
  </si>
  <si>
    <t>Příprava podkladu před provedením dlažby montáž profilu dilatační spáry koutové (při styku podlahy se stěnou)</t>
  </si>
  <si>
    <t>120622177</t>
  </si>
  <si>
    <t>Montáž dilatačního provazce</t>
  </si>
  <si>
    <t>7,17*2+5,85*2+0,25*2+3,75*2</t>
  </si>
  <si>
    <t>1,00*2+1,70*2</t>
  </si>
  <si>
    <t>3,35*2+1,67*2</t>
  </si>
  <si>
    <t>2,82*2+2,35*2</t>
  </si>
  <si>
    <t>6,50*2+2,87*2+0,70*2</t>
  </si>
  <si>
    <t>181</t>
  </si>
  <si>
    <t>28376614</t>
  </si>
  <si>
    <t>provazec těsnící z pěnového polyetylénu D 10 mm</t>
  </si>
  <si>
    <t>-1933701180</t>
  </si>
  <si>
    <t>79,96*1,1 'Přepočtené koeficientem množství</t>
  </si>
  <si>
    <t>182</t>
  </si>
  <si>
    <t>771274113</t>
  </si>
  <si>
    <t>Montáž obkladů schodišť z dlaždic keramických lepených cementovým flexibilním lepidlem stupnic hladkých, šířky přes 250 do 300 mm</t>
  </si>
  <si>
    <t>-628200806</t>
  </si>
  <si>
    <t>2,32*3</t>
  </si>
  <si>
    <t>183</t>
  </si>
  <si>
    <t>59761085</t>
  </si>
  <si>
    <t>schodovka keramická mrazuvzdorná do interiéru i exteriéru R9/A povrch hladký/matný tl do 10mm š přes 250 do 300mm dl do 300mm</t>
  </si>
  <si>
    <t>267265980</t>
  </si>
  <si>
    <t>6,96*1,1 'Přepočtené koeficientem množství</t>
  </si>
  <si>
    <t>184</t>
  </si>
  <si>
    <t>771274231</t>
  </si>
  <si>
    <t>Montáž obkladů schodišť z dlaždic keramických lepených cementovým flexibilním lepidlem podstupnic hladkých, výšky do 150 mm</t>
  </si>
  <si>
    <t>1706231847</t>
  </si>
  <si>
    <t>2,32*4</t>
  </si>
  <si>
    <t>185</t>
  </si>
  <si>
    <t>59761160</t>
  </si>
  <si>
    <t>dlažba keramická slinutá mrazuvzdorná do interiéru i exteriéru povrch hladký/matný tl do 10mm přes 9 do 12ks/m2</t>
  </si>
  <si>
    <t>649514554</t>
  </si>
  <si>
    <t>2,32*4*0,15*1,10</t>
  </si>
  <si>
    <t>186</t>
  </si>
  <si>
    <t>771574416</t>
  </si>
  <si>
    <t>Montáž podlah z dlaždic keramických lepených cementovým flexibilním lepidlem hladkých, tloušťky do 10 mm přes 9 do 12 ks/m2</t>
  </si>
  <si>
    <t>-1689382437</t>
  </si>
  <si>
    <t>Dlažba keramická</t>
  </si>
  <si>
    <t>187</t>
  </si>
  <si>
    <t>59761135</t>
  </si>
  <si>
    <t>dlažba keramická slinutá nemrazuvzdorná do interiéru povrch hladký/matný tl do 10mm přes 9 do 12ks/m2</t>
  </si>
  <si>
    <t>-1250548506</t>
  </si>
  <si>
    <t>74,2*1,1 'Přepočtené koeficientem množství</t>
  </si>
  <si>
    <t>188</t>
  </si>
  <si>
    <t>771574476</t>
  </si>
  <si>
    <t>Montáž podlah z dlaždic keramických lepených cementovým flexibilním lepidlem pro vysoké mechanické zatížení, tloušťky přes 10 mm přes 9 do 12 ks/m2</t>
  </si>
  <si>
    <t>1520541687</t>
  </si>
  <si>
    <t>Vnšjší schodiště</t>
  </si>
  <si>
    <t>Podesta</t>
  </si>
  <si>
    <t>1,50*2,32</t>
  </si>
  <si>
    <t>189</t>
  </si>
  <si>
    <t>1601492337</t>
  </si>
  <si>
    <t>190</t>
  </si>
  <si>
    <t>771591112</t>
  </si>
  <si>
    <t>Izolace podlahy pod dlažbu nátěrem nebo stěrkou ve dvou vrstvách</t>
  </si>
  <si>
    <t>-556148231</t>
  </si>
  <si>
    <t>Izolace pod dlažbu</t>
  </si>
  <si>
    <t>191</t>
  </si>
  <si>
    <t>771591264</t>
  </si>
  <si>
    <t>Izolace podlahy pod dlažbu těsnícími izolačními pásy mezi podlahou a stěnu</t>
  </si>
  <si>
    <t>-1865818808</t>
  </si>
  <si>
    <t>Styk stěny a dlažby</t>
  </si>
  <si>
    <t>7,17*2+5,85*2+0,25*2+3,75*2-0,90*3-0,70</t>
  </si>
  <si>
    <t>1,00*2+1,70*2-0,80</t>
  </si>
  <si>
    <t>3,35*2+1,67*2-0,80-0,70</t>
  </si>
  <si>
    <t>2,82*2+2,35*2-1,00</t>
  </si>
  <si>
    <t>6,50*2+2,87*2+0,70*2-0,90*3</t>
  </si>
  <si>
    <t>192</t>
  </si>
  <si>
    <t>771592011</t>
  </si>
  <si>
    <t>Čištění vnitřních ploch po položení dlažby podlah nebo schodišť chemickými prostředky</t>
  </si>
  <si>
    <t>673746347</t>
  </si>
  <si>
    <t>Čištění dlažby</t>
  </si>
  <si>
    <t>74,20</t>
  </si>
  <si>
    <t>193</t>
  </si>
  <si>
    <t>998771202</t>
  </si>
  <si>
    <t>Přesun hmot pro podlahy z dlaždic stanovený procentní sazbou (%) z ceny vodorovná dopravní vzdálenost do 50 m v objektech výšky přes 6 do 12 m</t>
  </si>
  <si>
    <t>-920081972</t>
  </si>
  <si>
    <t>776</t>
  </si>
  <si>
    <t>Podlahy povlakové</t>
  </si>
  <si>
    <t>194</t>
  </si>
  <si>
    <t>776111115</t>
  </si>
  <si>
    <t>Příprava podkladu broušení podlah stávajícího podkladu před litím stěrky</t>
  </si>
  <si>
    <t>-1081418686</t>
  </si>
  <si>
    <t>Broušení stávajícího podkladu</t>
  </si>
  <si>
    <t>63,50+73,10+83,00+20,30+21,60</t>
  </si>
  <si>
    <t>14,20+26,10+72,90+40,30</t>
  </si>
  <si>
    <t>Stupně a podesty</t>
  </si>
  <si>
    <t>Podstupnice</t>
  </si>
  <si>
    <t>21,00*1,20*0,17</t>
  </si>
  <si>
    <t>195</t>
  </si>
  <si>
    <t>776111311</t>
  </si>
  <si>
    <t>Příprava podkladu vysátí podlah</t>
  </si>
  <si>
    <t>-1882670106</t>
  </si>
  <si>
    <t>Vysátí podkladu</t>
  </si>
  <si>
    <t>433,484-18,484</t>
  </si>
  <si>
    <t>196</t>
  </si>
  <si>
    <t>776111323</t>
  </si>
  <si>
    <t>Příprava podkladu vysátí schodišť</t>
  </si>
  <si>
    <t>-433512058</t>
  </si>
  <si>
    <t>197</t>
  </si>
  <si>
    <t>776121321</t>
  </si>
  <si>
    <t>Příprava podkladu penetrace neředěná podlah</t>
  </si>
  <si>
    <t>-577521189</t>
  </si>
  <si>
    <t>198</t>
  </si>
  <si>
    <t>776121323</t>
  </si>
  <si>
    <t>Příprava podkladu penetrace neředěná schodišť</t>
  </si>
  <si>
    <t>1520505966</t>
  </si>
  <si>
    <t>199</t>
  </si>
  <si>
    <t>776141123</t>
  </si>
  <si>
    <t>Příprava podkladu vyrovnání samonivelační stěrkou podlah min.pevnosti 30 MPa, tloušťky přes 5 do 8 mm</t>
  </si>
  <si>
    <t>-290857773</t>
  </si>
  <si>
    <t>200</t>
  </si>
  <si>
    <t>776141223</t>
  </si>
  <si>
    <t>Příprava podkladu vyrovnání samonivelační stěrkou schodišť min.pevnosti 35 MPa, tloušťky přes 5 do 8 mm</t>
  </si>
  <si>
    <t>-346077463</t>
  </si>
  <si>
    <t>201</t>
  </si>
  <si>
    <t>776201812</t>
  </si>
  <si>
    <t>Demontáž povlakových podlahovin lepených ručně s podložkou</t>
  </si>
  <si>
    <t>1936246974</t>
  </si>
  <si>
    <t>Demontáž stávajících podlah z PVC</t>
  </si>
  <si>
    <t>42,47+63,50+73,10+83,00+20,30+21,60</t>
  </si>
  <si>
    <t>21,25+14,20+26,10+72,90+40,30</t>
  </si>
  <si>
    <t>202</t>
  </si>
  <si>
    <t>776241111</t>
  </si>
  <si>
    <t>Montáž podlahovin ze sametového vinylu lepením pásů hladkých (bez vzoru)</t>
  </si>
  <si>
    <t>516938777</t>
  </si>
  <si>
    <t>Vinylové podlahy</t>
  </si>
  <si>
    <t>203</t>
  </si>
  <si>
    <t>776341111</t>
  </si>
  <si>
    <t>Montáž podlahovin ze sametového vinylu na schodišťové stupně stupnic, šířky do 300 mm</t>
  </si>
  <si>
    <t>455695011</t>
  </si>
  <si>
    <t>Montáž stupnic z vinylu</t>
  </si>
  <si>
    <t>204</t>
  </si>
  <si>
    <t>28411011</t>
  </si>
  <si>
    <t>PVC vinyl heterogenní zátěžová akustické antibakteriální tl 2,60mm, nášlapná vrstva 0,70 mm, R10, zátěž 34/43, otlak do 0,06 mm, útlum 15dB, Bfl S1</t>
  </si>
  <si>
    <t>-119818158</t>
  </si>
  <si>
    <t>25,2*0,33 'Přepočtené koeficientem množství</t>
  </si>
  <si>
    <t>205</t>
  </si>
  <si>
    <t>776341121</t>
  </si>
  <si>
    <t>Montáž podlahovin ze sametového vinylu na schodišťové stupně podstupnic, výšky do 200 mm</t>
  </si>
  <si>
    <t>70863774</t>
  </si>
  <si>
    <t>Montáž podstupnic</t>
  </si>
  <si>
    <t>206</t>
  </si>
  <si>
    <t>419650713</t>
  </si>
  <si>
    <t>25,2*0,22 'Přepočtené koeficientem množství</t>
  </si>
  <si>
    <t>207</t>
  </si>
  <si>
    <t>776411111</t>
  </si>
  <si>
    <t>Montáž soklíků lepením obvodových, výšky do 80 mm</t>
  </si>
  <si>
    <t>-106657647</t>
  </si>
  <si>
    <t>Montáž soklíků</t>
  </si>
  <si>
    <t>2,60*2+1,20+1,48+1,46*2-0,90*2</t>
  </si>
  <si>
    <t>5,46*2+2,60*2-1,10-0,90</t>
  </si>
  <si>
    <t>21,54*2+3,00*2+0,40*5-0,90*5-1,80-1,46</t>
  </si>
  <si>
    <t>10,30*2+7,17*2+0,40*2+0,27*2-0,90*2</t>
  </si>
  <si>
    <t>11,60*2+7,17*2+0,40*4-0,90*2</t>
  </si>
  <si>
    <t>5,30*2+3,85*2-0,90</t>
  </si>
  <si>
    <t>6,66*2+3,27*2-1,00-0,80-1,46</t>
  </si>
  <si>
    <t>8,74*2+0,40*2+2,60*2-0,90*4-0,80</t>
  </si>
  <si>
    <t>10,30*2+7,18*2+0,40*2+0,27*2-0,90*2</t>
  </si>
  <si>
    <t>5,68*2+7,17*2-0,90*2</t>
  </si>
  <si>
    <t>208</t>
  </si>
  <si>
    <t>28411007</t>
  </si>
  <si>
    <t>lišta soklová PVC 15x50mm</t>
  </si>
  <si>
    <t>1271733436</t>
  </si>
  <si>
    <t>249,74*1,02 'Přepočtené koeficientem množství</t>
  </si>
  <si>
    <t>209</t>
  </si>
  <si>
    <t>776411121</t>
  </si>
  <si>
    <t>Montáž soklíků lepením schodišťových, výšky do 60 mm</t>
  </si>
  <si>
    <t>1157026102</t>
  </si>
  <si>
    <t>2,82+2,86+1,69+1,96</t>
  </si>
  <si>
    <t>210</t>
  </si>
  <si>
    <t>-500795164</t>
  </si>
  <si>
    <t>9,33*1,02 'Přepočtené koeficientem množství</t>
  </si>
  <si>
    <t>211</t>
  </si>
  <si>
    <t>776431111</t>
  </si>
  <si>
    <t>Montáž schodišťových hran kovových nebo plastových lepených</t>
  </si>
  <si>
    <t>-2024498630</t>
  </si>
  <si>
    <t>Montáž hran</t>
  </si>
  <si>
    <t>212</t>
  </si>
  <si>
    <t>28342162</t>
  </si>
  <si>
    <t>hrana schodová s lemovým ukončením z PVC 30x42x3mm</t>
  </si>
  <si>
    <t>-2087720511</t>
  </si>
  <si>
    <t>25,2*1,02 'Přepočtené koeficientem množství</t>
  </si>
  <si>
    <t>213</t>
  </si>
  <si>
    <t>776991121</t>
  </si>
  <si>
    <t>Ostatní práce údržba nových podlahovin po pokládce čištění základní</t>
  </si>
  <si>
    <t>-1453843263</t>
  </si>
  <si>
    <t>214</t>
  </si>
  <si>
    <t>776991141</t>
  </si>
  <si>
    <t>Ostatní práce údržba nových podlahovin po pokládce pastování a leštění ručně</t>
  </si>
  <si>
    <t>-1710804127</t>
  </si>
  <si>
    <t>215</t>
  </si>
  <si>
    <t>998776202</t>
  </si>
  <si>
    <t>Přesun hmot pro podlahy povlakové stanovený procentní sazbou (%) z ceny vodorovná dopravní vzdálenost do 50 m v objektech výšky přes 6 do 12 m</t>
  </si>
  <si>
    <t>1575568396</t>
  </si>
  <si>
    <t>781</t>
  </si>
  <si>
    <t>Dokončovací práce - obklady</t>
  </si>
  <si>
    <t>216</t>
  </si>
  <si>
    <t>781111011</t>
  </si>
  <si>
    <t>Příprava podkladu před provedením obkladu oprášení (ometení) stěny</t>
  </si>
  <si>
    <t>-609801353</t>
  </si>
  <si>
    <t>Ometení podkladu pod obklady keramické</t>
  </si>
  <si>
    <t>(5,85*2+7,18*2)*2,00</t>
  </si>
  <si>
    <t>(3,75*2+0,25*2)*1,50</t>
  </si>
  <si>
    <t>0,50*4*0,25*2</t>
  </si>
  <si>
    <t>-(0,90*2,00*3+0,80*2,00+2,40*1,20)</t>
  </si>
  <si>
    <t>(1,00*2+1,70*2)*2,00</t>
  </si>
  <si>
    <t>-0,80*2,00</t>
  </si>
  <si>
    <t>(3,36*2+1,675*2)*2,00</t>
  </si>
  <si>
    <t>-0,80*2,00*2</t>
  </si>
  <si>
    <t>(2,87*2+2,15*2)*2,00</t>
  </si>
  <si>
    <t>-1,00*2,00</t>
  </si>
  <si>
    <t>(2,87*2+7,17*2+0,70*2)*2,00</t>
  </si>
  <si>
    <t>-(0,90*2,00*3+2,40*1,20)</t>
  </si>
  <si>
    <t>217</t>
  </si>
  <si>
    <t>781121011</t>
  </si>
  <si>
    <t>Příprava podkladu před provedením obkladu nátěr penetrační na stěnu</t>
  </si>
  <si>
    <t>1974567236</t>
  </si>
  <si>
    <t>Penetrace stěn</t>
  </si>
  <si>
    <t>218</t>
  </si>
  <si>
    <t>781131112</t>
  </si>
  <si>
    <t>Izolace stěny pod obklad izolace nátěrem nebo stěrkou ve dvou vrstvách</t>
  </si>
  <si>
    <t>1213552717</t>
  </si>
  <si>
    <t>Iziolace stěn pod obklad</t>
  </si>
  <si>
    <t>Sprchové kouty</t>
  </si>
  <si>
    <t>1,00*2,00*2*2</t>
  </si>
  <si>
    <t>Prostor umyvadel</t>
  </si>
  <si>
    <t>(3,75*2+1,80+0,60*2)*1,50</t>
  </si>
  <si>
    <t>Umyvadlo a výlevka</t>
  </si>
  <si>
    <t>(1,80+0,60)*1,50</t>
  </si>
  <si>
    <t>219</t>
  </si>
  <si>
    <t>781131241</t>
  </si>
  <si>
    <t>Izolace stěny pod obklad izolace těsnícími izolačními pásy vnitřní kout</t>
  </si>
  <si>
    <t>1032647502</t>
  </si>
  <si>
    <t>220</t>
  </si>
  <si>
    <t>781131242</t>
  </si>
  <si>
    <t>Izolace stěny pod obklad izolace těsnícími izolačními pásy vnější roh</t>
  </si>
  <si>
    <t>661299966</t>
  </si>
  <si>
    <t>221</t>
  </si>
  <si>
    <t>781131251</t>
  </si>
  <si>
    <t>Izolace stěny pod obklad izolace těsnícími izolačními pásy z manžety pro prostupy potrubí</t>
  </si>
  <si>
    <t>1684412893</t>
  </si>
  <si>
    <t>222</t>
  </si>
  <si>
    <t>781474112</t>
  </si>
  <si>
    <t>Montáž obkladů vnitřních stěn z dlaždic keramických lepených flexibilním lepidlem maloformátových hladkých přes 9 do 12 ks/m2</t>
  </si>
  <si>
    <t>3742387</t>
  </si>
  <si>
    <t>Obklady keramické</t>
  </si>
  <si>
    <t>223</t>
  </si>
  <si>
    <t>59761026</t>
  </si>
  <si>
    <t>obklad keramický hladký do 12ks/m2</t>
  </si>
  <si>
    <t>874463429</t>
  </si>
  <si>
    <t>134,14*1,1 'Přepočtené koeficientem množství</t>
  </si>
  <si>
    <t>224</t>
  </si>
  <si>
    <t>781495211</t>
  </si>
  <si>
    <t>Čištění vnitřních ploch po provedení obkladu stěn chemickými prostředky</t>
  </si>
  <si>
    <t>1531285818</t>
  </si>
  <si>
    <t>134,14</t>
  </si>
  <si>
    <t>225</t>
  </si>
  <si>
    <t>781674113</t>
  </si>
  <si>
    <t>Montáž obkladů parapetů z dlaždic keramických lepených flexibilním lepidlem, šířky parapetu přes 150 do 200 mm</t>
  </si>
  <si>
    <t>214101622</t>
  </si>
  <si>
    <t>Parapet nad umyvadly v m.č.1.04</t>
  </si>
  <si>
    <t>3,25*0,25</t>
  </si>
  <si>
    <t>226</t>
  </si>
  <si>
    <t>1134419405</t>
  </si>
  <si>
    <t>0,813*0,22 'Přepočtené koeficientem množství</t>
  </si>
  <si>
    <t>227</t>
  </si>
  <si>
    <t>998781202</t>
  </si>
  <si>
    <t>Přesun hmot pro obklady keramické stanovený procentní sazbou (%) z ceny vodorovná dopravní vzdálenost do 50 m v objektech výšky přes 6 do 12 m</t>
  </si>
  <si>
    <t>-1623282008</t>
  </si>
  <si>
    <t>783</t>
  </si>
  <si>
    <t>Dokončovací práce - nátěry</t>
  </si>
  <si>
    <t>228</t>
  </si>
  <si>
    <t>783301311</t>
  </si>
  <si>
    <t>Příprava podkladu zámečnických konstrukcí před provedením nátěru odmaštění odmašťovačem vodou ředitelným</t>
  </si>
  <si>
    <t>2110464779</t>
  </si>
  <si>
    <t>Nátěr sloupů schodiště</t>
  </si>
  <si>
    <t>(1,45+3,35)*0,13*4</t>
  </si>
  <si>
    <t>229</t>
  </si>
  <si>
    <t>783314101</t>
  </si>
  <si>
    <t>Základní nátěr zámečnických konstrukcí jednonásobný syntetický</t>
  </si>
  <si>
    <t>733722668</t>
  </si>
  <si>
    <t>230</t>
  </si>
  <si>
    <t>783315101</t>
  </si>
  <si>
    <t>Mezinátěr zámečnických konstrukcí jednonásobný syntetický standardní</t>
  </si>
  <si>
    <t>-594639749</t>
  </si>
  <si>
    <t>231</t>
  </si>
  <si>
    <t>783317101</t>
  </si>
  <si>
    <t>Krycí nátěr (email) zámečnických konstrukcí jednonásobný syntetický standardní</t>
  </si>
  <si>
    <t>468325905</t>
  </si>
  <si>
    <t>784</t>
  </si>
  <si>
    <t>Dokončovací práce - malby a tapety</t>
  </si>
  <si>
    <t>232</t>
  </si>
  <si>
    <t>784111001</t>
  </si>
  <si>
    <t>Oprášení (ometení) podkladu v místnostech výšky do 3,80 m</t>
  </si>
  <si>
    <t>383433508</t>
  </si>
  <si>
    <t>233</t>
  </si>
  <si>
    <t>784111007</t>
  </si>
  <si>
    <t>Oprášení (ometení) podkladu na schodišti o výšce podlaží přes 3,80 do 5,00 m</t>
  </si>
  <si>
    <t>1396489234</t>
  </si>
  <si>
    <t>14,20+91,668+13,722</t>
  </si>
  <si>
    <t>234</t>
  </si>
  <si>
    <t>784111011</t>
  </si>
  <si>
    <t>Obroušení podkladu omítky v místnostech výšky do 3,80 m</t>
  </si>
  <si>
    <t>1770132077</t>
  </si>
  <si>
    <t>218,00-14,20+829,924-91,668</t>
  </si>
  <si>
    <t>235</t>
  </si>
  <si>
    <t>784111017</t>
  </si>
  <si>
    <t>Obroušení podkladu omítky na schodišti o výšce podlaží do 3,80 m</t>
  </si>
  <si>
    <t>2002422543</t>
  </si>
  <si>
    <t>14,20+91,668</t>
  </si>
  <si>
    <t>236</t>
  </si>
  <si>
    <t>784121001</t>
  </si>
  <si>
    <t>Oškrabání malby v místnostech výšky do 3,80 m</t>
  </si>
  <si>
    <t>-382174838</t>
  </si>
  <si>
    <t>Oškrábání malby na stávajících plochách</t>
  </si>
  <si>
    <t>Stropy</t>
  </si>
  <si>
    <t>64,40</t>
  </si>
  <si>
    <t>Stěny</t>
  </si>
  <si>
    <t>(21,54*2+2,40*2)*3,30+0,40*3,00*5</t>
  </si>
  <si>
    <t>Odpočet</t>
  </si>
  <si>
    <t>-(1,95*3,00+2,40*2,20*2+1,28*4)</t>
  </si>
  <si>
    <t>(10,30*2+7,17*2)*3,00</t>
  </si>
  <si>
    <t>-(1,28*5+1,80*3,00)</t>
  </si>
  <si>
    <t>M.č.1.04 a 1.05</t>
  </si>
  <si>
    <t>(5,85+7,17)*3,00</t>
  </si>
  <si>
    <t>-(2,40*2,20+1,28*2)</t>
  </si>
  <si>
    <t>(11,60*2+7,17)*3,00</t>
  </si>
  <si>
    <t>-1,28*4</t>
  </si>
  <si>
    <t>(5,30+1,85*2)*3,30</t>
  </si>
  <si>
    <t>(6,54+3,27+0,70)*3,30</t>
  </si>
  <si>
    <t>-(1,28*2+0,20)</t>
  </si>
  <si>
    <t>1,68*2,00</t>
  </si>
  <si>
    <t>(2,83+3,25*2)*1,50</t>
  </si>
  <si>
    <t>Spojovací chodba</t>
  </si>
  <si>
    <t>26,95+61,34</t>
  </si>
  <si>
    <t>(8,74*2)*3,00</t>
  </si>
  <si>
    <t>-1,28*3</t>
  </si>
  <si>
    <t>-1,28*5</t>
  </si>
  <si>
    <t>2,88*3,00</t>
  </si>
  <si>
    <t>-1,28</t>
  </si>
  <si>
    <t>(5,87*2+7,17)*3,00</t>
  </si>
  <si>
    <t>-1,28*2</t>
  </si>
  <si>
    <t>M.č.2.06</t>
  </si>
  <si>
    <t>(8,74*2)*3,30-0,40*2*3,30</t>
  </si>
  <si>
    <t>M.č.2.07</t>
  </si>
  <si>
    <t>(7,17*2+8,72*2)*3,30</t>
  </si>
  <si>
    <t>237</t>
  </si>
  <si>
    <t>784121007</t>
  </si>
  <si>
    <t>Oškrabání malby na schodišti o výšce podlaží do 3,80 m</t>
  </si>
  <si>
    <t>635288558</t>
  </si>
  <si>
    <t>33,58</t>
  </si>
  <si>
    <t>(2,01+5,60+6,95+1,12)*3,50*2</t>
  </si>
  <si>
    <t>238</t>
  </si>
  <si>
    <t>784171101</t>
  </si>
  <si>
    <t>Zakrytí nemalovaných ploch (materiál ve specifikaci) včetně pozdějšího odkrytí podlah</t>
  </si>
  <si>
    <t>-1707554362</t>
  </si>
  <si>
    <t>2,40*2,20*23</t>
  </si>
  <si>
    <t>1,80*2,20</t>
  </si>
  <si>
    <t>1,80*3,00</t>
  </si>
  <si>
    <t>0,80*2,00*16</t>
  </si>
  <si>
    <t>239</t>
  </si>
  <si>
    <t>58124842</t>
  </si>
  <si>
    <t>fólie pro malířské potřeby zakrývací tl 7µ 4x5m</t>
  </si>
  <si>
    <t>603739994</t>
  </si>
  <si>
    <t>160,58*1,05 'Přepočtené koeficientem množství</t>
  </si>
  <si>
    <t>240</t>
  </si>
  <si>
    <t>784171111</t>
  </si>
  <si>
    <t>Zakrytí nemalovaných ploch (materiál ve specifikaci) včetně pozdějšího odkrytí svislých ploch např. stěn, oken, dveří v místnostech výšky do 3,80</t>
  </si>
  <si>
    <t>33792211</t>
  </si>
  <si>
    <t>241</t>
  </si>
  <si>
    <t>-1200927799</t>
  </si>
  <si>
    <t>134,14*1,05 'Přepočtené koeficientem množství</t>
  </si>
  <si>
    <t>242</t>
  </si>
  <si>
    <t>784181101</t>
  </si>
  <si>
    <t>Penetrace podkladu jednonásobná základní akrylátová bezbarvá v místnostech výšky do 3,80 m</t>
  </si>
  <si>
    <t>830846810</t>
  </si>
  <si>
    <t>942,056</t>
  </si>
  <si>
    <t>243</t>
  </si>
  <si>
    <t>784181107</t>
  </si>
  <si>
    <t>Penetrace podkladu jednonásobná základní akrylátová bezbarvá na schodišti o výšce podlaží do 3,80 m</t>
  </si>
  <si>
    <t>621542503</t>
  </si>
  <si>
    <t>14,20+91,668+13,772</t>
  </si>
  <si>
    <t>244</t>
  </si>
  <si>
    <t>784211101</t>
  </si>
  <si>
    <t>Malby z malířských směsí oděruvzdorných za mokra dvojnásobné, bílé za mokra oděruvzdorné výborně v místnostech výšky do 3,80 m</t>
  </si>
  <si>
    <t>186287610</t>
  </si>
  <si>
    <t>245</t>
  </si>
  <si>
    <t>784211107</t>
  </si>
  <si>
    <t>Malby z malířských směsí oděruvzdorných za mokra dvojnásobné, bílé za mokra oděruvzdorné výborně na schodišti o výšce podlaží do 3,80 m</t>
  </si>
  <si>
    <t>718512422</t>
  </si>
  <si>
    <t>2023/24-02 - Zdravotně-technické instalace</t>
  </si>
  <si>
    <t xml:space="preserve">    8 - Trubní vedení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</si>
  <si>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</si>
  <si>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</si>
  <si>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</si>
  <si>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732 - Ústřední vytápění - strojovny</t>
  </si>
  <si>
    <t xml:space="preserve">    734 - Ústřední vytápění - armatury</t>
  </si>
  <si>
    <t>132112331</t>
  </si>
  <si>
    <t>Hloubení nezapažených rýh šířky přes 800 do 2 000 mm ručně s urovnáním dna do předepsaného profilu a spádu v hornině třídy těžitelnosti I skupiny 1 a 2 soudržných</t>
  </si>
  <si>
    <t>496750662</t>
  </si>
  <si>
    <t>Rozšíření pro šachtu</t>
  </si>
  <si>
    <t>2,00*0,50*2*1,20</t>
  </si>
  <si>
    <t>132154101</t>
  </si>
  <si>
    <t>Hloubení zapažených rýh šířky do 800 mm strojně s urovnáním dna do předepsaného profilu a spádu v hornině třídy těžitelnosti I skupiny 1 a 2 do 20 m3</t>
  </si>
  <si>
    <t>-239162930</t>
  </si>
  <si>
    <t>Rýhy pro nové napojení do RŠ9</t>
  </si>
  <si>
    <t>16,50*1,00*1,20</t>
  </si>
  <si>
    <t>139711111</t>
  </si>
  <si>
    <t>Vykopávka v uzavřených prostorech ručně v hornině třídy těžitelnosti I skupiny 1 až 3</t>
  </si>
  <si>
    <t>-164962614</t>
  </si>
  <si>
    <t>Výkopy pro vedení nové kanalizace</t>
  </si>
  <si>
    <t>18,30*0,30</t>
  </si>
  <si>
    <t>151101101</t>
  </si>
  <si>
    <t>Zřízení pažení a rozepření stěn rýh pro podzemní vedení příložné pro jakoukoliv mezerovitost, hloubky do 2 m</t>
  </si>
  <si>
    <t>290494041</t>
  </si>
  <si>
    <t>Pažení výkopů</t>
  </si>
  <si>
    <t>16,30*1,50*2,00</t>
  </si>
  <si>
    <t>151101111</t>
  </si>
  <si>
    <t>Odstranění pažení a rozepření stěn rýh pro podzemní vedení s uložením materiálu na vzdálenost do 3 m od kraje výkopu příložné, hloubky do 2 m</t>
  </si>
  <si>
    <t>101426734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</si>
  <si>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</si>
  <si>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</si>
  <si>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1054136295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</si>
  <si>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</si>
  <si>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</si>
  <si>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-538147335</t>
  </si>
  <si>
    <t>-991657367</t>
  </si>
  <si>
    <t>171201221</t>
  </si>
  <si>
    <t>-746953227</t>
  </si>
  <si>
    <t>11,73*2</t>
  </si>
  <si>
    <t>174151101</t>
  </si>
  <si>
    <t>Zásyp sypaninou z jakékoliv horniny strojně s uložením výkopku ve vrstvách se zhutněním jam, šachet, rýh nebo kolem objektů v těchto vykopávkách</t>
  </si>
  <si>
    <t>427716718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</si>
  <si>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</si>
  <si>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</si>
  <si>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1923505342</t>
  </si>
  <si>
    <t>Obsyp potrubí</t>
  </si>
  <si>
    <t>Výkop pro venkovní vedení</t>
  </si>
  <si>
    <t>16,50*1,00*0,50</t>
  </si>
  <si>
    <t>58331200</t>
  </si>
  <si>
    <t>štěrkopísek netříděný</t>
  </si>
  <si>
    <t>-650925799</t>
  </si>
  <si>
    <t>8,25*2 'Přepočtené koeficientem množství</t>
  </si>
  <si>
    <t>850561611</t>
  </si>
  <si>
    <t xml:space="preserve">Podsyp pod novou podlahu </t>
  </si>
  <si>
    <t>451573111</t>
  </si>
  <si>
    <t>Lože pod potrubí, stoky a drobné objekty v otevřeném výkopu z písku a štěrkopísku do 63 mm</t>
  </si>
  <si>
    <t>1953144288</t>
  </si>
  <si>
    <t>Lože pod potrubí</t>
  </si>
  <si>
    <t>16,50*1,00*0,10</t>
  </si>
  <si>
    <t>18,30*0,10</t>
  </si>
  <si>
    <t>631311131</t>
  </si>
  <si>
    <t>Doplnění dosavadních mazanin prostým betonem s dodáním hmot, bez potěru, plochy jednotlivě do 1 m2 a tl. přes 80 mm</t>
  </si>
  <si>
    <t>466091509</t>
  </si>
  <si>
    <t>Doplnění mazani</t>
  </si>
  <si>
    <t>3,66</t>
  </si>
  <si>
    <t>Trubní vedení</t>
  </si>
  <si>
    <t>871350430</t>
  </si>
  <si>
    <t>Montáž kanalizačního potrubí z plastů z polypropylenu PP korugovaného nebo žebrovaného SN 16 DN 200</t>
  </si>
  <si>
    <t>164785620</t>
  </si>
  <si>
    <t>28617276</t>
  </si>
  <si>
    <t>trubka kanalizační PP korugovaná DN 200x6000mm SN16</t>
  </si>
  <si>
    <t>220759963</t>
  </si>
  <si>
    <t>16,3*1,015 'Přepočtené koeficientem množství</t>
  </si>
  <si>
    <t>877350310</t>
  </si>
  <si>
    <t>Montáž tvarovek na kanalizačním plastovém potrubí z polypropylenu PP nebo tvrdého PVC hladkého plnostěnného kolen, víček nebo hrdlových uzávěrů DN 200</t>
  </si>
  <si>
    <t>1033910980</t>
  </si>
  <si>
    <t>28617183</t>
  </si>
  <si>
    <t>koleno kanalizační PP SN16 45° DN 200</t>
  </si>
  <si>
    <t>1276538990</t>
  </si>
  <si>
    <t>894812315</t>
  </si>
  <si>
    <t>Revizní a čistící šachta z polypropylenu PP pro hladké trouby DN 600 šachtové dno (DN šachty / DN trubního vedení) DN 600/200 průtočné</t>
  </si>
  <si>
    <t>-443600775</t>
  </si>
  <si>
    <t>894812331</t>
  </si>
  <si>
    <t>Revizní a čistící šachta z polypropylenu PP pro hladké trouby DN 600 roura šachtová korugovaná, světlé hloubky 1 000 mm</t>
  </si>
  <si>
    <t>-59800457</t>
  </si>
  <si>
    <t>894812339</t>
  </si>
  <si>
    <t>Revizní a čistící šachta z polypropylenu PP pro hladké trouby DN 600 Příplatek k cenám 2331 - 2334 za uříznutí šachtové roury</t>
  </si>
  <si>
    <t>-1617424825</t>
  </si>
  <si>
    <t>894812356</t>
  </si>
  <si>
    <t>Revizní a čistící šachta z polypropylenu PP pro hladké trouby DN 600 poklop (mříž) litinový pro třídu zatížení B125 s betonovým prstencem</t>
  </si>
  <si>
    <t>-2119230434</t>
  </si>
  <si>
    <t>899721112</t>
  </si>
  <si>
    <t>Signalizační vodič na potrubí DN nad 150 mm</t>
  </si>
  <si>
    <t>-1732431905</t>
  </si>
  <si>
    <t>16,30</t>
  </si>
  <si>
    <t>899900001R</t>
  </si>
  <si>
    <t>Napojení kanalizace do původní šachty</t>
  </si>
  <si>
    <t>1059292207</t>
  </si>
  <si>
    <t>965043441</t>
  </si>
  <si>
    <t>Bourání mazanin betonových s potěrem nebo teracem tl. do 150 mm, plochy přes 4 m2</t>
  </si>
  <si>
    <t>192238054</t>
  </si>
  <si>
    <t>Bourání podlah pro nové vedení kanalizace</t>
  </si>
  <si>
    <t>18,30*0,20</t>
  </si>
  <si>
    <t>971042361</t>
  </si>
  <si>
    <t>Vybourání otvorů v betonových příčkách a zdech základových nebo nadzákladových plochy do 0,09 m2, tl. do 600 mm</t>
  </si>
  <si>
    <t>-1617206278</t>
  </si>
  <si>
    <t>1937403133</t>
  </si>
  <si>
    <t>-230671630</t>
  </si>
  <si>
    <t>8,290*20</t>
  </si>
  <si>
    <t>998276101</t>
  </si>
  <si>
    <t>Přesun hmot pro trubní vedení hloubené z trub z plastických hmot nebo sklolaminátových pro vodovody, kanalizace, teplovody, produktovody v otevřeném výkopu dopravní vzdálenost do 15 m</t>
  </si>
  <si>
    <t>219311131</t>
  </si>
  <si>
    <t>-1462902987</t>
  </si>
  <si>
    <t>Izolace po doplnění mazaniny</t>
  </si>
  <si>
    <t>18,30</t>
  </si>
  <si>
    <t>173817182</t>
  </si>
  <si>
    <t>18,3*0,0003 'Přepočtené koeficientem množství</t>
  </si>
  <si>
    <t>-1906873379</t>
  </si>
  <si>
    <t>-919021383</t>
  </si>
  <si>
    <t>18,3*1,1655 'Přepočtené koeficientem množství</t>
  </si>
  <si>
    <t>-490244906</t>
  </si>
  <si>
    <t>-468411450</t>
  </si>
  <si>
    <t>Izolace doplněné podlahy</t>
  </si>
  <si>
    <t>2024112894</t>
  </si>
  <si>
    <t>18,3*1,05 'Přepočtené koeficientem množství</t>
  </si>
  <si>
    <t>-670523082</t>
  </si>
  <si>
    <t>721</t>
  </si>
  <si>
    <t>Zdravotechnika - vnitřní kanalizace</t>
  </si>
  <si>
    <t>721173401</t>
  </si>
  <si>
    <t>Potrubí z trub PVC SN4 svodné (ležaté) DN 110</t>
  </si>
  <si>
    <t>503889210</t>
  </si>
  <si>
    <t>721173402</t>
  </si>
  <si>
    <t>Potrubí z trub PVC SN4 svodné (ležaté) DN 125</t>
  </si>
  <si>
    <t>669891090</t>
  </si>
  <si>
    <t>721173403</t>
  </si>
  <si>
    <t>Potrubí z trub PVC SN4 svodné (ležaté) DN 160</t>
  </si>
  <si>
    <t>385887472</t>
  </si>
  <si>
    <t>721173404</t>
  </si>
  <si>
    <t>Potrubí z trub PVC SN4 svodné (ležaté) DN 200</t>
  </si>
  <si>
    <t>-1974176910</t>
  </si>
  <si>
    <t>721174025</t>
  </si>
  <si>
    <t>Potrubí z trub polypropylenových odpadní (svislé) DN 110</t>
  </si>
  <si>
    <t>-1319133585</t>
  </si>
  <si>
    <t>721174043</t>
  </si>
  <si>
    <t>Potrubí z trub polypropylenových připojovací DN 50</t>
  </si>
  <si>
    <t>-1051223244</t>
  </si>
  <si>
    <t>721174044</t>
  </si>
  <si>
    <t>Potrubí z trub polypropylenových připojovací DN 75</t>
  </si>
  <si>
    <t>-1913714026</t>
  </si>
  <si>
    <t>721174045</t>
  </si>
  <si>
    <t>Potrubí z trub polypropylenových připojovací DN 110</t>
  </si>
  <si>
    <t>1329917067</t>
  </si>
  <si>
    <t>721174063</t>
  </si>
  <si>
    <t>Potrubí z trub polypropylenových větrací DN 110</t>
  </si>
  <si>
    <t>-888716818</t>
  </si>
  <si>
    <t>721194105</t>
  </si>
  <si>
    <t>Vyměření přípojek na potrubí vyvedení a upevnění odpadních výpustek DN 50</t>
  </si>
  <si>
    <t>1536485408</t>
  </si>
  <si>
    <t>721194109</t>
  </si>
  <si>
    <t>Vyměření přípojek na potrubí vyvedení a upevnění odpadních výpustek DN 110</t>
  </si>
  <si>
    <t>-1007651990</t>
  </si>
  <si>
    <t>721274122</t>
  </si>
  <si>
    <t>Ventily přivzdušňovací odpadních potrubí vnitřní DN 70</t>
  </si>
  <si>
    <t>1363374940</t>
  </si>
  <si>
    <t>721290111</t>
  </si>
  <si>
    <t>Zkouška těsnosti kanalizace v objektech vodou do DN 125</t>
  </si>
  <si>
    <t>-257488315</t>
  </si>
  <si>
    <t>721290112</t>
  </si>
  <si>
    <t>Zkouška těsnosti kanalizace v objektech vodou DN 150 nebo DN 200</t>
  </si>
  <si>
    <t>-1928244818</t>
  </si>
  <si>
    <t>998721202</t>
  </si>
  <si>
    <t>Přesun hmot pro vnitřní kanalizace stanovený procentní sazbou (%) z ceny vodorovná dopravní vzdálenost do 50 m v objektech výšky přes 6 do 12 m</t>
  </si>
  <si>
    <t>2024036765</t>
  </si>
  <si>
    <t>722</t>
  </si>
  <si>
    <t>Zdravotechnika - vnitřní vodovod</t>
  </si>
  <si>
    <t>722130234</t>
  </si>
  <si>
    <t>Potrubí z ocelových trubek pozinkovaných závitových svařovaných běžných DN 32</t>
  </si>
  <si>
    <t>1476244998</t>
  </si>
  <si>
    <t>722130237</t>
  </si>
  <si>
    <t>Potrubí z ocelových trubek pozinkovaných závitových svařovaných běžných DN 65</t>
  </si>
  <si>
    <t>1309714641</t>
  </si>
  <si>
    <t>722174023</t>
  </si>
  <si>
    <t>Potrubí z plastových trubek z polypropylenu PPR svařovaných polyfúzně PN 20 (SDR 6) D 25 x 4,2</t>
  </si>
  <si>
    <t>1777744419</t>
  </si>
  <si>
    <t>722174024</t>
  </si>
  <si>
    <t>Potrubí z plastových trubek z polypropylenu PPR svařovaných polyfúzně PN 20 (SDR 6) D 32 x 5,4</t>
  </si>
  <si>
    <t>-1468704974</t>
  </si>
  <si>
    <t>722174025</t>
  </si>
  <si>
    <t>Potrubí z plastových trubek z polypropylenu PPR svařovaných polyfúzně PN 20 (SDR 6) D 40 x 6,7</t>
  </si>
  <si>
    <t>-1237119180</t>
  </si>
  <si>
    <t>722174026</t>
  </si>
  <si>
    <t>Potrubí z plastových trubek z polypropylenu PPR svařovaných polyfúzně PN 20 (SDR 6) D 50 x 8,3</t>
  </si>
  <si>
    <t>215775842</t>
  </si>
  <si>
    <t>722181221</t>
  </si>
  <si>
    <t>Ochrana potrubí termoizolačními trubicemi z pěnového polyetylenu PE přilepenými v příčných a podélných spojích, tloušťky izolace přes 6 do 9 mm, vnitřního průměru izolace DN do 22 mm</t>
  </si>
  <si>
    <t>-137095829</t>
  </si>
  <si>
    <t>722181222</t>
  </si>
  <si>
    <t>Ochrana potrubí termoizolačními trubicemi z pěnového polyetylenu PE přilepenými v příčných a podélných spojích, tloušťky izolace přes 6 do 9 mm, vnitřního průměru izolace DN přes 22 do 45 mm</t>
  </si>
  <si>
    <t>1280570735</t>
  </si>
  <si>
    <t>722181231</t>
  </si>
  <si>
    <t>Ochrana potrubí termoizolačními trubicemi z pěnového polyetylenu PE přilepenými v příčných a podélných spojích, tloušťky izolace přes 9 do 13 mm, vnitřního průměru izolace DN do 22 mm</t>
  </si>
  <si>
    <t>-1294060987</t>
  </si>
  <si>
    <t>722181232</t>
  </si>
  <si>
    <t>Ochrana potrubí termoizolačními trubicemi z pěnového polyetylenu PE přilepenými v příčných a podélných spojích, tloušťky izolace přes 9 do 13 mm, vnitřního průměru izolace DN přes 22 do 45 mm</t>
  </si>
  <si>
    <t>-867389745</t>
  </si>
  <si>
    <t>722181233</t>
  </si>
  <si>
    <t>Ochrana potrubí termoizolačními trubicemi z pěnového polyetylenu PE přilepenými v příčných a podélných spojích, tloušťky izolace přes 9 do 13 mm, vnitřního průměru izolace DN přes 45 do 63 mm</t>
  </si>
  <si>
    <t>494995846</t>
  </si>
  <si>
    <t>722190401</t>
  </si>
  <si>
    <t>Zřízení přípojek na potrubí vyvedení a upevnění výpustek do DN 25</t>
  </si>
  <si>
    <t>1650752987</t>
  </si>
  <si>
    <t>722190402</t>
  </si>
  <si>
    <t>Zřízení přípojek na potrubí vyvedení a upevnění výpustek přes 25 do DN 50</t>
  </si>
  <si>
    <t>1058007742</t>
  </si>
  <si>
    <t>722212440</t>
  </si>
  <si>
    <t>Armatury přírubové šoupátka orientační štítky na zeď</t>
  </si>
  <si>
    <t>1382908937</t>
  </si>
  <si>
    <t>722220152</t>
  </si>
  <si>
    <t>Armatury s jedním závitem plastové (PPR) PN 20 (SDR 6) DN 20 x G 1/2"</t>
  </si>
  <si>
    <t>1791104134</t>
  </si>
  <si>
    <t>722220153</t>
  </si>
  <si>
    <t>Armatury s jedním závitem plastové (PPR) PN 20 (SDR 6) DN 25 x G 3/4"</t>
  </si>
  <si>
    <t>-197157528</t>
  </si>
  <si>
    <t>722232062</t>
  </si>
  <si>
    <t>Armatury se dvěma závity kulové kohouty PN 42 do 185 °C přímé vnitřní závit s vypouštěním G 3/4"</t>
  </si>
  <si>
    <t>-2026271712</t>
  </si>
  <si>
    <t>722232063</t>
  </si>
  <si>
    <t>Armatury se dvěma závity kulové kohouty PN 42 do 185 °C přímé vnitřní závit s vypouštěním G 1"</t>
  </si>
  <si>
    <t>24544809</t>
  </si>
  <si>
    <t>722232064</t>
  </si>
  <si>
    <t>Armatury se dvěma závity kulové kohouty PN 42 do 185 °C přímé vnitřní závit s vypouštěním G 5/4"</t>
  </si>
  <si>
    <t>-780381494</t>
  </si>
  <si>
    <t>722232065</t>
  </si>
  <si>
    <t>Armatury se dvěma závity kulové kohouty PN 42 do 185 °C přímé vnitřní závit s vypouštěním G 6/4"</t>
  </si>
  <si>
    <t>-1033889787</t>
  </si>
  <si>
    <t>722232066</t>
  </si>
  <si>
    <t>Armatury se dvěma závity kulové kohouty PN 42 do 185 °C přímé vnitřní závit s vypouštěním G 2"</t>
  </si>
  <si>
    <t>-1107592300</t>
  </si>
  <si>
    <t>722232072</t>
  </si>
  <si>
    <t>Armatury se dvěma závity kulové kohouty PN 42 do 185 °C přímé 2x vnější závit G 1/2"</t>
  </si>
  <si>
    <t>-714907531</t>
  </si>
  <si>
    <t>722250133</t>
  </si>
  <si>
    <t>Požární příslušenství a armatury hydrantový systém s tvarově stálou hadicí celoplechový D 25 x 30 m</t>
  </si>
  <si>
    <t>-292758419</t>
  </si>
  <si>
    <t>722290229</t>
  </si>
  <si>
    <t>Zkoušky, proplach a desinfekce vodovodního potrubí zkoušky těsnosti vodovodního potrubí závitového přes DN 50 do DN 100</t>
  </si>
  <si>
    <t>1038464266</t>
  </si>
  <si>
    <t>722290234</t>
  </si>
  <si>
    <t>Zkoušky, proplach a desinfekce vodovodního potrubí proplach a desinfekce vodovodního potrubí do DN 80</t>
  </si>
  <si>
    <t>-1886402145</t>
  </si>
  <si>
    <t>722290246</t>
  </si>
  <si>
    <t>Zkoušky, proplach a desinfekce vodovodního potrubí zkoušky těsnosti vodovodního potrubí plastového do DN 40</t>
  </si>
  <si>
    <t>1439059579</t>
  </si>
  <si>
    <t>722290249</t>
  </si>
  <si>
    <t>Zkoušky, proplach a desinfekce vodovodního potrubí zkoušky těsnosti vodovodního potrubí plastového přes DN 40 do DN 90</t>
  </si>
  <si>
    <t>-1871714529</t>
  </si>
  <si>
    <t>998722202</t>
  </si>
  <si>
    <t>Přesun hmot pro vnitřní vodovod stanovený procentní sazbou (%) z ceny vodorovná dopravní vzdálenost do 50 m v objektech výšky přes 6 do 12 m</t>
  </si>
  <si>
    <t>-1571274073</t>
  </si>
  <si>
    <t>725</t>
  </si>
  <si>
    <t>Zdravotechnika - zařizovací předměty</t>
  </si>
  <si>
    <t>725112002</t>
  </si>
  <si>
    <t>Zařízení záchodů klozety keramické standardní samostatně stojící s hlubokým splachováním odpad svislý</t>
  </si>
  <si>
    <t>451860660</t>
  </si>
  <si>
    <t>725112015</t>
  </si>
  <si>
    <t>Zařízení záchodů klozety keramické standardní samostatně stojící dětské s hlubokým splachováním odpad svislý</t>
  </si>
  <si>
    <t>1174071901</t>
  </si>
  <si>
    <t>725119122</t>
  </si>
  <si>
    <t>Zařízení záchodů montáž klozetových mís kombi</t>
  </si>
  <si>
    <t>1856304047</t>
  </si>
  <si>
    <t>64236051</t>
  </si>
  <si>
    <t>klozet keramický bílý závěsný hluboké splachování pro handicapované</t>
  </si>
  <si>
    <t>2055055934</t>
  </si>
  <si>
    <t>725211601</t>
  </si>
  <si>
    <t>Umyvadla keramická bílá bez výtokových armatur připevněná na stěnu šrouby bez sloupu nebo krytu na sifon, šířka umyvadla 500 mm</t>
  </si>
  <si>
    <t>1212839706</t>
  </si>
  <si>
    <t>725211703</t>
  </si>
  <si>
    <t>Umyvadla keramická bílá bez výtokových armatur připevněná na stěnu šrouby malá (umývátka) stěnová 450 mm</t>
  </si>
  <si>
    <t>1161753712</t>
  </si>
  <si>
    <t>725241223</t>
  </si>
  <si>
    <t>Sprchové vaničky z litého polymermramoru čtvrtkruhové 900x900 mm</t>
  </si>
  <si>
    <t>-557766411</t>
  </si>
  <si>
    <t>725244813</t>
  </si>
  <si>
    <t>Sprchové dveře a zástěny zástěny sprchové rohové čtvrtkruhové rámové se skleněnou výplní tl. 4 a 5 mm dveře posuvné dvoudílné, vstup z oblouku, na vaničku 900x900 mm</t>
  </si>
  <si>
    <t>-2027599868</t>
  </si>
  <si>
    <t>725291621</t>
  </si>
  <si>
    <t>Doplňky zařízení koupelen a záchodů nerezové zásobník toaletních papírů d=300 mm</t>
  </si>
  <si>
    <t>1155663760</t>
  </si>
  <si>
    <t>725291631</t>
  </si>
  <si>
    <t>Doplňky zařízení koupelen a záchodů nerezové zásobník papírových ručníků</t>
  </si>
  <si>
    <t>146968316</t>
  </si>
  <si>
    <t>725291711</t>
  </si>
  <si>
    <t>Doplňky zařízení koupelen a záchodů smaltované madla krakorcová, délky 550 mm</t>
  </si>
  <si>
    <t>635511865</t>
  </si>
  <si>
    <t>725291721</t>
  </si>
  <si>
    <t>Doplňky zařízení koupelen a záchodů smaltované madla krakorcová sklopná, délky 550 mm</t>
  </si>
  <si>
    <t>-416902530</t>
  </si>
  <si>
    <t>725331111</t>
  </si>
  <si>
    <t>Výlevky bez výtokových armatur a splachovací nádrže keramické se sklopnou plastovou mřížkou 425 mm</t>
  </si>
  <si>
    <t>1168063275</t>
  </si>
  <si>
    <t>725813111</t>
  </si>
  <si>
    <t>Ventily rohové bez připojovací trubičky nebo flexi hadičky G 1/2"</t>
  </si>
  <si>
    <t>-748787795</t>
  </si>
  <si>
    <t>725822611</t>
  </si>
  <si>
    <t>Baterie umyvadlové stojánkové pákové bez výpusti</t>
  </si>
  <si>
    <t>-1801243056</t>
  </si>
  <si>
    <t>725841312</t>
  </si>
  <si>
    <t>Baterie sprchové nástěnné pákové</t>
  </si>
  <si>
    <t>1968117933</t>
  </si>
  <si>
    <t>725861102</t>
  </si>
  <si>
    <t>Zápachové uzávěrky zařizovacích předmětů pro umyvadla DN 40</t>
  </si>
  <si>
    <t>1949313545</t>
  </si>
  <si>
    <t>725865312</t>
  </si>
  <si>
    <t>Zápachové uzávěrky zařizovacích předmětů pro vany sprchových koutů s kulovým kloubem na odtoku DN 40/50 a odpadním ventilem</t>
  </si>
  <si>
    <t>1515143729</t>
  </si>
  <si>
    <t>725865501</t>
  </si>
  <si>
    <t>Zápachové uzávěrky zařizovacích předmětů odpadní soupravy se zápachovou uzávěrkou DN 40/50</t>
  </si>
  <si>
    <t>846641681</t>
  </si>
  <si>
    <t>998725202</t>
  </si>
  <si>
    <t>Přesun hmot pro zařizovací předměty stanovený procentní sazbou (%) z ceny vodorovná dopravní vzdálenost do 50 m v objektech výšky přes 6 do 12 m</t>
  </si>
  <si>
    <t>1756543378</t>
  </si>
  <si>
    <t>732</t>
  </si>
  <si>
    <t>Ústřední vytápění - strojovny</t>
  </si>
  <si>
    <t>732211116</t>
  </si>
  <si>
    <t>Nepřímotopné zásobníkové ohřívače TUV stacionární s jedním teplosměnným výměníkem PN 0,6 MPa/1,0 MPa, t = 80°C/110°C objem zásobníku / v.pl. m2 výměníku 300 l / 1,50 m2</t>
  </si>
  <si>
    <t>1214889738</t>
  </si>
  <si>
    <t>998732202</t>
  </si>
  <si>
    <t>Přesun hmot pro strojovny stanovený procentní sazbou (%) z ceny vodorovná dopravní vzdálenost do 50 m v objektech výšky přes 6 do 12 m</t>
  </si>
  <si>
    <t>1408272934</t>
  </si>
  <si>
    <t>734</t>
  </si>
  <si>
    <t>Ústřední vytápění - armatury</t>
  </si>
  <si>
    <t>734295261</t>
  </si>
  <si>
    <t>Směšovací armatury solárních a otopných systémů nebo tepelných čerpadel pohony směšovacích ventilů ovládání s vlastní regulací na konstantní teplotu se dvěma čidly napětí 230 V/příkon 3,5 VA 6 Nm/120 sec</t>
  </si>
  <si>
    <t>1248433549</t>
  </si>
  <si>
    <t>998734202</t>
  </si>
  <si>
    <t>Přesun hmot pro armatury stanovený procentní sazbou (%) z ceny vodorovná dopravní vzdálenost do 50 m v objektech výšky přes 6 do 12 m</t>
  </si>
  <si>
    <t>486912413</t>
  </si>
  <si>
    <t>2023/24-03 - Ústřední vytápění</t>
  </si>
  <si>
    <t xml:space="preserve">    733 - Ústřední vytápění - rozvodné potrubí</t>
  </si>
  <si>
    <t xml:space="preserve">    735 - Ústřední vytápění - otopná tělesa</t>
  </si>
  <si>
    <t>733</t>
  </si>
  <si>
    <t>Ústřední vytápění - rozvodné potrubí</t>
  </si>
  <si>
    <t>733120815</t>
  </si>
  <si>
    <t>Demontáž potrubí z trubek ocelových hladkých Ø do 38</t>
  </si>
  <si>
    <t>-502634186</t>
  </si>
  <si>
    <t>Demontáž stávajícího potrubí</t>
  </si>
  <si>
    <t>Odhad</t>
  </si>
  <si>
    <t>25,00</t>
  </si>
  <si>
    <t>733193810</t>
  </si>
  <si>
    <t>Demontáž příslušenství potrubí rozřezání konzol, podpěr a výložníků pro potrubí z úhelníků L do 50x50x5 mm</t>
  </si>
  <si>
    <t>684720122</t>
  </si>
  <si>
    <t>733221102</t>
  </si>
  <si>
    <t>Potrubí z trubek měděných měkkých spojovaných měkkým pájením Ø 15/1</t>
  </si>
  <si>
    <t>1646728767</t>
  </si>
  <si>
    <t>733291101</t>
  </si>
  <si>
    <t>Zkoušky těsnosti potrubí z trubek měděných Ø do 35/1,5</t>
  </si>
  <si>
    <t>-877471910</t>
  </si>
  <si>
    <t>998733202</t>
  </si>
  <si>
    <t>Přesun hmot pro rozvody potrubí stanovený procentní sazbou z ceny vodorovná dopravní vzdálenost do 50 m v objektech výšky přes 6 do 12 m</t>
  </si>
  <si>
    <t>1882415282</t>
  </si>
  <si>
    <t>735</t>
  </si>
  <si>
    <t>Ústřední vytápění - otopná tělesa</t>
  </si>
  <si>
    <t>735000911</t>
  </si>
  <si>
    <t>Regulace otopného systému při opravách vyregulování dvojregulačních ventilů a kohoutů s ručním ovládáním</t>
  </si>
  <si>
    <t>-1799417557</t>
  </si>
  <si>
    <t>735151822</t>
  </si>
  <si>
    <t>Demontáž otopných těles panelových dvouřadých stavební délky přes 1500 do 2820 mm</t>
  </si>
  <si>
    <t>1190944945</t>
  </si>
  <si>
    <t>Demontáž radiátoru pro přemístění</t>
  </si>
  <si>
    <t>735191901</t>
  </si>
  <si>
    <t>Ostatní opravy otopných těles vyzkoušení tlakem po opravě otopných těles ocelových</t>
  </si>
  <si>
    <t>-2108462348</t>
  </si>
  <si>
    <t>735191903</t>
  </si>
  <si>
    <t>Ostatní opravy otopných těles vyčištění propláchnutím vodou otopných těles ocelových nebo hliníkových</t>
  </si>
  <si>
    <t>-679497965</t>
  </si>
  <si>
    <t>735191905</t>
  </si>
  <si>
    <t>Ostatní opravy otopných těles odvzdušnění tělesa</t>
  </si>
  <si>
    <t>-224959501</t>
  </si>
  <si>
    <t>735191910</t>
  </si>
  <si>
    <t>Ostatní opravy otopných těles napuštění vody do otopného systému včetně potrubí (bez kotle a ohříváků) otopných těles</t>
  </si>
  <si>
    <t>1744741215</t>
  </si>
  <si>
    <t>735192924</t>
  </si>
  <si>
    <t>Ostatní opravy otopných těles zpětná montáž otopných těles panelových dvouřadých přes 1500 do 2820 mm</t>
  </si>
  <si>
    <t>-11143640</t>
  </si>
  <si>
    <t>998735202</t>
  </si>
  <si>
    <t>Přesun hmot pro otopná tělesa stanovený procentní sazbou (%) z ceny vodorovná dopravní vzdálenost do 50 m v objektech výšky přes 6 do 12 m</t>
  </si>
  <si>
    <t>457690476</t>
  </si>
  <si>
    <t>2023/24-04 - Elektroinstalace</t>
  </si>
  <si>
    <t xml:space="preserve"> </t>
  </si>
  <si>
    <t xml:space="preserve">01 - Krabice, svorky, nosný materiál </t>
  </si>
  <si>
    <t>02 - Vodiče, kabely</t>
  </si>
  <si>
    <t xml:space="preserve">03 - Ukončení vodičů </t>
  </si>
  <si>
    <t>04 - Spouštěcí, spínací, ovládací přístroje</t>
  </si>
  <si>
    <t>05 - Zásuvky</t>
  </si>
  <si>
    <t>06 - Rozvodnice oceloplech., plastové</t>
  </si>
  <si>
    <t>07 - Svítidla a osvětlovací zařízení</t>
  </si>
  <si>
    <t>08 - Datový rozvod</t>
  </si>
  <si>
    <t>09 - ROZVOD VIDEOTELEFON</t>
  </si>
  <si>
    <t>10 - Demontáž stávající elektroinstalace, vč. nepředvítatelných prací</t>
  </si>
  <si>
    <t>11 - Pomocný materiáol 3% z materiálu</t>
  </si>
  <si>
    <t>12 - PPV 6 % z montáží</t>
  </si>
  <si>
    <t>13 - Revize</t>
  </si>
  <si>
    <t>14 - Požárně bezpečnostní přepážky</t>
  </si>
  <si>
    <t>01</t>
  </si>
  <si>
    <t xml:space="preserve">Krabice, svorky, nosný materiál </t>
  </si>
  <si>
    <t>741112061</t>
  </si>
  <si>
    <t>Krabice přístrojová KU 68/2 pod omítku</t>
  </si>
  <si>
    <t>Mat.</t>
  </si>
  <si>
    <t>741112071</t>
  </si>
  <si>
    <t>Krabice přístrojová LK 80x28 2T</t>
  </si>
  <si>
    <t>Mat..1</t>
  </si>
  <si>
    <t>741112101</t>
  </si>
  <si>
    <t>Krabice rozbočná KR 68-1903 pod om.</t>
  </si>
  <si>
    <t>Mat..2</t>
  </si>
  <si>
    <t>02</t>
  </si>
  <si>
    <t>Vodiče, kabely</t>
  </si>
  <si>
    <t>741122011</t>
  </si>
  <si>
    <t>CYKY 2Ox1.5</t>
  </si>
  <si>
    <t>Mat..3</t>
  </si>
  <si>
    <t>741122011.1</t>
  </si>
  <si>
    <t>CYKY 3Ox1,5</t>
  </si>
  <si>
    <t>Mat..4</t>
  </si>
  <si>
    <t>741122011.2</t>
  </si>
  <si>
    <t>CYKY 3Jx1,5</t>
  </si>
  <si>
    <t>Mat..5</t>
  </si>
  <si>
    <t>741122011.3</t>
  </si>
  <si>
    <t>CYKY 3Jx2.5</t>
  </si>
  <si>
    <t>Mat..6</t>
  </si>
  <si>
    <t>741122011.4</t>
  </si>
  <si>
    <t>CYKY 4Jx1,5</t>
  </si>
  <si>
    <t>Mat..7</t>
  </si>
  <si>
    <t>741122024</t>
  </si>
  <si>
    <t>CYKY 5Jx10</t>
  </si>
  <si>
    <t>Mat..8</t>
  </si>
  <si>
    <t>741120001</t>
  </si>
  <si>
    <t>CYA - 6 ZŽL.</t>
  </si>
  <si>
    <t>Mat..9</t>
  </si>
  <si>
    <t>741120003</t>
  </si>
  <si>
    <t>CYA - 16 ZŽL.</t>
  </si>
  <si>
    <t>Mat..10</t>
  </si>
  <si>
    <t>03</t>
  </si>
  <si>
    <t xml:space="preserve">Ukončení vodičů </t>
  </si>
  <si>
    <t>741130001</t>
  </si>
  <si>
    <t>Do 2,5 mm2</t>
  </si>
  <si>
    <t>741130004</t>
  </si>
  <si>
    <t>Do 6 mm2</t>
  </si>
  <si>
    <t>741130006</t>
  </si>
  <si>
    <t>Do 16 mm2</t>
  </si>
  <si>
    <t>Pol2</t>
  </si>
  <si>
    <t>Označovací štítky na kabely</t>
  </si>
  <si>
    <t>Mat..11</t>
  </si>
  <si>
    <t>256</t>
  </si>
  <si>
    <t>04</t>
  </si>
  <si>
    <t>Spouštěcí, spínací, ovládací přístroje</t>
  </si>
  <si>
    <t>741310001</t>
  </si>
  <si>
    <t>JEDNOPÓLOVÝ VYPÍNAĆ ŘAZ. 1  3559 - A01345, IP 20</t>
  </si>
  <si>
    <t>Pol3</t>
  </si>
  <si>
    <t>KRYT 3558 A - A 651 B</t>
  </si>
  <si>
    <t>Pol4</t>
  </si>
  <si>
    <t>RÁMEČEK 3901A - B10B</t>
  </si>
  <si>
    <t>Mat..12</t>
  </si>
  <si>
    <t>Pol5</t>
  </si>
  <si>
    <t>Pol6</t>
  </si>
  <si>
    <t>741310011</t>
  </si>
  <si>
    <t>JEDNOPÓLOVÝ VYPÍNAĆ ŘAZ. 1/0SO  3559-A01345, IP20</t>
  </si>
  <si>
    <t>Pol7</t>
  </si>
  <si>
    <t>KRYT 3558A - A651B, IP20</t>
  </si>
  <si>
    <t>Mat..13</t>
  </si>
  <si>
    <t>Pol8</t>
  </si>
  <si>
    <t>741310024</t>
  </si>
  <si>
    <t>STŘÍDAVÝ VYPÍNAĆ ŘAZ. 6+6  3559 - A52345, IP 20</t>
  </si>
  <si>
    <t>Inf.cena</t>
  </si>
  <si>
    <t>KRYT 3558 A - A 652 B</t>
  </si>
  <si>
    <t>Inf.cena.1</t>
  </si>
  <si>
    <t>RÁMEČEK 3901A - B20B</t>
  </si>
  <si>
    <t>Mat..14</t>
  </si>
  <si>
    <t>Mat..15</t>
  </si>
  <si>
    <t>Mat..16</t>
  </si>
  <si>
    <t>741310025</t>
  </si>
  <si>
    <t>KŘÍŽOVÝ VYPÍNAĆ ŘAZ. 7  3559 - A07345,  IP 20</t>
  </si>
  <si>
    <t>Inf.cena.2</t>
  </si>
  <si>
    <t>Inf.cena.3</t>
  </si>
  <si>
    <t>Mat..17</t>
  </si>
  <si>
    <t>Mat..18</t>
  </si>
  <si>
    <t>Mat..19</t>
  </si>
  <si>
    <t>05</t>
  </si>
  <si>
    <t>Zásuvky</t>
  </si>
  <si>
    <t>741313001</t>
  </si>
  <si>
    <t>JEDNODUCHÁ ZÁSUVKA 5518A-A2349B pod omítkou</t>
  </si>
  <si>
    <t>Rámeček pro přístroj 3901A-B10</t>
  </si>
  <si>
    <t>741322151</t>
  </si>
  <si>
    <t>Modul přepěťové ochrany  ÚSM-A</t>
  </si>
  <si>
    <t>741112071.1</t>
  </si>
  <si>
    <t>Krabice přístrojová LK 80x28T</t>
  </si>
  <si>
    <t>Mat..20</t>
  </si>
  <si>
    <t>Mat..21</t>
  </si>
  <si>
    <t>Mat..22</t>
  </si>
  <si>
    <t>Mat..23</t>
  </si>
  <si>
    <t>Inf.cena.4</t>
  </si>
  <si>
    <t>RÁMEČEK 3901A - B40B</t>
  </si>
  <si>
    <t>Mat..24</t>
  </si>
  <si>
    <t>Inf.cena.5</t>
  </si>
  <si>
    <t>Ekvipotenciální sběrnice EP1 - PA, s krytem</t>
  </si>
  <si>
    <t>Mat..25</t>
  </si>
  <si>
    <t>06</t>
  </si>
  <si>
    <t>Rozvodnice oceloplech., plastové</t>
  </si>
  <si>
    <t>741210003</t>
  </si>
  <si>
    <t>Skříňový rozvaděč BF-U-3/72-C, vč. svorek PE,N</t>
  </si>
  <si>
    <t>Mat..26</t>
  </si>
  <si>
    <t>Skříňový rozvaděč BF-0-3/72-C, vč. svorek PE,N</t>
  </si>
  <si>
    <t>741322021</t>
  </si>
  <si>
    <t>Svodič přepětí FLP B+C MAXI V/4</t>
  </si>
  <si>
    <t>Mat..27</t>
  </si>
  <si>
    <t>741310403</t>
  </si>
  <si>
    <t>Hlavní vypínač 40A/3</t>
  </si>
  <si>
    <t>Mat..28</t>
  </si>
  <si>
    <t>741321001</t>
  </si>
  <si>
    <t>Proudový chránič 10A/1N/B/0,03A</t>
  </si>
  <si>
    <t>Mat..29</t>
  </si>
  <si>
    <t>741321001.1</t>
  </si>
  <si>
    <t>Proudový chránič 16A/1N/B/0,03A</t>
  </si>
  <si>
    <t>Mat..30</t>
  </si>
  <si>
    <t>741321001.2</t>
  </si>
  <si>
    <t>Proudový chránič 10A/1N/C/0,03A</t>
  </si>
  <si>
    <t>Mat..31</t>
  </si>
  <si>
    <t>741320101</t>
  </si>
  <si>
    <t>Jistič 10A/1/B</t>
  </si>
  <si>
    <t>Mat..32</t>
  </si>
  <si>
    <t>741320101.1</t>
  </si>
  <si>
    <t>Jistič 20A/3/C</t>
  </si>
  <si>
    <t>Mat..33</t>
  </si>
  <si>
    <t>741320101.2</t>
  </si>
  <si>
    <t>Jistič 32A/3/C</t>
  </si>
  <si>
    <t>Mat..34</t>
  </si>
  <si>
    <t>741330602</t>
  </si>
  <si>
    <t>Časové relé - 1w</t>
  </si>
  <si>
    <t>Mat..35</t>
  </si>
  <si>
    <t>Inf.cena.6</t>
  </si>
  <si>
    <t>Výroba rozvaděče, vč. podružného materiálu</t>
  </si>
  <si>
    <t>Mat..36</t>
  </si>
  <si>
    <t>741310403.1</t>
  </si>
  <si>
    <t>Hlavní vypínač 32A/3</t>
  </si>
  <si>
    <t>Mat..37</t>
  </si>
  <si>
    <t>07</t>
  </si>
  <si>
    <t>Svítidla a osvětlovací zařízení</t>
  </si>
  <si>
    <t>741372022</t>
  </si>
  <si>
    <t>A - LED, 4000K, CRI&gt;=80, 33W, 4000lm</t>
  </si>
  <si>
    <t>Mat..38</t>
  </si>
  <si>
    <t>741372022.1</t>
  </si>
  <si>
    <t>B - LED, 4000K, CRI&gt;=80, 42W, 2000lm</t>
  </si>
  <si>
    <t>Mat..39</t>
  </si>
  <si>
    <t>741372022.2</t>
  </si>
  <si>
    <t>C - LED, 4000K, CRI&gt;=80, 36W, 4000lm</t>
  </si>
  <si>
    <t>Mat..40</t>
  </si>
  <si>
    <t>741372111-S</t>
  </si>
  <si>
    <t>N - LED PIK, nouzové nástěnné, IP20, tř.II, vč. piktogramu, 1 W/1 hod. baterie</t>
  </si>
  <si>
    <t>Mat..41</t>
  </si>
  <si>
    <t>741372111-S.1</t>
  </si>
  <si>
    <t>N1 - LED nouzové antipanik, IP20, 3 W/1 hod. baterie</t>
  </si>
  <si>
    <t>Mat..42</t>
  </si>
  <si>
    <t>741372111-S.2</t>
  </si>
  <si>
    <t>N2 - LED nouzové svítidlo, pro nízké teploty okolí -15°C, IP65, tř.II, 2W/3 hod. baterie</t>
  </si>
  <si>
    <t>Mat..43</t>
  </si>
  <si>
    <t>08</t>
  </si>
  <si>
    <t>Datový rozvod</t>
  </si>
  <si>
    <t>742121001</t>
  </si>
  <si>
    <t>Stíněný kabel cat. 6A, plášť LSOH, ANSI/TIA/EIA-568-B.2-10, NVP min 65%, měděné žíly, venkovní</t>
  </si>
  <si>
    <t>Mat..44</t>
  </si>
  <si>
    <t>742330101</t>
  </si>
  <si>
    <t>Certifikační měření kabelů UTP přímou metodou</t>
  </si>
  <si>
    <t>742330044</t>
  </si>
  <si>
    <t>Datová zásuvka 2xRJ45, Modular Jack RJ45-6A cat., komponentová, pod omítku, kompletní</t>
  </si>
  <si>
    <t>246</t>
  </si>
  <si>
    <t>Mat..45</t>
  </si>
  <si>
    <t>248</t>
  </si>
  <si>
    <t>250</t>
  </si>
  <si>
    <t>252</t>
  </si>
  <si>
    <t>742124005</t>
  </si>
  <si>
    <t>Ukončení kabelu UTP na zásuvce</t>
  </si>
  <si>
    <t>254</t>
  </si>
  <si>
    <t>742124005.1</t>
  </si>
  <si>
    <t>Ukončení kabelu UTP na patch panelu</t>
  </si>
  <si>
    <t>741110001</t>
  </si>
  <si>
    <t>Trubka MONOFLEX 20</t>
  </si>
  <si>
    <t>258</t>
  </si>
  <si>
    <t>Mat..46</t>
  </si>
  <si>
    <t>260</t>
  </si>
  <si>
    <t>742230003</t>
  </si>
  <si>
    <t>WIFI</t>
  </si>
  <si>
    <t>262</t>
  </si>
  <si>
    <t>Mat..47</t>
  </si>
  <si>
    <t>264</t>
  </si>
  <si>
    <t>742330102</t>
  </si>
  <si>
    <t>Měřící protokol</t>
  </si>
  <si>
    <t>266</t>
  </si>
  <si>
    <t>742190002</t>
  </si>
  <si>
    <t>Značení trasy</t>
  </si>
  <si>
    <t>268</t>
  </si>
  <si>
    <t>742190001</t>
  </si>
  <si>
    <t>Vyhledání vývodu pro datový rozvod</t>
  </si>
  <si>
    <t>270</t>
  </si>
  <si>
    <t>09</t>
  </si>
  <si>
    <t>ROZVOD VIDEOTELEFON</t>
  </si>
  <si>
    <t>742121001.1</t>
  </si>
  <si>
    <t>Datový kabel UTP cat. 6A, měděné žíly</t>
  </si>
  <si>
    <t>272</t>
  </si>
  <si>
    <t>Mat..48</t>
  </si>
  <si>
    <t>Datový kabel UTP cat. 6, měděné žíly</t>
  </si>
  <si>
    <t>274</t>
  </si>
  <si>
    <t>276</t>
  </si>
  <si>
    <t>741110001.1</t>
  </si>
  <si>
    <t>Trubka MONOFLEX 16</t>
  </si>
  <si>
    <t>278</t>
  </si>
  <si>
    <t>Mat..49</t>
  </si>
  <si>
    <t>280</t>
  </si>
  <si>
    <t>742310002</t>
  </si>
  <si>
    <t>Audio/video modul pro systém 2VOICE (1083), DDA</t>
  </si>
  <si>
    <t>282</t>
  </si>
  <si>
    <t>Mat..50</t>
  </si>
  <si>
    <t>284</t>
  </si>
  <si>
    <t>742310003</t>
  </si>
  <si>
    <t>Kryt audio/video modulu s 1 tlačítkem, DDA, černý</t>
  </si>
  <si>
    <t>286</t>
  </si>
  <si>
    <t>Mat..51</t>
  </si>
  <si>
    <t>288</t>
  </si>
  <si>
    <t>742310005</t>
  </si>
  <si>
    <t>Modul se 4 tlačítky pro systém 2VOICE (1083)</t>
  </si>
  <si>
    <t>290</t>
  </si>
  <si>
    <t>Mat..52</t>
  </si>
  <si>
    <t>292</t>
  </si>
  <si>
    <t>742310003.1</t>
  </si>
  <si>
    <t>Kryt se 4 tlačítky, černý</t>
  </si>
  <si>
    <t>294</t>
  </si>
  <si>
    <t>Mat..53</t>
  </si>
  <si>
    <t>296</t>
  </si>
  <si>
    <t>Pol9</t>
  </si>
  <si>
    <t>Upevňovací rámeček, 2 moduly</t>
  </si>
  <si>
    <t>298</t>
  </si>
  <si>
    <t>Mat..54</t>
  </si>
  <si>
    <t>300</t>
  </si>
  <si>
    <t>742310001</t>
  </si>
  <si>
    <t>Zdroj pro systém 1083, 10 DIN, modulů (náhrada za 1083/20)</t>
  </si>
  <si>
    <t>302</t>
  </si>
  <si>
    <t>Mat..55</t>
  </si>
  <si>
    <t>304</t>
  </si>
  <si>
    <t>742310004</t>
  </si>
  <si>
    <t>Instalační krabice pro panel 1148 (1145), 2 moduly</t>
  </si>
  <si>
    <t>306</t>
  </si>
  <si>
    <t>Mat..56</t>
  </si>
  <si>
    <t>308</t>
  </si>
  <si>
    <t>742310002.1</t>
  </si>
  <si>
    <t>Interface pro 2 vstupy a 4 stoupačky, 10 DIN modulů</t>
  </si>
  <si>
    <t>310</t>
  </si>
  <si>
    <t>Mat..57</t>
  </si>
  <si>
    <t>312</t>
  </si>
  <si>
    <t>742310005.1</t>
  </si>
  <si>
    <t>Distributor pro 4 účastníky</t>
  </si>
  <si>
    <t>314</t>
  </si>
  <si>
    <t>Mat..58</t>
  </si>
  <si>
    <t>316</t>
  </si>
  <si>
    <t>742310006</t>
  </si>
  <si>
    <t>Komfortní domovní videotelefon MIRO pro systém 1083, 3 servisní tlač., 4,3" displej</t>
  </si>
  <si>
    <t>318</t>
  </si>
  <si>
    <t>Mat..59</t>
  </si>
  <si>
    <t>320</t>
  </si>
  <si>
    <t>742320001</t>
  </si>
  <si>
    <t>Montáž elektrozámku</t>
  </si>
  <si>
    <t>322</t>
  </si>
  <si>
    <t>Pol10</t>
  </si>
  <si>
    <t>Elektrozámk do dveří, vč. příslušenství</t>
  </si>
  <si>
    <t>324</t>
  </si>
  <si>
    <t>326</t>
  </si>
  <si>
    <t>328</t>
  </si>
  <si>
    <t>330</t>
  </si>
  <si>
    <t>332</t>
  </si>
  <si>
    <t>334</t>
  </si>
  <si>
    <t>336</t>
  </si>
  <si>
    <t>Pol11</t>
  </si>
  <si>
    <t>Programování videotelefonu</t>
  </si>
  <si>
    <t>kpl</t>
  </si>
  <si>
    <t>338</t>
  </si>
  <si>
    <t>340</t>
  </si>
  <si>
    <t>742190001.1</t>
  </si>
  <si>
    <t>Vyhledání vývodu pro video rozvod</t>
  </si>
  <si>
    <t>342</t>
  </si>
  <si>
    <t>Demontáž stávající elektroinstalace, vč. nepředvítatelných prací</t>
  </si>
  <si>
    <t>741371823</t>
  </si>
  <si>
    <t>Demontáž stávajícíh svítidel</t>
  </si>
  <si>
    <t>344</t>
  </si>
  <si>
    <t>741121861</t>
  </si>
  <si>
    <t>Demontáž kabelů</t>
  </si>
  <si>
    <t>346</t>
  </si>
  <si>
    <t>741311805</t>
  </si>
  <si>
    <t>Demontáž vypínačů a zásuvek</t>
  </si>
  <si>
    <t>348</t>
  </si>
  <si>
    <t>Pol12</t>
  </si>
  <si>
    <t>Nepředvídatelné práce</t>
  </si>
  <si>
    <t>h</t>
  </si>
  <si>
    <t>350</t>
  </si>
  <si>
    <t>Pol13</t>
  </si>
  <si>
    <t>Demontáž stávajících rozvaděčů</t>
  </si>
  <si>
    <t>352</t>
  </si>
  <si>
    <t>Pomocný materiáol 3% z materiálu</t>
  </si>
  <si>
    <t>11.1</t>
  </si>
  <si>
    <t>Revize</t>
  </si>
  <si>
    <t>-500716640</t>
  </si>
  <si>
    <t>PPV 6 % z montáží</t>
  </si>
  <si>
    <t>12.1</t>
  </si>
  <si>
    <t>Měření osvětlení</t>
  </si>
  <si>
    <t>-790562617</t>
  </si>
  <si>
    <t>13.1</t>
  </si>
  <si>
    <t>59026557</t>
  </si>
  <si>
    <t>Požárně bezpečnostní přepážky</t>
  </si>
  <si>
    <t>14.1</t>
  </si>
  <si>
    <t>-1517827633</t>
  </si>
  <si>
    <t>2023/24-05 - Specifikace VZT</t>
  </si>
  <si>
    <t xml:space="preserve">    751 - Vzduchotechnika</t>
  </si>
  <si>
    <t>751</t>
  </si>
  <si>
    <t>Vzduchotechnika</t>
  </si>
  <si>
    <t>1.15.2</t>
  </si>
  <si>
    <t>Ohebná zvukově izolovaná VZT hadiceSONOFLEX MO D250</t>
  </si>
  <si>
    <t>205278194</t>
  </si>
  <si>
    <t>2.10.2.</t>
  </si>
  <si>
    <t>Kruhové potrubí SPIRO SAFE D160 - 80% tvarovek</t>
  </si>
  <si>
    <t>1309513774</t>
  </si>
  <si>
    <t>2.10.3.</t>
  </si>
  <si>
    <t>Kruhové potrubí SPIRO SAFE D125 - 100% tvarovek</t>
  </si>
  <si>
    <t>1205356298</t>
  </si>
  <si>
    <t>2.12.</t>
  </si>
  <si>
    <t>Ohebná zvukově izolovaná VZT hadiceSONOFLEX MOD125</t>
  </si>
  <si>
    <t>813608472</t>
  </si>
  <si>
    <t>3.3.1.</t>
  </si>
  <si>
    <t>Kruhové potrubí SPIRO SAFE D160 - 10% tvarovek</t>
  </si>
  <si>
    <t>2055191719</t>
  </si>
  <si>
    <t>3.3.2.</t>
  </si>
  <si>
    <t>Kruhové potrubí SPIRO SAFE D125 - 70% tvarovek</t>
  </si>
  <si>
    <t>677044132</t>
  </si>
  <si>
    <t>4.3.1.</t>
  </si>
  <si>
    <t>Kruhové potrubí SPIRO SAFE D160 30% tvarovek</t>
  </si>
  <si>
    <t>1036609494</t>
  </si>
  <si>
    <t>4.3.2.</t>
  </si>
  <si>
    <t>Kruhové potrubí SPIRO SAFE D100 10% tvarovek</t>
  </si>
  <si>
    <t>1485085970</t>
  </si>
  <si>
    <t>Pol14</t>
  </si>
  <si>
    <t>Podstropní větrací rekuperační jednotka včetně MaR</t>
  </si>
  <si>
    <t>P</t>
  </si>
  <si>
    <t>Poznámka k položce:_x000D_
Vp=360 m3/h, Dpp=200 Pa, Vo=360 m3/h, Dpo=200 Pa_x000D_
Pel=2x85 W, U=230 V, vestavěný el. předehřev 1,0 kW  _x000D_
ELEKTRODESIGN typ EHR 300 NA Ekonovent</t>
  </si>
  <si>
    <t>Pol15</t>
  </si>
  <si>
    <t>Řídící jednotka MaR k větrací jednotce EHR</t>
  </si>
  <si>
    <t>Pol16</t>
  </si>
  <si>
    <t>Protidešťová žaluzie 250x250</t>
  </si>
  <si>
    <t>Poznámka k položce:_x000D_
ELEKTRODESIGN typ TWG 250</t>
  </si>
  <si>
    <t>Pol17</t>
  </si>
  <si>
    <t>Tlumič hluku kruhový pro SPIRO DN 160, L=600</t>
  </si>
  <si>
    <t>Poznámka k položce:_x000D_
ELEKTRODESIGN typ MAA 160/600</t>
  </si>
  <si>
    <t>Pol18</t>
  </si>
  <si>
    <t>Uzavírací klapka těsná DN 160 se servopohonem 230 V</t>
  </si>
  <si>
    <t>Poznámka k položce:_x000D_
ELEKTRODESIGN typ MSKTG 160+SERVO 230 V</t>
  </si>
  <si>
    <t>Pol18.1</t>
  </si>
  <si>
    <t>Nástěnný axiální ventilátor sel. zpětnou klapkou a čas. doběhem DN 125</t>
  </si>
  <si>
    <t>1308661828</t>
  </si>
  <si>
    <t>Poznámka k položce:_x000D_
V=80 m3/h, Pc=20 Pa, Pel=25 W, U=230 V_x000D_
ELEKTRODESIGN typ HEF 120 PT</t>
  </si>
  <si>
    <t>Pol19</t>
  </si>
  <si>
    <t>Přetlaková samočinná zpětná klapka DN 160</t>
  </si>
  <si>
    <t>Poznámka k položce:_x000D_
ELEKTRODESIGN typ RSK 160</t>
  </si>
  <si>
    <t>Pol20</t>
  </si>
  <si>
    <t>Pružné spojka se sponou DN 160</t>
  </si>
  <si>
    <t>Poznámka k položce:_x000D_
ELEKTRODESIGN typ KAA 160_x000D_
ELEKTRODESIGN typ KI 160</t>
  </si>
  <si>
    <t>Pol22.1</t>
  </si>
  <si>
    <t>Plastové spádované potrubí kondenzátu DN 25 včetně tvarovek</t>
  </si>
  <si>
    <t>bm</t>
  </si>
  <si>
    <t>551090199</t>
  </si>
  <si>
    <t>Pol22.2</t>
  </si>
  <si>
    <t>-65038145</t>
  </si>
  <si>
    <t>Talířový ventil přívodní regulovatelný DN 160</t>
  </si>
  <si>
    <t>171743766</t>
  </si>
  <si>
    <t>Poznámka k položce:_x000D_
ELEKTRODESIGN typ KI 160</t>
  </si>
  <si>
    <t>Pol21</t>
  </si>
  <si>
    <t>Talířový ventil odvodní regulovatelný DN 160</t>
  </si>
  <si>
    <t>Poznámka k položce:_x000D_
ELEKTRODESIGN typ VEF 160_x000D_
Čtyřhranné VZT potrubí sk. I z pozink. plechu_x000D_
Kruhové potrubí SPIRO SAFE s gumovým těsněním včetně tvarovek_x000D_
Ohebná zvukově izolovaná VZT hadiceSONOFLEX MO</t>
  </si>
  <si>
    <t>Pol22</t>
  </si>
  <si>
    <t>Pol23</t>
  </si>
  <si>
    <t>Potrubní radiální ventilátor dvouotáčkový &amp;125</t>
  </si>
  <si>
    <t>Poznámka k položce:_x000D_
V=120/180 m3/h, Pc=70 Pa, Pel=25 W, U=230 V_x000D_
ELEKTRODESIGN typ MIXVENT-TD 350/125</t>
  </si>
  <si>
    <t>Pol24</t>
  </si>
  <si>
    <t>Dvoupolohový přepínač otáček k ventilátoru MIXVENT</t>
  </si>
  <si>
    <t>Poznámka k položce:_x000D_
ELEKTRODESIGN typ REGUL 2</t>
  </si>
  <si>
    <t>Pol25</t>
  </si>
  <si>
    <t>Protiešťová žaluzie &amp;160</t>
  </si>
  <si>
    <t>Poznámka k položce:_x000D_
ELEKTRODESIGN typ PRG 160</t>
  </si>
  <si>
    <t>Pol26</t>
  </si>
  <si>
    <t>Tlumič hluku kruhový pro SPIRO DN 125, L=1000</t>
  </si>
  <si>
    <t>Poznámka k položce:_x000D_
ELEKTRODESIGN typ MTS 125</t>
  </si>
  <si>
    <t>Pol27</t>
  </si>
  <si>
    <t>Zpětná přetlaková samočinná klapka DN 125</t>
  </si>
  <si>
    <t>Poznámka k položce:_x000D_
ELEKTRODESIGN typ RSK 125</t>
  </si>
  <si>
    <t>Pol28</t>
  </si>
  <si>
    <t>Pružné spojka se sponou DN 125</t>
  </si>
  <si>
    <t>Poznámka k položce:_x000D_
ELEKTRODESIGN typ KAA 125</t>
  </si>
  <si>
    <t>Pol29</t>
  </si>
  <si>
    <t>Vyústka komfortní jednořadá pro kruhové potrubí s regulací 200x75</t>
  </si>
  <si>
    <t>Poznámka k položce:_x000D_
ELEKTRODESIGN typ KVK 1-H-1.0 200x75 + R1 200x75</t>
  </si>
  <si>
    <t>Pol31</t>
  </si>
  <si>
    <t>Žaluziová klapka samotížná DN 160</t>
  </si>
  <si>
    <t>Poznámka k položce:_x000D_
ELEKTRODESIGN typ PER 160</t>
  </si>
  <si>
    <t>Pol20.1</t>
  </si>
  <si>
    <t>Venkovní kondenzační jednotka MINI VRF</t>
  </si>
  <si>
    <t>-1581714655</t>
  </si>
  <si>
    <t>Poznámka k položce:_x000D_
Qch=33,6 kW, Qt=37,5 kW, Pel=14,3 kW, U=400 v, jištění C/30 A</t>
  </si>
  <si>
    <t>Pol33</t>
  </si>
  <si>
    <t>Vnitřní podstropní jednotka</t>
  </si>
  <si>
    <t>Poznámka k položce:_x000D_
Qch=11,2 kW, Qt=12,5 kW, Pel=92 W, U=230 V  _x000D_
SAMSUNG typ DVM-AM112JNCDKH/EU</t>
  </si>
  <si>
    <t>Pol34</t>
  </si>
  <si>
    <t>Vnitřní nástěnná jednotka</t>
  </si>
  <si>
    <t>Poznámka k položce:_x000D_
Qch=2,8 kW, Qt=3,2 kW, Pel=30 W, U=230 V  _x000D_
SAMSUNG typ DVM-AM028TNVDKH/EU</t>
  </si>
  <si>
    <t>Pol35</t>
  </si>
  <si>
    <t>Ocelový pozinkovaný rám pod venkovní jednotku</t>
  </si>
  <si>
    <t>Poznámka k položce:_x000D_
určí zhotovitel</t>
  </si>
  <si>
    <t>Pol36</t>
  </si>
  <si>
    <t>Kabelový ovladač dotykový ACC-MWR-SH11N</t>
  </si>
  <si>
    <t>Pol37</t>
  </si>
  <si>
    <t>Čerpadlo kondenzátu MINI BLUE k vnitřní jednotce</t>
  </si>
  <si>
    <t>Pol38</t>
  </si>
  <si>
    <t>Rozbočovače na Cu potrubí SAMSUNG (viz schéma)</t>
  </si>
  <si>
    <t>Pol39</t>
  </si>
  <si>
    <t>MXJ-YA1509M</t>
  </si>
  <si>
    <t>Pol40</t>
  </si>
  <si>
    <t>MXJ-YA2512M</t>
  </si>
  <si>
    <t>Pol41</t>
  </si>
  <si>
    <t>Cu izolované propojovací potrubí chladiva (viz schéma)</t>
  </si>
  <si>
    <t>Pol42</t>
  </si>
  <si>
    <t>Komunikační kabel mezi venkovní a vnitřní jednotkou</t>
  </si>
  <si>
    <t>Zaregulování</t>
  </si>
  <si>
    <t>2048943535</t>
  </si>
  <si>
    <t>Doprava</t>
  </si>
  <si>
    <t>1306480072</t>
  </si>
  <si>
    <t>Montážní práce</t>
  </si>
  <si>
    <t>304323123</t>
  </si>
  <si>
    <t>2023/24-06 - Vedlejší rozpočtové náklady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</si>
  <si>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</si>
  <si>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</si>
  <si>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</si>
  <si>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</si>
  <si>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 xml:space="preserve">    VRN9 - Ostatní náklady</t>
  </si>
  <si>
    <t>VRN</t>
  </si>
  <si>
    <t>VRN3</t>
  </si>
  <si>
    <t>Zařízení staveniště</t>
  </si>
  <si>
    <t>030001000</t>
  </si>
  <si>
    <t>1024</t>
  </si>
  <si>
    <t>-1527805489</t>
  </si>
  <si>
    <t>VRN6</t>
  </si>
  <si>
    <t>Územní vlivy</t>
  </si>
  <si>
    <t>060001000</t>
  </si>
  <si>
    <t>1558175169</t>
  </si>
  <si>
    <t>VRN7</t>
  </si>
  <si>
    <t>Provozní vlivy</t>
  </si>
  <si>
    <t>070001000</t>
  </si>
  <si>
    <t>-1024578551</t>
  </si>
  <si>
    <t>VRN9</t>
  </si>
  <si>
    <t>Ostatní náklady</t>
  </si>
  <si>
    <t>090001000</t>
  </si>
  <si>
    <t>-991914097</t>
  </si>
  <si>
    <t>Akusický obklad stropů, viz samostatný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</si>
</sst>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left" vertical="center" wrapText="1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horizontal="left"/>
    </xf>
    <xf numFmtId="167" fontId="23" fillId="3" borderId="22" xfId="0" applyNumberFormat="1" applyFont="1" applyFill="1" applyBorder="1" applyAlignment="1" applyProtection="1">
      <alignment vertical="center"/>
    </xf>
    <xf numFmtId="4" fontId="25" fillId="0" borderId="0" xfId="0" applyNumberFormat="1" applyFont="1" applyProtection="1"/>
    <xf numFmtId="4" fontId="6" fillId="0" borderId="0" xfId="0" applyNumberFormat="1" applyFont="1" applyProtection="1"/>
    <xf numFmtId="4" fontId="7" fillId="0" borderId="0" xfId="0" applyNumberFormat="1" applyFont="1" applyProtection="1"/>
    <xf numFmtId="4" fontId="23" fillId="0" borderId="22" xfId="0" applyNumberFormat="1" applyFont="1" applyBorder="1" applyAlignment="1" applyProtection="1">
      <alignment vertical="center"/>
    </xf>
    <xf numFmtId="4" fontId="36" fillId="0" borderId="22" xfId="0" applyNumberFormat="1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38" fillId="0" borderId="0" xfId="0" applyFont="1" applyAlignment="1" applyProtection="1">
      <alignment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opLeftCell="A94" workbookViewId="0">
      <selection activeCell="AG100" sqref="AG100:AM100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>
      <c r="AR2" s="171" t="s">
        <v>5</v>
      </c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183" t="s">
        <v>14</v>
      </c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R5" s="20"/>
      <c r="BE5" s="180" t="s">
        <v>15</v>
      </c>
      <c r="BS5" s="17" t="s">
        <v>6</v>
      </c>
    </row>
    <row r="6" spans="1:74" ht="36.9" customHeight="1">
      <c r="B6" s="20"/>
      <c r="D6" s="26" t="s">
        <v>16</v>
      </c>
      <c r="K6" s="184" t="s">
        <v>17</v>
      </c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R6" s="20"/>
      <c r="BE6" s="181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181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181"/>
      <c r="BS8" s="17" t="s">
        <v>6</v>
      </c>
    </row>
    <row r="9" spans="1:74" ht="14.4" customHeight="1">
      <c r="B9" s="20"/>
      <c r="AR9" s="20"/>
      <c r="BE9" s="181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181"/>
      <c r="BS10" s="17" t="s">
        <v>6</v>
      </c>
    </row>
    <row r="11" spans="1:74" ht="18.45" customHeight="1">
      <c r="B11" s="20"/>
      <c r="E11" s="25" t="s">
        <v>26</v>
      </c>
      <c r="AK11" s="27" t="s">
        <v>27</v>
      </c>
      <c r="AN11" s="25" t="s">
        <v>1</v>
      </c>
      <c r="AR11" s="20"/>
      <c r="BE11" s="181"/>
      <c r="BS11" s="17" t="s">
        <v>6</v>
      </c>
    </row>
    <row r="12" spans="1:74" ht="6.9" customHeight="1">
      <c r="B12" s="20"/>
      <c r="AR12" s="20"/>
      <c r="BE12" s="181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181"/>
      <c r="BS13" s="17" t="s">
        <v>6</v>
      </c>
    </row>
    <row r="14" spans="1:74" ht="13.2">
      <c r="B14" s="20"/>
      <c r="E14" s="185" t="s">
        <v>29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27" t="s">
        <v>27</v>
      </c>
      <c r="AN14" s="29" t="s">
        <v>29</v>
      </c>
      <c r="AR14" s="20"/>
      <c r="BE14" s="181"/>
      <c r="BS14" s="17" t="s">
        <v>6</v>
      </c>
    </row>
    <row r="15" spans="1:74" ht="6.9" customHeight="1">
      <c r="B15" s="20"/>
      <c r="AR15" s="20"/>
      <c r="BE15" s="181"/>
      <c r="BS15" s="17" t="s">
        <v>3</v>
      </c>
    </row>
    <row r="16" spans="1:74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181"/>
      <c r="BS16" s="17" t="s">
        <v>3</v>
      </c>
    </row>
    <row r="17" spans="2:71" ht="18.45" customHeight="1">
      <c r="B17" s="20"/>
      <c r="E17" s="25" t="s">
        <v>31</v>
      </c>
      <c r="AK17" s="27" t="s">
        <v>27</v>
      </c>
      <c r="AN17" s="25" t="s">
        <v>1</v>
      </c>
      <c r="AR17" s="20"/>
      <c r="BE17" s="181"/>
      <c r="BS17" s="17" t="s">
        <v>32</v>
      </c>
    </row>
    <row r="18" spans="2:71" ht="6.9" customHeight="1">
      <c r="B18" s="20"/>
      <c r="AR18" s="20"/>
      <c r="BE18" s="181"/>
      <c r="BS18" s="17" t="s">
        <v>6</v>
      </c>
    </row>
    <row r="19" spans="2:71" ht="12" customHeight="1">
      <c r="B19" s="20"/>
      <c r="D19" s="27" t="s">
        <v>33</v>
      </c>
      <c r="AK19" s="27" t="s">
        <v>25</v>
      </c>
      <c r="AN19" s="25" t="s">
        <v>34</v>
      </c>
      <c r="AR19" s="20"/>
      <c r="BE19" s="181"/>
      <c r="BS19" s="17" t="s">
        <v>6</v>
      </c>
    </row>
    <row r="20" spans="2:71" ht="18.45" customHeight="1">
      <c r="B20" s="20"/>
      <c r="E20" s="25" t="s">
        <v>35</v>
      </c>
      <c r="AK20" s="27" t="s">
        <v>27</v>
      </c>
      <c r="AN20" s="25" t="s">
        <v>36</v>
      </c>
      <c r="AR20" s="20"/>
      <c r="BE20" s="181"/>
      <c r="BS20" s="17" t="s">
        <v>3</v>
      </c>
    </row>
    <row r="21" spans="2:71" ht="6.9" customHeight="1">
      <c r="B21" s="20"/>
      <c r="AR21" s="20"/>
      <c r="BE21" s="181"/>
    </row>
    <row r="22" spans="2:71" ht="12" customHeight="1">
      <c r="B22" s="20"/>
      <c r="D22" s="27" t="s">
        <v>37</v>
      </c>
      <c r="AR22" s="20"/>
      <c r="BE22" s="181"/>
    </row>
    <row r="23" spans="2:71" ht="16.5" customHeight="1">
      <c r="B23" s="20"/>
      <c r="E23" s="187" t="s">
        <v>1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R23" s="20"/>
      <c r="BE23" s="181"/>
    </row>
    <row r="24" spans="2:71" ht="6.9" customHeight="1">
      <c r="B24" s="20"/>
      <c r="AR24" s="20"/>
      <c r="BE24" s="181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181"/>
    </row>
    <row r="26" spans="2:71" s="1" customFormat="1" ht="25.95" customHeight="1">
      <c r="B26" s="32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188">
        <f>ROUND(AG94,2)</f>
        <v>0</v>
      </c>
      <c r="AL26" s="189"/>
      <c r="AM26" s="189"/>
      <c r="AN26" s="189"/>
      <c r="AO26" s="189"/>
      <c r="AR26" s="32"/>
      <c r="BE26" s="181"/>
    </row>
    <row r="27" spans="2:71" s="1" customFormat="1" ht="6.9" customHeight="1">
      <c r="B27" s="32"/>
      <c r="AR27" s="32"/>
      <c r="BE27" s="181"/>
    </row>
    <row r="28" spans="2:71" s="1" customFormat="1" ht="13.2">
      <c r="B28" s="32"/>
      <c r="L28" s="190" t="s">
        <v>39</v>
      </c>
      <c r="M28" s="190"/>
      <c r="N28" s="190"/>
      <c r="O28" s="190"/>
      <c r="P28" s="190"/>
      <c r="W28" s="190" t="s">
        <v>40</v>
      </c>
      <c r="X28" s="190"/>
      <c r="Y28" s="190"/>
      <c r="Z28" s="190"/>
      <c r="AA28" s="190"/>
      <c r="AB28" s="190"/>
      <c r="AC28" s="190"/>
      <c r="AD28" s="190"/>
      <c r="AE28" s="190"/>
      <c r="AK28" s="190" t="s">
        <v>41</v>
      </c>
      <c r="AL28" s="190"/>
      <c r="AM28" s="190"/>
      <c r="AN28" s="190"/>
      <c r="AO28" s="190"/>
      <c r="AR28" s="32"/>
      <c r="BE28" s="181"/>
    </row>
    <row r="29" spans="2:71" s="2" customFormat="1" ht="14.4" customHeight="1">
      <c r="B29" s="36"/>
      <c r="D29" s="27" t="s">
        <v>42</v>
      </c>
      <c r="F29" s="27" t="s">
        <v>43</v>
      </c>
      <c r="L29" s="175">
        <v>0.21</v>
      </c>
      <c r="M29" s="174"/>
      <c r="N29" s="174"/>
      <c r="O29" s="174"/>
      <c r="P29" s="174"/>
      <c r="W29" s="173">
        <f>ROUND(AZ94, 2)</f>
        <v>0</v>
      </c>
      <c r="X29" s="174"/>
      <c r="Y29" s="174"/>
      <c r="Z29" s="174"/>
      <c r="AA29" s="174"/>
      <c r="AB29" s="174"/>
      <c r="AC29" s="174"/>
      <c r="AD29" s="174"/>
      <c r="AE29" s="174"/>
      <c r="AK29" s="173">
        <f>ROUND(AV94, 2)</f>
        <v>0</v>
      </c>
      <c r="AL29" s="174"/>
      <c r="AM29" s="174"/>
      <c r="AN29" s="174"/>
      <c r="AO29" s="174"/>
      <c r="AR29" s="36"/>
      <c r="BE29" s="182"/>
    </row>
    <row r="30" spans="2:71" s="2" customFormat="1" ht="14.4" customHeight="1">
      <c r="B30" s="36"/>
      <c r="F30" s="27" t="s">
        <v>44</v>
      </c>
      <c r="L30" s="175">
        <v>0.15</v>
      </c>
      <c r="M30" s="174"/>
      <c r="N30" s="174"/>
      <c r="O30" s="174"/>
      <c r="P30" s="174"/>
      <c r="W30" s="173">
        <f>ROUND(BA94, 2)</f>
        <v>0</v>
      </c>
      <c r="X30" s="174"/>
      <c r="Y30" s="174"/>
      <c r="Z30" s="174"/>
      <c r="AA30" s="174"/>
      <c r="AB30" s="174"/>
      <c r="AC30" s="174"/>
      <c r="AD30" s="174"/>
      <c r="AE30" s="174"/>
      <c r="AK30" s="173">
        <f>ROUND(AW94, 2)</f>
        <v>0</v>
      </c>
      <c r="AL30" s="174"/>
      <c r="AM30" s="174"/>
      <c r="AN30" s="174"/>
      <c r="AO30" s="174"/>
      <c r="AR30" s="36"/>
      <c r="BE30" s="182"/>
    </row>
    <row r="31" spans="2:71" s="2" customFormat="1" ht="14.4" hidden="1" customHeight="1">
      <c r="B31" s="36"/>
      <c r="F31" s="27" t="s">
        <v>45</v>
      </c>
      <c r="L31" s="175">
        <v>0.21</v>
      </c>
      <c r="M31" s="174"/>
      <c r="N31" s="174"/>
      <c r="O31" s="174"/>
      <c r="P31" s="174"/>
      <c r="W31" s="173">
        <f>ROUND(BB94, 2)</f>
        <v>0</v>
      </c>
      <c r="X31" s="174"/>
      <c r="Y31" s="174"/>
      <c r="Z31" s="174"/>
      <c r="AA31" s="174"/>
      <c r="AB31" s="174"/>
      <c r="AC31" s="174"/>
      <c r="AD31" s="174"/>
      <c r="AE31" s="174"/>
      <c r="AK31" s="173">
        <v>0</v>
      </c>
      <c r="AL31" s="174"/>
      <c r="AM31" s="174"/>
      <c r="AN31" s="174"/>
      <c r="AO31" s="174"/>
      <c r="AR31" s="36"/>
      <c r="BE31" s="182"/>
    </row>
    <row r="32" spans="2:71" s="2" customFormat="1" ht="14.4" hidden="1" customHeight="1">
      <c r="B32" s="36"/>
      <c r="F32" s="27" t="s">
        <v>46</v>
      </c>
      <c r="L32" s="175">
        <v>0.15</v>
      </c>
      <c r="M32" s="174"/>
      <c r="N32" s="174"/>
      <c r="O32" s="174"/>
      <c r="P32" s="174"/>
      <c r="W32" s="173">
        <f>ROUND(BC94, 2)</f>
        <v>0</v>
      </c>
      <c r="X32" s="174"/>
      <c r="Y32" s="174"/>
      <c r="Z32" s="174"/>
      <c r="AA32" s="174"/>
      <c r="AB32" s="174"/>
      <c r="AC32" s="174"/>
      <c r="AD32" s="174"/>
      <c r="AE32" s="174"/>
      <c r="AK32" s="173">
        <v>0</v>
      </c>
      <c r="AL32" s="174"/>
      <c r="AM32" s="174"/>
      <c r="AN32" s="174"/>
      <c r="AO32" s="174"/>
      <c r="AR32" s="36"/>
      <c r="BE32" s="182"/>
    </row>
    <row r="33" spans="2:57" s="2" customFormat="1" ht="14.4" hidden="1" customHeight="1">
      <c r="B33" s="36"/>
      <c r="F33" s="27" t="s">
        <v>47</v>
      </c>
      <c r="L33" s="175">
        <v>0</v>
      </c>
      <c r="M33" s="174"/>
      <c r="N33" s="174"/>
      <c r="O33" s="174"/>
      <c r="P33" s="174"/>
      <c r="W33" s="173">
        <f>ROUND(BD94, 2)</f>
        <v>0</v>
      </c>
      <c r="X33" s="174"/>
      <c r="Y33" s="174"/>
      <c r="Z33" s="174"/>
      <c r="AA33" s="174"/>
      <c r="AB33" s="174"/>
      <c r="AC33" s="174"/>
      <c r="AD33" s="174"/>
      <c r="AE33" s="174"/>
      <c r="AK33" s="173">
        <v>0</v>
      </c>
      <c r="AL33" s="174"/>
      <c r="AM33" s="174"/>
      <c r="AN33" s="174"/>
      <c r="AO33" s="174"/>
      <c r="AR33" s="36"/>
      <c r="BE33" s="182"/>
    </row>
    <row r="34" spans="2:57" s="1" customFormat="1" ht="6.9" customHeight="1">
      <c r="B34" s="32"/>
      <c r="AR34" s="32"/>
      <c r="BE34" s="181"/>
    </row>
    <row r="35" spans="2:57" s="1" customFormat="1" ht="25.95" customHeight="1">
      <c r="B35" s="32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179" t="s">
        <v>50</v>
      </c>
      <c r="Y35" s="177"/>
      <c r="Z35" s="177"/>
      <c r="AA35" s="177"/>
      <c r="AB35" s="177"/>
      <c r="AC35" s="39"/>
      <c r="AD35" s="39"/>
      <c r="AE35" s="39"/>
      <c r="AF35" s="39"/>
      <c r="AG35" s="39"/>
      <c r="AH35" s="39"/>
      <c r="AI35" s="39"/>
      <c r="AJ35" s="39"/>
      <c r="AK35" s="176">
        <f>SUM(AK26:AK33)</f>
        <v>0</v>
      </c>
      <c r="AL35" s="177"/>
      <c r="AM35" s="177"/>
      <c r="AN35" s="177"/>
      <c r="AO35" s="178"/>
      <c r="AP35" s="37"/>
      <c r="AQ35" s="37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1" t="s">
        <v>51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52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3.2">
      <c r="B60" s="32"/>
      <c r="D60" s="43" t="s">
        <v>53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54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53</v>
      </c>
      <c r="AI60" s="34"/>
      <c r="AJ60" s="34"/>
      <c r="AK60" s="34"/>
      <c r="AL60" s="34"/>
      <c r="AM60" s="43" t="s">
        <v>54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.2">
      <c r="B64" s="32"/>
      <c r="D64" s="41" t="s">
        <v>55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56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3.2">
      <c r="B75" s="32"/>
      <c r="D75" s="43" t="s">
        <v>53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54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53</v>
      </c>
      <c r="AI75" s="34"/>
      <c r="AJ75" s="34"/>
      <c r="AK75" s="34"/>
      <c r="AL75" s="34"/>
      <c r="AM75" s="43" t="s">
        <v>54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" customHeight="1">
      <c r="B82" s="32"/>
      <c r="C82" s="21" t="s">
        <v>57</v>
      </c>
      <c r="AR82" s="32"/>
    </row>
    <row r="83" spans="1:91" s="1" customFormat="1" ht="6.9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2023/24</v>
      </c>
      <c r="AR84" s="48"/>
    </row>
    <row r="85" spans="1:91" s="4" customFormat="1" ht="36.9" customHeight="1">
      <c r="B85" s="49"/>
      <c r="C85" s="50" t="s">
        <v>16</v>
      </c>
      <c r="L85" s="201" t="str">
        <f>K6</f>
        <v>Změna stavby ZŠ Liběšice</v>
      </c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R85" s="49"/>
    </row>
    <row r="86" spans="1:91" s="1" customFormat="1" ht="6.9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>Liběšice, č.p.170</v>
      </c>
      <c r="AI87" s="27" t="s">
        <v>22</v>
      </c>
      <c r="AM87" s="203" t="str">
        <f>IF(AN8= "","",AN8)</f>
        <v>28. 6. 2023</v>
      </c>
      <c r="AN87" s="203"/>
      <c r="AR87" s="32"/>
    </row>
    <row r="88" spans="1:91" s="1" customFormat="1" ht="6.9" customHeight="1">
      <c r="B88" s="32"/>
      <c r="AR88" s="32"/>
    </row>
    <row r="89" spans="1:91" s="1" customFormat="1" ht="15.15" customHeight="1">
      <c r="B89" s="32"/>
      <c r="C89" s="27" t="s">
        <v>24</v>
      </c>
      <c r="L89" s="3" t="str">
        <f>IF(E11= "","",E11)</f>
        <v>Obec Liběšice</v>
      </c>
      <c r="AI89" s="27" t="s">
        <v>30</v>
      </c>
      <c r="AM89" s="204" t="str">
        <f>IF(E17="","",E17)</f>
        <v>PK Polerecký s.r.o.</v>
      </c>
      <c r="AN89" s="205"/>
      <c r="AO89" s="205"/>
      <c r="AP89" s="205"/>
      <c r="AR89" s="32"/>
      <c r="AS89" s="206" t="s">
        <v>58</v>
      </c>
      <c r="AT89" s="207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15" customHeight="1">
      <c r="B90" s="32"/>
      <c r="C90" s="27" t="s">
        <v>28</v>
      </c>
      <c r="L90" s="3" t="str">
        <f>IF(E14= "Vyplň údaj","",E14)</f>
        <v/>
      </c>
      <c r="AI90" s="27" t="s">
        <v>33</v>
      </c>
      <c r="AM90" s="204" t="str">
        <f>IF(E20="","",E20)</f>
        <v>Roman Šácha</v>
      </c>
      <c r="AN90" s="205"/>
      <c r="AO90" s="205"/>
      <c r="AP90" s="205"/>
      <c r="AR90" s="32"/>
      <c r="AS90" s="208"/>
      <c r="AT90" s="209"/>
      <c r="BD90" s="56"/>
    </row>
    <row r="91" spans="1:91" s="1" customFormat="1" ht="10.8" customHeight="1">
      <c r="B91" s="32"/>
      <c r="AR91" s="32"/>
      <c r="AS91" s="208"/>
      <c r="AT91" s="209"/>
      <c r="BD91" s="56"/>
    </row>
    <row r="92" spans="1:91" s="1" customFormat="1" ht="29.25" customHeight="1">
      <c r="B92" s="32"/>
      <c r="C92" s="196" t="s">
        <v>59</v>
      </c>
      <c r="D92" s="197"/>
      <c r="E92" s="197"/>
      <c r="F92" s="197"/>
      <c r="G92" s="197"/>
      <c r="H92" s="57"/>
      <c r="I92" s="199" t="s">
        <v>60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8" t="s">
        <v>61</v>
      </c>
      <c r="AH92" s="197"/>
      <c r="AI92" s="197"/>
      <c r="AJ92" s="197"/>
      <c r="AK92" s="197"/>
      <c r="AL92" s="197"/>
      <c r="AM92" s="197"/>
      <c r="AN92" s="199" t="s">
        <v>62</v>
      </c>
      <c r="AO92" s="197"/>
      <c r="AP92" s="200"/>
      <c r="AQ92" s="58" t="s">
        <v>63</v>
      </c>
      <c r="AR92" s="32"/>
      <c r="AS92" s="59" t="s">
        <v>64</v>
      </c>
      <c r="AT92" s="60" t="s">
        <v>65</v>
      </c>
      <c r="AU92" s="60" t="s">
        <v>66</v>
      </c>
      <c r="AV92" s="60" t="s">
        <v>67</v>
      </c>
      <c r="AW92" s="60" t="s">
        <v>68</v>
      </c>
      <c r="AX92" s="60" t="s">
        <v>69</v>
      </c>
      <c r="AY92" s="60" t="s">
        <v>70</v>
      </c>
      <c r="AZ92" s="60" t="s">
        <v>71</v>
      </c>
      <c r="BA92" s="60" t="s">
        <v>72</v>
      </c>
      <c r="BB92" s="60" t="s">
        <v>73</v>
      </c>
      <c r="BC92" s="60" t="s">
        <v>74</v>
      </c>
      <c r="BD92" s="61" t="s">
        <v>75</v>
      </c>
    </row>
    <row r="93" spans="1:91" s="1" customFormat="1" ht="10.8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" customHeight="1">
      <c r="B94" s="63"/>
      <c r="C94" s="64" t="s">
        <v>76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194">
        <f>ROUND(SUM(AG95:AG100),2)</f>
        <v>0</v>
      </c>
      <c r="AH94" s="194"/>
      <c r="AI94" s="194"/>
      <c r="AJ94" s="194"/>
      <c r="AK94" s="194"/>
      <c r="AL94" s="194"/>
      <c r="AM94" s="194"/>
      <c r="AN94" s="195">
        <f t="shared" ref="AN94:AN100" si="0">SUM(AG94,AT94)</f>
        <v>0</v>
      </c>
      <c r="AO94" s="195"/>
      <c r="AP94" s="195"/>
      <c r="AQ94" s="67" t="s">
        <v>1</v>
      </c>
      <c r="AR94" s="63"/>
      <c r="AS94" s="68">
        <f>ROUND(SUM(AS95:AS100),2)</f>
        <v>0</v>
      </c>
      <c r="AT94" s="69">
        <f t="shared" ref="AT94:AT100" si="1">ROUND(SUM(AV94:AW94),2)</f>
        <v>0</v>
      </c>
      <c r="AU94" s="70">
        <f>ROUND(SUM(AU95:AU100),5)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ROUND(SUM(AZ95:AZ100),2)</f>
        <v>0</v>
      </c>
      <c r="BA94" s="69">
        <f>ROUND(SUM(BA95:BA100),2)</f>
        <v>0</v>
      </c>
      <c r="BB94" s="69">
        <f>ROUND(SUM(BB95:BB100),2)</f>
        <v>0</v>
      </c>
      <c r="BC94" s="69">
        <f>ROUND(SUM(BC95:BC100),2)</f>
        <v>0</v>
      </c>
      <c r="BD94" s="71">
        <f>ROUND(SUM(BD95:BD100),2)</f>
        <v>0</v>
      </c>
      <c r="BS94" s="72" t="s">
        <v>77</v>
      </c>
      <c r="BT94" s="72" t="s">
        <v>78</v>
      </c>
      <c r="BU94" s="73" t="s">
        <v>79</v>
      </c>
      <c r="BV94" s="72" t="s">
        <v>80</v>
      </c>
      <c r="BW94" s="72" t="s">
        <v>4</v>
      </c>
      <c r="BX94" s="72" t="s">
        <v>81</v>
      </c>
      <c r="CL94" s="72" t="s">
        <v>1</v>
      </c>
    </row>
    <row r="95" spans="1:91" s="6" customFormat="1" ht="24.75" customHeight="1">
      <c r="A95" s="74" t="s">
        <v>82</v>
      </c>
      <c r="B95" s="75"/>
      <c r="C95" s="76"/>
      <c r="D95" s="193" t="s">
        <v>83</v>
      </c>
      <c r="E95" s="193"/>
      <c r="F95" s="193"/>
      <c r="G95" s="193"/>
      <c r="H95" s="193"/>
      <c r="I95" s="77"/>
      <c r="J95" s="193" t="s">
        <v>84</v>
      </c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1">
        <f>'2023-24-01 - Změna stavby...'!J30</f>
        <v>0</v>
      </c>
      <c r="AH95" s="192"/>
      <c r="AI95" s="192"/>
      <c r="AJ95" s="192"/>
      <c r="AK95" s="192"/>
      <c r="AL95" s="192"/>
      <c r="AM95" s="192"/>
      <c r="AN95" s="191">
        <f t="shared" si="0"/>
        <v>0</v>
      </c>
      <c r="AO95" s="192"/>
      <c r="AP95" s="192"/>
      <c r="AQ95" s="78" t="s">
        <v>85</v>
      </c>
      <c r="AR95" s="75"/>
      <c r="AS95" s="79">
        <v>0</v>
      </c>
      <c r="AT95" s="80">
        <f t="shared" si="1"/>
        <v>0</v>
      </c>
      <c r="AU95" s="81">
        <f>'2023-24-01 - Změna stavby...'!P142</f>
        <v>0</v>
      </c>
      <c r="AV95" s="80">
        <f>'2023-24-01 - Změna stavby...'!J33</f>
        <v>0</v>
      </c>
      <c r="AW95" s="80">
        <f>'2023-24-01 - Změna stavby...'!J34</f>
        <v>0</v>
      </c>
      <c r="AX95" s="80">
        <f>'2023-24-01 - Změna stavby...'!J35</f>
        <v>0</v>
      </c>
      <c r="AY95" s="80">
        <f>'2023-24-01 - Změna stavby...'!J36</f>
        <v>0</v>
      </c>
      <c r="AZ95" s="80">
        <f>'2023-24-01 - Změna stavby...'!F33</f>
        <v>0</v>
      </c>
      <c r="BA95" s="80">
        <f>'2023-24-01 - Změna stavby...'!F34</f>
        <v>0</v>
      </c>
      <c r="BB95" s="80">
        <f>'2023-24-01 - Změna stavby...'!F35</f>
        <v>0</v>
      </c>
      <c r="BC95" s="80">
        <f>'2023-24-01 - Změna stavby...'!F36</f>
        <v>0</v>
      </c>
      <c r="BD95" s="82">
        <f>'2023-24-01 - Změna stavby...'!F37</f>
        <v>0</v>
      </c>
      <c r="BT95" s="83" t="s">
        <v>86</v>
      </c>
      <c r="BV95" s="83" t="s">
        <v>80</v>
      </c>
      <c r="BW95" s="83" t="s">
        <v>87</v>
      </c>
      <c r="BX95" s="83" t="s">
        <v>4</v>
      </c>
      <c r="CL95" s="83" t="s">
        <v>1</v>
      </c>
      <c r="CM95" s="83" t="s">
        <v>88</v>
      </c>
    </row>
    <row r="96" spans="1:91" s="6" customFormat="1" ht="24.75" customHeight="1">
      <c r="A96" s="74" t="s">
        <v>82</v>
      </c>
      <c r="B96" s="75"/>
      <c r="C96" s="76"/>
      <c r="D96" s="193" t="s">
        <v>89</v>
      </c>
      <c r="E96" s="193"/>
      <c r="F96" s="193"/>
      <c r="G96" s="193"/>
      <c r="H96" s="193"/>
      <c r="I96" s="77"/>
      <c r="J96" s="193" t="s">
        <v>90</v>
      </c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3"/>
      <c r="AG96" s="191">
        <f>'2023-24-02 - Zdravotně-te...'!J30</f>
        <v>0</v>
      </c>
      <c r="AH96" s="192"/>
      <c r="AI96" s="192"/>
      <c r="AJ96" s="192"/>
      <c r="AK96" s="192"/>
      <c r="AL96" s="192"/>
      <c r="AM96" s="192"/>
      <c r="AN96" s="191">
        <f t="shared" si="0"/>
        <v>0</v>
      </c>
      <c r="AO96" s="192"/>
      <c r="AP96" s="192"/>
      <c r="AQ96" s="78" t="s">
        <v>85</v>
      </c>
      <c r="AR96" s="75"/>
      <c r="AS96" s="79">
        <v>0</v>
      </c>
      <c r="AT96" s="80">
        <f t="shared" si="1"/>
        <v>0</v>
      </c>
      <c r="AU96" s="81">
        <f>'2023-24-02 - Zdravotně-te...'!P133</f>
        <v>0</v>
      </c>
      <c r="AV96" s="80">
        <f>'2023-24-02 - Zdravotně-te...'!J33</f>
        <v>0</v>
      </c>
      <c r="AW96" s="80">
        <f>'2023-24-02 - Zdravotně-te...'!J34</f>
        <v>0</v>
      </c>
      <c r="AX96" s="80">
        <f>'2023-24-02 - Zdravotně-te...'!J35</f>
        <v>0</v>
      </c>
      <c r="AY96" s="80">
        <f>'2023-24-02 - Zdravotně-te...'!J36</f>
        <v>0</v>
      </c>
      <c r="AZ96" s="80">
        <f>'2023-24-02 - Zdravotně-te...'!F33</f>
        <v>0</v>
      </c>
      <c r="BA96" s="80">
        <f>'2023-24-02 - Zdravotně-te...'!F34</f>
        <v>0</v>
      </c>
      <c r="BB96" s="80">
        <f>'2023-24-02 - Zdravotně-te...'!F35</f>
        <v>0</v>
      </c>
      <c r="BC96" s="80">
        <f>'2023-24-02 - Zdravotně-te...'!F36</f>
        <v>0</v>
      </c>
      <c r="BD96" s="82">
        <f>'2023-24-02 - Zdravotně-te...'!F37</f>
        <v>0</v>
      </c>
      <c r="BT96" s="83" t="s">
        <v>86</v>
      </c>
      <c r="BV96" s="83" t="s">
        <v>80</v>
      </c>
      <c r="BW96" s="83" t="s">
        <v>91</v>
      </c>
      <c r="BX96" s="83" t="s">
        <v>4</v>
      </c>
      <c r="CL96" s="83" t="s">
        <v>1</v>
      </c>
      <c r="CM96" s="83" t="s">
        <v>88</v>
      </c>
    </row>
    <row r="97" spans="1:91" s="6" customFormat="1" ht="24.75" customHeight="1">
      <c r="A97" s="74" t="s">
        <v>82</v>
      </c>
      <c r="B97" s="75"/>
      <c r="C97" s="76"/>
      <c r="D97" s="193" t="s">
        <v>92</v>
      </c>
      <c r="E97" s="193"/>
      <c r="F97" s="193"/>
      <c r="G97" s="193"/>
      <c r="H97" s="193"/>
      <c r="I97" s="77"/>
      <c r="J97" s="193" t="s">
        <v>93</v>
      </c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  <c r="AA97" s="193"/>
      <c r="AB97" s="193"/>
      <c r="AC97" s="193"/>
      <c r="AD97" s="193"/>
      <c r="AE97" s="193"/>
      <c r="AF97" s="193"/>
      <c r="AG97" s="191">
        <f>'2023-24-03 - Ústřední vyt...'!J30</f>
        <v>0</v>
      </c>
      <c r="AH97" s="192"/>
      <c r="AI97" s="192"/>
      <c r="AJ97" s="192"/>
      <c r="AK97" s="192"/>
      <c r="AL97" s="192"/>
      <c r="AM97" s="192"/>
      <c r="AN97" s="191">
        <f t="shared" si="0"/>
        <v>0</v>
      </c>
      <c r="AO97" s="192"/>
      <c r="AP97" s="192"/>
      <c r="AQ97" s="78" t="s">
        <v>85</v>
      </c>
      <c r="AR97" s="75"/>
      <c r="AS97" s="79">
        <v>0</v>
      </c>
      <c r="AT97" s="80">
        <f t="shared" si="1"/>
        <v>0</v>
      </c>
      <c r="AU97" s="81">
        <f>'2023-24-03 - Ústřední vyt...'!P119</f>
        <v>0</v>
      </c>
      <c r="AV97" s="80">
        <f>'2023-24-03 - Ústřední vyt...'!J33</f>
        <v>0</v>
      </c>
      <c r="AW97" s="80">
        <f>'2023-24-03 - Ústřední vyt...'!J34</f>
        <v>0</v>
      </c>
      <c r="AX97" s="80">
        <f>'2023-24-03 - Ústřední vyt...'!J35</f>
        <v>0</v>
      </c>
      <c r="AY97" s="80">
        <f>'2023-24-03 - Ústřední vyt...'!J36</f>
        <v>0</v>
      </c>
      <c r="AZ97" s="80">
        <f>'2023-24-03 - Ústřední vyt...'!F33</f>
        <v>0</v>
      </c>
      <c r="BA97" s="80">
        <f>'2023-24-03 - Ústřední vyt...'!F34</f>
        <v>0</v>
      </c>
      <c r="BB97" s="80">
        <f>'2023-24-03 - Ústřední vyt...'!F35</f>
        <v>0</v>
      </c>
      <c r="BC97" s="80">
        <f>'2023-24-03 - Ústřední vyt...'!F36</f>
        <v>0</v>
      </c>
      <c r="BD97" s="82">
        <f>'2023-24-03 - Ústřední vyt...'!F37</f>
        <v>0</v>
      </c>
      <c r="BT97" s="83" t="s">
        <v>86</v>
      </c>
      <c r="BV97" s="83" t="s">
        <v>80</v>
      </c>
      <c r="BW97" s="83" t="s">
        <v>94</v>
      </c>
      <c r="BX97" s="83" t="s">
        <v>4</v>
      </c>
      <c r="CL97" s="83" t="s">
        <v>1</v>
      </c>
      <c r="CM97" s="83" t="s">
        <v>88</v>
      </c>
    </row>
    <row r="98" spans="1:91" s="6" customFormat="1" ht="24.75" customHeight="1">
      <c r="A98" s="74" t="s">
        <v>82</v>
      </c>
      <c r="B98" s="75"/>
      <c r="C98" s="76"/>
      <c r="D98" s="193" t="s">
        <v>95</v>
      </c>
      <c r="E98" s="193"/>
      <c r="F98" s="193"/>
      <c r="G98" s="193"/>
      <c r="H98" s="193"/>
      <c r="I98" s="77"/>
      <c r="J98" s="193" t="s">
        <v>96</v>
      </c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93"/>
      <c r="AE98" s="193"/>
      <c r="AF98" s="193"/>
      <c r="AG98" s="191">
        <f>'2023-24-04 - Elektroinsta...'!J30</f>
        <v>0</v>
      </c>
      <c r="AH98" s="192"/>
      <c r="AI98" s="192"/>
      <c r="AJ98" s="192"/>
      <c r="AK98" s="192"/>
      <c r="AL98" s="192"/>
      <c r="AM98" s="192"/>
      <c r="AN98" s="191">
        <f t="shared" si="0"/>
        <v>0</v>
      </c>
      <c r="AO98" s="192"/>
      <c r="AP98" s="192"/>
      <c r="AQ98" s="78" t="s">
        <v>85</v>
      </c>
      <c r="AR98" s="75"/>
      <c r="AS98" s="79">
        <v>0</v>
      </c>
      <c r="AT98" s="80">
        <f t="shared" si="1"/>
        <v>0</v>
      </c>
      <c r="AU98" s="81">
        <f>'2023-24-04 - Elektroinsta...'!P130</f>
        <v>0</v>
      </c>
      <c r="AV98" s="80">
        <f>'2023-24-04 - Elektroinsta...'!J33</f>
        <v>0</v>
      </c>
      <c r="AW98" s="80">
        <f>'2023-24-04 - Elektroinsta...'!J34</f>
        <v>0</v>
      </c>
      <c r="AX98" s="80">
        <f>'2023-24-04 - Elektroinsta...'!J35</f>
        <v>0</v>
      </c>
      <c r="AY98" s="80">
        <f>'2023-24-04 - Elektroinsta...'!J36</f>
        <v>0</v>
      </c>
      <c r="AZ98" s="80">
        <f>'2023-24-04 - Elektroinsta...'!F33</f>
        <v>0</v>
      </c>
      <c r="BA98" s="80">
        <f>'2023-24-04 - Elektroinsta...'!F34</f>
        <v>0</v>
      </c>
      <c r="BB98" s="80">
        <f>'2023-24-04 - Elektroinsta...'!F35</f>
        <v>0</v>
      </c>
      <c r="BC98" s="80">
        <f>'2023-24-04 - Elektroinsta...'!F36</f>
        <v>0</v>
      </c>
      <c r="BD98" s="82">
        <f>'2023-24-04 - Elektroinsta...'!F37</f>
        <v>0</v>
      </c>
      <c r="BT98" s="83" t="s">
        <v>86</v>
      </c>
      <c r="BV98" s="83" t="s">
        <v>80</v>
      </c>
      <c r="BW98" s="83" t="s">
        <v>97</v>
      </c>
      <c r="BX98" s="83" t="s">
        <v>4</v>
      </c>
      <c r="CL98" s="83" t="s">
        <v>1</v>
      </c>
      <c r="CM98" s="83" t="s">
        <v>88</v>
      </c>
    </row>
    <row r="99" spans="1:91" s="6" customFormat="1" ht="24.75" customHeight="1">
      <c r="A99" s="74" t="s">
        <v>82</v>
      </c>
      <c r="B99" s="75"/>
      <c r="C99" s="76"/>
      <c r="D99" s="193" t="s">
        <v>98</v>
      </c>
      <c r="E99" s="193"/>
      <c r="F99" s="193"/>
      <c r="G99" s="193"/>
      <c r="H99" s="193"/>
      <c r="I99" s="77"/>
      <c r="J99" s="193" t="s">
        <v>99</v>
      </c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B99" s="193"/>
      <c r="AC99" s="193"/>
      <c r="AD99" s="193"/>
      <c r="AE99" s="193"/>
      <c r="AF99" s="193"/>
      <c r="AG99" s="191">
        <f>'2023-24-05 - Specifikace VZT'!J30</f>
        <v>0</v>
      </c>
      <c r="AH99" s="192"/>
      <c r="AI99" s="192"/>
      <c r="AJ99" s="192"/>
      <c r="AK99" s="192"/>
      <c r="AL99" s="192"/>
      <c r="AM99" s="192"/>
      <c r="AN99" s="191">
        <f t="shared" si="0"/>
        <v>0</v>
      </c>
      <c r="AO99" s="192"/>
      <c r="AP99" s="192"/>
      <c r="AQ99" s="78" t="s">
        <v>85</v>
      </c>
      <c r="AR99" s="75"/>
      <c r="AS99" s="79">
        <v>0</v>
      </c>
      <c r="AT99" s="80">
        <f t="shared" si="1"/>
        <v>0</v>
      </c>
      <c r="AU99" s="81">
        <f>'2023-24-05 - Specifikace VZT'!P118</f>
        <v>0</v>
      </c>
      <c r="AV99" s="80">
        <f>'2023-24-05 - Specifikace VZT'!J33</f>
        <v>0</v>
      </c>
      <c r="AW99" s="80">
        <f>'2023-24-05 - Specifikace VZT'!J34</f>
        <v>0</v>
      </c>
      <c r="AX99" s="80">
        <f>'2023-24-05 - Specifikace VZT'!J35</f>
        <v>0</v>
      </c>
      <c r="AY99" s="80">
        <f>'2023-24-05 - Specifikace VZT'!J36</f>
        <v>0</v>
      </c>
      <c r="AZ99" s="80">
        <f>'2023-24-05 - Specifikace VZT'!F33</f>
        <v>0</v>
      </c>
      <c r="BA99" s="80">
        <f>'2023-24-05 - Specifikace VZT'!F34</f>
        <v>0</v>
      </c>
      <c r="BB99" s="80">
        <f>'2023-24-05 - Specifikace VZT'!F35</f>
        <v>0</v>
      </c>
      <c r="BC99" s="80">
        <f>'2023-24-05 - Specifikace VZT'!F36</f>
        <v>0</v>
      </c>
      <c r="BD99" s="82">
        <f>'2023-24-05 - Specifikace VZT'!F37</f>
        <v>0</v>
      </c>
      <c r="BT99" s="83" t="s">
        <v>86</v>
      </c>
      <c r="BV99" s="83" t="s">
        <v>80</v>
      </c>
      <c r="BW99" s="83" t="s">
        <v>100</v>
      </c>
      <c r="BX99" s="83" t="s">
        <v>4</v>
      </c>
      <c r="CL99" s="83" t="s">
        <v>1</v>
      </c>
      <c r="CM99" s="83" t="s">
        <v>88</v>
      </c>
    </row>
    <row r="100" spans="1:91" s="6" customFormat="1" ht="24.75" customHeight="1">
      <c r="A100" s="74" t="s">
        <v>82</v>
      </c>
      <c r="B100" s="75"/>
      <c r="C100" s="76"/>
      <c r="D100" s="193" t="s">
        <v>101</v>
      </c>
      <c r="E100" s="193"/>
      <c r="F100" s="193"/>
      <c r="G100" s="193"/>
      <c r="H100" s="193"/>
      <c r="I100" s="77"/>
      <c r="J100" s="193" t="s">
        <v>102</v>
      </c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  <c r="AA100" s="193"/>
      <c r="AB100" s="193"/>
      <c r="AC100" s="193"/>
      <c r="AD100" s="193"/>
      <c r="AE100" s="193"/>
      <c r="AF100" s="193"/>
      <c r="AG100" s="191">
        <f>'2023-24-06 - Vedlejší roz...'!J30</f>
        <v>0</v>
      </c>
      <c r="AH100" s="192"/>
      <c r="AI100" s="192"/>
      <c r="AJ100" s="192"/>
      <c r="AK100" s="192"/>
      <c r="AL100" s="192"/>
      <c r="AM100" s="192"/>
      <c r="AN100" s="191">
        <f t="shared" si="0"/>
        <v>0</v>
      </c>
      <c r="AO100" s="192"/>
      <c r="AP100" s="192"/>
      <c r="AQ100" s="78" t="s">
        <v>85</v>
      </c>
      <c r="AR100" s="75"/>
      <c r="AS100" s="84">
        <v>0</v>
      </c>
      <c r="AT100" s="85">
        <f t="shared" si="1"/>
        <v>0</v>
      </c>
      <c r="AU100" s="86">
        <f>'2023-24-06 - Vedlejší roz...'!P121</f>
        <v>0</v>
      </c>
      <c r="AV100" s="85">
        <f>'2023-24-06 - Vedlejší roz...'!J33</f>
        <v>0</v>
      </c>
      <c r="AW100" s="85">
        <f>'2023-24-06 - Vedlejší roz...'!J34</f>
        <v>0</v>
      </c>
      <c r="AX100" s="85">
        <f>'2023-24-06 - Vedlejší roz...'!J35</f>
        <v>0</v>
      </c>
      <c r="AY100" s="85">
        <f>'2023-24-06 - Vedlejší roz...'!J36</f>
        <v>0</v>
      </c>
      <c r="AZ100" s="85">
        <f>'2023-24-06 - Vedlejší roz...'!F33</f>
        <v>0</v>
      </c>
      <c r="BA100" s="85">
        <f>'2023-24-06 - Vedlejší roz...'!F34</f>
        <v>0</v>
      </c>
      <c r="BB100" s="85">
        <f>'2023-24-06 - Vedlejší roz...'!F35</f>
        <v>0</v>
      </c>
      <c r="BC100" s="85">
        <f>'2023-24-06 - Vedlejší roz...'!F36</f>
        <v>0</v>
      </c>
      <c r="BD100" s="87">
        <f>'2023-24-06 - Vedlejší roz...'!F37</f>
        <v>0</v>
      </c>
      <c r="BT100" s="83" t="s">
        <v>86</v>
      </c>
      <c r="BV100" s="83" t="s">
        <v>80</v>
      </c>
      <c r="BW100" s="83" t="s">
        <v>103</v>
      </c>
      <c r="BX100" s="83" t="s">
        <v>4</v>
      </c>
      <c r="CL100" s="83" t="s">
        <v>1</v>
      </c>
      <c r="CM100" s="83" t="s">
        <v>88</v>
      </c>
    </row>
    <row r="101" spans="1:91" s="1" customFormat="1" ht="30" customHeight="1">
      <c r="B101" s="32"/>
      <c r="AR101" s="32"/>
    </row>
    <row r="102" spans="1:91" s="1" customFormat="1" ht="6.9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32"/>
    </row>
  </sheetData>
  <sheetProtection algorithmName="SHA-512" hashValue="gDNQnP3Yl2r53QfgR15abhGrsYtlenNxbrqzRIpJkg+zV60ZG52i/rayhOD7mt2lCHKvu8ymaBoSIawRP3LHGw==" saltValue="YCYYezQ/lb3uDQfRVFVtuw==" spinCount="100000" sheet="1" objects="1" scenarios="1"/>
  <mergeCells count="62">
    <mergeCell ref="AS89:AT91"/>
    <mergeCell ref="AM90:AP90"/>
    <mergeCell ref="D97:H97"/>
    <mergeCell ref="J97:AF97"/>
    <mergeCell ref="AG97:AM97"/>
    <mergeCell ref="C92:G92"/>
    <mergeCell ref="AG92:AM92"/>
    <mergeCell ref="I92:AF92"/>
    <mergeCell ref="D95:H95"/>
    <mergeCell ref="AG95:AM95"/>
    <mergeCell ref="J95:AF95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K30:AO30"/>
    <mergeCell ref="L30:P30"/>
    <mergeCell ref="W30:AE30"/>
    <mergeCell ref="L31:P31"/>
    <mergeCell ref="AN100:AP100"/>
    <mergeCell ref="AG100:AM100"/>
    <mergeCell ref="AN97:AP97"/>
    <mergeCell ref="AN92:AP92"/>
    <mergeCell ref="AN95:AP95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2023-24-01 - Změna stavby...'!C2" display="/" xr:uid="{00000000-0004-0000-0000-000000000000}"/>
    <hyperlink ref="A96" location="'2023-24-02 - Zdravotně-te...'!C2" display="/" xr:uid="{00000000-0004-0000-0000-000001000000}"/>
    <hyperlink ref="A97" location="'2023-24-03 - Ústřední vyt...'!C2" display="/" xr:uid="{00000000-0004-0000-0000-000002000000}"/>
    <hyperlink ref="A98" location="'2023-24-04 - Elektroinsta...'!C2" display="/" xr:uid="{00000000-0004-0000-0000-000003000000}"/>
    <hyperlink ref="A99" location="'2023-24-05 - Specifikace VZT'!C2" display="/" xr:uid="{00000000-0004-0000-0000-000004000000}"/>
    <hyperlink ref="A100" location="'2023-24-06 - Vedlejší roz...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08"/>
  <sheetViews>
    <sheetView showGridLines="0" topLeftCell="A1682" workbookViewId="0">
      <selection activeCell="H1584" sqref="H1584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71" t="s">
        <v>5</v>
      </c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7" t="s">
        <v>87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" customHeight="1">
      <c r="B4" s="20"/>
      <c r="D4" s="21" t="s">
        <v>104</v>
      </c>
      <c r="L4" s="20"/>
      <c r="M4" s="88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11" t="str">
        <f>'Rekapitulace stavby'!K6</f>
        <v>Změna stavby ZŠ Liběšice</v>
      </c>
      <c r="F7" s="212"/>
      <c r="G7" s="212"/>
      <c r="H7" s="212"/>
      <c r="L7" s="20"/>
    </row>
    <row r="8" spans="2:46" s="1" customFormat="1" ht="12" customHeight="1">
      <c r="B8" s="32"/>
      <c r="D8" s="27" t="s">
        <v>105</v>
      </c>
      <c r="L8" s="32"/>
    </row>
    <row r="9" spans="2:46" s="1" customFormat="1" ht="16.5" customHeight="1">
      <c r="B9" s="32"/>
      <c r="E9" s="201" t="s">
        <v>106</v>
      </c>
      <c r="F9" s="210"/>
      <c r="G9" s="210"/>
      <c r="H9" s="210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28. 6. 2023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13" t="str">
        <f>'Rekapitulace stavby'!E14</f>
        <v>Vyplň údaj</v>
      </c>
      <c r="F18" s="183"/>
      <c r="G18" s="183"/>
      <c r="H18" s="183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34</v>
      </c>
      <c r="L23" s="32"/>
    </row>
    <row r="24" spans="2:12" s="1" customFormat="1" ht="18" customHeight="1">
      <c r="B24" s="32"/>
      <c r="E24" s="25" t="s">
        <v>35</v>
      </c>
      <c r="I24" s="27" t="s">
        <v>27</v>
      </c>
      <c r="J24" s="25" t="s">
        <v>36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187" t="s">
        <v>1</v>
      </c>
      <c r="F27" s="187"/>
      <c r="G27" s="187"/>
      <c r="H27" s="187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38</v>
      </c>
      <c r="J30" s="66">
        <f>ROUND(J142,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" customHeight="1">
      <c r="B33" s="32"/>
      <c r="D33" s="55" t="s">
        <v>42</v>
      </c>
      <c r="E33" s="27" t="s">
        <v>43</v>
      </c>
      <c r="F33" s="91">
        <f>ROUND((SUM(BE142:BE1707)),  2)</f>
        <v>0</v>
      </c>
      <c r="I33" s="92">
        <v>0.21</v>
      </c>
      <c r="J33" s="91">
        <f>ROUND(((SUM(BE142:BE1707))*I33),  2)</f>
        <v>0</v>
      </c>
      <c r="L33" s="32"/>
    </row>
    <row r="34" spans="2:12" s="1" customFormat="1" ht="14.4" customHeight="1">
      <c r="B34" s="32"/>
      <c r="E34" s="27" t="s">
        <v>44</v>
      </c>
      <c r="F34" s="91">
        <f>ROUND((SUM(BF142:BF1707)),  2)</f>
        <v>0</v>
      </c>
      <c r="I34" s="92">
        <v>0.15</v>
      </c>
      <c r="J34" s="91">
        <f>ROUND(((SUM(BF142:BF1707))*I34),  2)</f>
        <v>0</v>
      </c>
      <c r="L34" s="32"/>
    </row>
    <row r="35" spans="2:12" s="1" customFormat="1" ht="14.4" hidden="1" customHeight="1">
      <c r="B35" s="32"/>
      <c r="E35" s="27" t="s">
        <v>45</v>
      </c>
      <c r="F35" s="91">
        <f>ROUND((SUM(BG142:BG1707)),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46</v>
      </c>
      <c r="F36" s="91">
        <f>ROUND((SUM(BH142:BH1707)),  2)</f>
        <v>0</v>
      </c>
      <c r="I36" s="92">
        <v>0.15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47</v>
      </c>
      <c r="F37" s="91">
        <f>ROUND((SUM(BI142:BI1707)),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107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11" t="str">
        <f>E7</f>
        <v>Změna stavby ZŠ Liběšice</v>
      </c>
      <c r="F85" s="212"/>
      <c r="G85" s="212"/>
      <c r="H85" s="212"/>
      <c r="L85" s="32"/>
    </row>
    <row r="86" spans="2:47" s="1" customFormat="1" ht="12" customHeight="1">
      <c r="B86" s="32"/>
      <c r="C86" s="27" t="s">
        <v>105</v>
      </c>
      <c r="L86" s="32"/>
    </row>
    <row r="87" spans="2:47" s="1" customFormat="1" ht="16.5" customHeight="1">
      <c r="B87" s="32"/>
      <c r="E87" s="201" t="str">
        <f>E9</f>
        <v>2023/24-01 - Změna stavby ZŠ Liběšice - ASŘ</v>
      </c>
      <c r="F87" s="210"/>
      <c r="G87" s="210"/>
      <c r="H87" s="210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Liběšice, č.p.170</v>
      </c>
      <c r="I89" s="27" t="s">
        <v>22</v>
      </c>
      <c r="J89" s="52" t="str">
        <f>IF(J12="","",J12)</f>
        <v>28. 6. 2023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>Obec Liběšice</v>
      </c>
      <c r="I91" s="27" t="s">
        <v>30</v>
      </c>
      <c r="J91" s="30" t="str">
        <f>E21</f>
        <v>PK Polerecký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Roman Šácha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108</v>
      </c>
      <c r="D94" s="93"/>
      <c r="E94" s="93"/>
      <c r="F94" s="93"/>
      <c r="G94" s="93"/>
      <c r="H94" s="93"/>
      <c r="I94" s="93"/>
      <c r="J94" s="102" t="s">
        <v>109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110</v>
      </c>
      <c r="J96" s="66">
        <f>J142</f>
        <v>0</v>
      </c>
      <c r="L96" s="32"/>
      <c r="AU96" s="17" t="s">
        <v>111</v>
      </c>
    </row>
    <row r="97" spans="2:12" s="8" customFormat="1" ht="24.9" customHeight="1">
      <c r="B97" s="104"/>
      <c r="D97" s="105" t="s">
        <v>112</v>
      </c>
      <c r="E97" s="106"/>
      <c r="F97" s="106"/>
      <c r="G97" s="106"/>
      <c r="H97" s="106"/>
      <c r="I97" s="106"/>
      <c r="J97" s="107">
        <f>J143</f>
        <v>0</v>
      </c>
      <c r="L97" s="104"/>
    </row>
    <row r="98" spans="2:12" s="9" customFormat="1" ht="19.95" customHeight="1">
      <c r="B98" s="108"/>
      <c r="D98" s="109" t="s">
        <v>113</v>
      </c>
      <c r="E98" s="110"/>
      <c r="F98" s="110"/>
      <c r="G98" s="110"/>
      <c r="H98" s="110"/>
      <c r="I98" s="110"/>
      <c r="J98" s="111">
        <f>J144</f>
        <v>0</v>
      </c>
      <c r="L98" s="108"/>
    </row>
    <row r="99" spans="2:12" s="9" customFormat="1" ht="19.95" customHeight="1">
      <c r="B99" s="108"/>
      <c r="D99" s="109" t="s">
        <v>114</v>
      </c>
      <c r="E99" s="110"/>
      <c r="F99" s="110"/>
      <c r="G99" s="110"/>
      <c r="H99" s="110"/>
      <c r="I99" s="110"/>
      <c r="J99" s="111">
        <f>J176</f>
        <v>0</v>
      </c>
      <c r="L99" s="108"/>
    </row>
    <row r="100" spans="2:12" s="9" customFormat="1" ht="19.95" customHeight="1">
      <c r="B100" s="108"/>
      <c r="D100" s="109" t="s">
        <v>115</v>
      </c>
      <c r="E100" s="110"/>
      <c r="F100" s="110"/>
      <c r="G100" s="110"/>
      <c r="H100" s="110"/>
      <c r="I100" s="110"/>
      <c r="J100" s="111">
        <f>J232</f>
        <v>0</v>
      </c>
      <c r="L100" s="108"/>
    </row>
    <row r="101" spans="2:12" s="9" customFormat="1" ht="14.85" customHeight="1">
      <c r="B101" s="108"/>
      <c r="D101" s="109" t="s">
        <v>116</v>
      </c>
      <c r="E101" s="110"/>
      <c r="F101" s="110"/>
      <c r="G101" s="110"/>
      <c r="H101" s="110"/>
      <c r="I101" s="110"/>
      <c r="J101" s="111">
        <f>J319</f>
        <v>0</v>
      </c>
      <c r="L101" s="108"/>
    </row>
    <row r="102" spans="2:12" s="9" customFormat="1" ht="19.95" customHeight="1">
      <c r="B102" s="108"/>
      <c r="D102" s="109" t="s">
        <v>117</v>
      </c>
      <c r="E102" s="110"/>
      <c r="F102" s="110"/>
      <c r="G102" s="110"/>
      <c r="H102" s="110"/>
      <c r="I102" s="110"/>
      <c r="J102" s="111">
        <f>J337</f>
        <v>0</v>
      </c>
      <c r="L102" s="108"/>
    </row>
    <row r="103" spans="2:12" s="9" customFormat="1" ht="14.85" customHeight="1">
      <c r="B103" s="108"/>
      <c r="D103" s="109" t="s">
        <v>118</v>
      </c>
      <c r="E103" s="110"/>
      <c r="F103" s="110"/>
      <c r="G103" s="110"/>
      <c r="H103" s="110"/>
      <c r="I103" s="110"/>
      <c r="J103" s="111">
        <f>J413</f>
        <v>0</v>
      </c>
      <c r="L103" s="108"/>
    </row>
    <row r="104" spans="2:12" s="9" customFormat="1" ht="19.95" customHeight="1">
      <c r="B104" s="108"/>
      <c r="D104" s="109" t="s">
        <v>119</v>
      </c>
      <c r="E104" s="110"/>
      <c r="F104" s="110"/>
      <c r="G104" s="110"/>
      <c r="H104" s="110"/>
      <c r="I104" s="110"/>
      <c r="J104" s="111">
        <f>J440</f>
        <v>0</v>
      </c>
      <c r="L104" s="108"/>
    </row>
    <row r="105" spans="2:12" s="9" customFormat="1" ht="19.95" customHeight="1">
      <c r="B105" s="108"/>
      <c r="D105" s="109" t="s">
        <v>120</v>
      </c>
      <c r="E105" s="110"/>
      <c r="F105" s="110"/>
      <c r="G105" s="110"/>
      <c r="H105" s="110"/>
      <c r="I105" s="110"/>
      <c r="J105" s="111">
        <f>J864</f>
        <v>0</v>
      </c>
      <c r="L105" s="108"/>
    </row>
    <row r="106" spans="2:12" s="9" customFormat="1" ht="19.95" customHeight="1">
      <c r="B106" s="108"/>
      <c r="D106" s="109" t="s">
        <v>121</v>
      </c>
      <c r="E106" s="110"/>
      <c r="F106" s="110"/>
      <c r="G106" s="110"/>
      <c r="H106" s="110"/>
      <c r="I106" s="110"/>
      <c r="J106" s="111">
        <f>J975</f>
        <v>0</v>
      </c>
      <c r="L106" s="108"/>
    </row>
    <row r="107" spans="2:12" s="9" customFormat="1" ht="19.95" customHeight="1">
      <c r="B107" s="108"/>
      <c r="D107" s="109" t="s">
        <v>122</v>
      </c>
      <c r="E107" s="110"/>
      <c r="F107" s="110"/>
      <c r="G107" s="110"/>
      <c r="H107" s="110"/>
      <c r="I107" s="110"/>
      <c r="J107" s="111">
        <f>J984</f>
        <v>0</v>
      </c>
      <c r="L107" s="108"/>
    </row>
    <row r="108" spans="2:12" s="8" customFormat="1" ht="24.9" customHeight="1">
      <c r="B108" s="104"/>
      <c r="D108" s="105" t="s">
        <v>123</v>
      </c>
      <c r="E108" s="106"/>
      <c r="F108" s="106"/>
      <c r="G108" s="106"/>
      <c r="H108" s="106"/>
      <c r="I108" s="106"/>
      <c r="J108" s="107">
        <f>J986</f>
        <v>0</v>
      </c>
      <c r="L108" s="104"/>
    </row>
    <row r="109" spans="2:12" s="9" customFormat="1" ht="19.95" customHeight="1">
      <c r="B109" s="108"/>
      <c r="D109" s="109" t="s">
        <v>124</v>
      </c>
      <c r="E109" s="110"/>
      <c r="F109" s="110"/>
      <c r="G109" s="110"/>
      <c r="H109" s="110"/>
      <c r="I109" s="110"/>
      <c r="J109" s="111">
        <f>J987</f>
        <v>0</v>
      </c>
      <c r="L109" s="108"/>
    </row>
    <row r="110" spans="2:12" s="9" customFormat="1" ht="19.95" customHeight="1">
      <c r="B110" s="108"/>
      <c r="D110" s="109" t="s">
        <v>125</v>
      </c>
      <c r="E110" s="110"/>
      <c r="F110" s="110"/>
      <c r="G110" s="110"/>
      <c r="H110" s="110"/>
      <c r="I110" s="110"/>
      <c r="J110" s="111">
        <f>J1003</f>
        <v>0</v>
      </c>
      <c r="L110" s="108"/>
    </row>
    <row r="111" spans="2:12" s="9" customFormat="1" ht="19.95" customHeight="1">
      <c r="B111" s="108"/>
      <c r="D111" s="109" t="s">
        <v>126</v>
      </c>
      <c r="E111" s="110"/>
      <c r="F111" s="110"/>
      <c r="G111" s="110"/>
      <c r="H111" s="110"/>
      <c r="I111" s="110"/>
      <c r="J111" s="111">
        <f>J1059</f>
        <v>0</v>
      </c>
      <c r="L111" s="108"/>
    </row>
    <row r="112" spans="2:12" s="9" customFormat="1" ht="19.95" customHeight="1">
      <c r="B112" s="108"/>
      <c r="D112" s="109" t="s">
        <v>127</v>
      </c>
      <c r="E112" s="110"/>
      <c r="F112" s="110"/>
      <c r="G112" s="110"/>
      <c r="H112" s="110"/>
      <c r="I112" s="110"/>
      <c r="J112" s="111">
        <f>J1100</f>
        <v>0</v>
      </c>
      <c r="L112" s="108"/>
    </row>
    <row r="113" spans="2:12" s="9" customFormat="1" ht="19.95" customHeight="1">
      <c r="B113" s="108"/>
      <c r="D113" s="109" t="s">
        <v>128</v>
      </c>
      <c r="E113" s="110"/>
      <c r="F113" s="110"/>
      <c r="G113" s="110"/>
      <c r="H113" s="110"/>
      <c r="I113" s="110"/>
      <c r="J113" s="111">
        <f>J1107</f>
        <v>0</v>
      </c>
      <c r="L113" s="108"/>
    </row>
    <row r="114" spans="2:12" s="9" customFormat="1" ht="19.95" customHeight="1">
      <c r="B114" s="108"/>
      <c r="D114" s="109" t="s">
        <v>129</v>
      </c>
      <c r="E114" s="110"/>
      <c r="F114" s="110"/>
      <c r="G114" s="110"/>
      <c r="H114" s="110"/>
      <c r="I114" s="110"/>
      <c r="J114" s="111">
        <f>J1114</f>
        <v>0</v>
      </c>
      <c r="L114" s="108"/>
    </row>
    <row r="115" spans="2:12" s="9" customFormat="1" ht="19.95" customHeight="1">
      <c r="B115" s="108"/>
      <c r="D115" s="109" t="s">
        <v>130</v>
      </c>
      <c r="E115" s="110"/>
      <c r="F115" s="110"/>
      <c r="G115" s="110"/>
      <c r="H115" s="110"/>
      <c r="I115" s="110"/>
      <c r="J115" s="111">
        <f>J1174</f>
        <v>0</v>
      </c>
      <c r="L115" s="108"/>
    </row>
    <row r="116" spans="2:12" s="9" customFormat="1" ht="19.95" customHeight="1">
      <c r="B116" s="108"/>
      <c r="D116" s="109" t="s">
        <v>131</v>
      </c>
      <c r="E116" s="110"/>
      <c r="F116" s="110"/>
      <c r="G116" s="110"/>
      <c r="H116" s="110"/>
      <c r="I116" s="110"/>
      <c r="J116" s="111">
        <f>J1192</f>
        <v>0</v>
      </c>
      <c r="L116" s="108"/>
    </row>
    <row r="117" spans="2:12" s="9" customFormat="1" ht="19.95" customHeight="1">
      <c r="B117" s="108"/>
      <c r="D117" s="109" t="s">
        <v>132</v>
      </c>
      <c r="E117" s="110"/>
      <c r="F117" s="110"/>
      <c r="G117" s="110"/>
      <c r="H117" s="110"/>
      <c r="I117" s="110"/>
      <c r="J117" s="111">
        <f>J1236</f>
        <v>0</v>
      </c>
      <c r="L117" s="108"/>
    </row>
    <row r="118" spans="2:12" s="9" customFormat="1" ht="19.95" customHeight="1">
      <c r="B118" s="108"/>
      <c r="D118" s="109" t="s">
        <v>133</v>
      </c>
      <c r="E118" s="110"/>
      <c r="F118" s="110"/>
      <c r="G118" s="110"/>
      <c r="H118" s="110"/>
      <c r="I118" s="110"/>
      <c r="J118" s="111">
        <f>J1253</f>
        <v>0</v>
      </c>
      <c r="L118" s="108"/>
    </row>
    <row r="119" spans="2:12" s="9" customFormat="1" ht="19.95" customHeight="1">
      <c r="B119" s="108"/>
      <c r="D119" s="109" t="s">
        <v>134</v>
      </c>
      <c r="E119" s="110"/>
      <c r="F119" s="110"/>
      <c r="G119" s="110"/>
      <c r="H119" s="110"/>
      <c r="I119" s="110"/>
      <c r="J119" s="111">
        <f>J1377</f>
        <v>0</v>
      </c>
      <c r="L119" s="108"/>
    </row>
    <row r="120" spans="2:12" s="9" customFormat="1" ht="19.95" customHeight="1">
      <c r="B120" s="108"/>
      <c r="D120" s="109" t="s">
        <v>135</v>
      </c>
      <c r="E120" s="110"/>
      <c r="F120" s="110"/>
      <c r="G120" s="110"/>
      <c r="H120" s="110"/>
      <c r="I120" s="110"/>
      <c r="J120" s="111">
        <f>J1471</f>
        <v>0</v>
      </c>
      <c r="L120" s="108"/>
    </row>
    <row r="121" spans="2:12" s="9" customFormat="1" ht="19.95" customHeight="1">
      <c r="B121" s="108"/>
      <c r="D121" s="109" t="s">
        <v>136</v>
      </c>
      <c r="E121" s="110"/>
      <c r="F121" s="110"/>
      <c r="G121" s="110"/>
      <c r="H121" s="110"/>
      <c r="I121" s="110"/>
      <c r="J121" s="111">
        <f>J1585</f>
        <v>0</v>
      </c>
      <c r="L121" s="108"/>
    </row>
    <row r="122" spans="2:12" s="9" customFormat="1" ht="19.95" customHeight="1">
      <c r="B122" s="108"/>
      <c r="D122" s="109" t="s">
        <v>137</v>
      </c>
      <c r="E122" s="110"/>
      <c r="F122" s="110"/>
      <c r="G122" s="110"/>
      <c r="H122" s="110"/>
      <c r="I122" s="110"/>
      <c r="J122" s="111">
        <f>J1594</f>
        <v>0</v>
      </c>
      <c r="L122" s="108"/>
    </row>
    <row r="123" spans="2:12" s="1" customFormat="1" ht="21.75" customHeight="1">
      <c r="B123" s="32"/>
      <c r="L123" s="32"/>
    </row>
    <row r="124" spans="2:12" s="1" customFormat="1" ht="6.9" customHeight="1">
      <c r="B124" s="44"/>
      <c r="C124" s="45"/>
      <c r="D124" s="45"/>
      <c r="E124" s="45"/>
      <c r="F124" s="45"/>
      <c r="G124" s="45"/>
      <c r="H124" s="45"/>
      <c r="I124" s="45"/>
      <c r="J124" s="45"/>
      <c r="K124" s="45"/>
      <c r="L124" s="32"/>
    </row>
    <row r="128" spans="2:12" s="1" customFormat="1" ht="6.9" customHeight="1">
      <c r="B128" s="46"/>
      <c r="C128" s="47"/>
      <c r="D128" s="47"/>
      <c r="E128" s="47"/>
      <c r="F128" s="47"/>
      <c r="G128" s="47"/>
      <c r="H128" s="47"/>
      <c r="I128" s="47"/>
      <c r="J128" s="47"/>
      <c r="K128" s="47"/>
      <c r="L128" s="32"/>
    </row>
    <row r="129" spans="2:63" s="1" customFormat="1" ht="24.9" customHeight="1">
      <c r="B129" s="32"/>
      <c r="C129" s="21" t="s">
        <v>138</v>
      </c>
      <c r="L129" s="32"/>
    </row>
    <row r="130" spans="2:63" s="1" customFormat="1" ht="6.9" customHeight="1">
      <c r="B130" s="32"/>
      <c r="L130" s="32"/>
    </row>
    <row r="131" spans="2:63" s="1" customFormat="1" ht="12" customHeight="1">
      <c r="B131" s="32"/>
      <c r="C131" s="27" t="s">
        <v>16</v>
      </c>
      <c r="L131" s="32"/>
    </row>
    <row r="132" spans="2:63" s="1" customFormat="1" ht="16.5" customHeight="1">
      <c r="B132" s="32"/>
      <c r="E132" s="211" t="str">
        <f>E7</f>
        <v>Změna stavby ZŠ Liběšice</v>
      </c>
      <c r="F132" s="212"/>
      <c r="G132" s="212"/>
      <c r="H132" s="212"/>
      <c r="L132" s="32"/>
    </row>
    <row r="133" spans="2:63" s="1" customFormat="1" ht="12" customHeight="1">
      <c r="B133" s="32"/>
      <c r="C133" s="27" t="s">
        <v>105</v>
      </c>
      <c r="L133" s="32"/>
    </row>
    <row r="134" spans="2:63" s="1" customFormat="1" ht="16.5" customHeight="1">
      <c r="B134" s="32"/>
      <c r="E134" s="201" t="str">
        <f>E9</f>
        <v>2023/24-01 - Změna stavby ZŠ Liběšice - ASŘ</v>
      </c>
      <c r="F134" s="210"/>
      <c r="G134" s="210"/>
      <c r="H134" s="210"/>
      <c r="L134" s="32"/>
    </row>
    <row r="135" spans="2:63" s="1" customFormat="1" ht="6.9" customHeight="1">
      <c r="B135" s="32"/>
      <c r="L135" s="32"/>
    </row>
    <row r="136" spans="2:63" s="1" customFormat="1" ht="12" customHeight="1">
      <c r="B136" s="32"/>
      <c r="C136" s="27" t="s">
        <v>20</v>
      </c>
      <c r="F136" s="25" t="str">
        <f>F12</f>
        <v>Liběšice, č.p.170</v>
      </c>
      <c r="I136" s="27" t="s">
        <v>22</v>
      </c>
      <c r="J136" s="52" t="str">
        <f>IF(J12="","",J12)</f>
        <v>28. 6. 2023</v>
      </c>
      <c r="L136" s="32"/>
    </row>
    <row r="137" spans="2:63" s="1" customFormat="1" ht="6.9" customHeight="1">
      <c r="B137" s="32"/>
      <c r="L137" s="32"/>
    </row>
    <row r="138" spans="2:63" s="1" customFormat="1" ht="15.15" customHeight="1">
      <c r="B138" s="32"/>
      <c r="C138" s="27" t="s">
        <v>24</v>
      </c>
      <c r="F138" s="25" t="str">
        <f>E15</f>
        <v>Obec Liběšice</v>
      </c>
      <c r="I138" s="27" t="s">
        <v>30</v>
      </c>
      <c r="J138" s="30" t="str">
        <f>E21</f>
        <v>PK Polerecký s.r.o.</v>
      </c>
      <c r="L138" s="32"/>
    </row>
    <row r="139" spans="2:63" s="1" customFormat="1" ht="15.15" customHeight="1">
      <c r="B139" s="32"/>
      <c r="C139" s="27" t="s">
        <v>28</v>
      </c>
      <c r="F139" s="25" t="str">
        <f>IF(E18="","",E18)</f>
        <v>Vyplň údaj</v>
      </c>
      <c r="I139" s="27" t="s">
        <v>33</v>
      </c>
      <c r="J139" s="30" t="str">
        <f>E24</f>
        <v>Roman Šácha</v>
      </c>
      <c r="L139" s="32"/>
    </row>
    <row r="140" spans="2:63" s="1" customFormat="1" ht="10.35" customHeight="1">
      <c r="B140" s="32"/>
      <c r="L140" s="32"/>
    </row>
    <row r="141" spans="2:63" s="10" customFormat="1" ht="29.25" customHeight="1">
      <c r="B141" s="112"/>
      <c r="C141" s="113" t="s">
        <v>139</v>
      </c>
      <c r="D141" s="114" t="s">
        <v>63</v>
      </c>
      <c r="E141" s="114" t="s">
        <v>59</v>
      </c>
      <c r="F141" s="114" t="s">
        <v>60</v>
      </c>
      <c r="G141" s="114" t="s">
        <v>140</v>
      </c>
      <c r="H141" s="114" t="s">
        <v>141</v>
      </c>
      <c r="I141" s="114" t="s">
        <v>142</v>
      </c>
      <c r="J141" s="114" t="s">
        <v>109</v>
      </c>
      <c r="K141" s="115" t="s">
        <v>143</v>
      </c>
      <c r="L141" s="112"/>
      <c r="M141" s="59" t="s">
        <v>1</v>
      </c>
      <c r="N141" s="60" t="s">
        <v>42</v>
      </c>
      <c r="O141" s="60" t="s">
        <v>144</v>
      </c>
      <c r="P141" s="60" t="s">
        <v>145</v>
      </c>
      <c r="Q141" s="60" t="s">
        <v>146</v>
      </c>
      <c r="R141" s="60" t="s">
        <v>147</v>
      </c>
      <c r="S141" s="60" t="s">
        <v>148</v>
      </c>
      <c r="T141" s="61" t="s">
        <v>149</v>
      </c>
    </row>
    <row r="142" spans="2:63" s="1" customFormat="1" ht="22.8" customHeight="1">
      <c r="B142" s="32"/>
      <c r="C142" s="64" t="s">
        <v>150</v>
      </c>
      <c r="J142" s="245">
        <f>BK142</f>
        <v>0</v>
      </c>
      <c r="L142" s="32"/>
      <c r="M142" s="62"/>
      <c r="N142" s="53"/>
      <c r="O142" s="53"/>
      <c r="P142" s="116">
        <f>P143+P986</f>
        <v>0</v>
      </c>
      <c r="Q142" s="53"/>
      <c r="R142" s="116">
        <f>R143+R986</f>
        <v>151.20428099560002</v>
      </c>
      <c r="S142" s="53"/>
      <c r="T142" s="117">
        <f>T143+T986</f>
        <v>8.1318941999999979</v>
      </c>
      <c r="AT142" s="17" t="s">
        <v>77</v>
      </c>
      <c r="AU142" s="17" t="s">
        <v>111</v>
      </c>
      <c r="BK142" s="118">
        <f>BK143+BK986</f>
        <v>0</v>
      </c>
    </row>
    <row r="143" spans="2:63" s="11" customFormat="1" ht="25.95" customHeight="1">
      <c r="B143" s="119"/>
      <c r="D143" s="120" t="s">
        <v>77</v>
      </c>
      <c r="E143" s="121" t="s">
        <v>151</v>
      </c>
      <c r="F143" s="121" t="s">
        <v>152</v>
      </c>
      <c r="I143" s="122"/>
      <c r="J143" s="246">
        <f>BK143</f>
        <v>0</v>
      </c>
      <c r="L143" s="119"/>
      <c r="M143" s="123"/>
      <c r="P143" s="124">
        <f>P144+P176+P232+P337+P440+P864+P975+P984</f>
        <v>0</v>
      </c>
      <c r="R143" s="124">
        <f>R144+R176+R232+R337+R440+R864+R975+R984</f>
        <v>135.3782737356</v>
      </c>
      <c r="T143" s="125">
        <f>T144+T176+T232+T337+T440+T864+T975+T984</f>
        <v>6.0626419999999985</v>
      </c>
      <c r="AR143" s="120" t="s">
        <v>86</v>
      </c>
      <c r="AT143" s="126" t="s">
        <v>77</v>
      </c>
      <c r="AU143" s="126" t="s">
        <v>78</v>
      </c>
      <c r="AY143" s="120" t="s">
        <v>153</v>
      </c>
      <c r="BK143" s="127">
        <f>BK144+BK176+BK232+BK337+BK440+BK864+BK975+BK984</f>
        <v>0</v>
      </c>
    </row>
    <row r="144" spans="2:63" s="11" customFormat="1" ht="22.8" customHeight="1">
      <c r="B144" s="119"/>
      <c r="D144" s="120" t="s">
        <v>77</v>
      </c>
      <c r="E144" s="128" t="s">
        <v>86</v>
      </c>
      <c r="F144" s="128" t="s">
        <v>154</v>
      </c>
      <c r="I144" s="122"/>
      <c r="J144" s="247">
        <f>BK144</f>
        <v>0</v>
      </c>
      <c r="L144" s="119"/>
      <c r="M144" s="123"/>
      <c r="P144" s="124">
        <f>SUM(P145:P175)</f>
        <v>0</v>
      </c>
      <c r="R144" s="124">
        <f>SUM(R145:R175)</f>
        <v>0</v>
      </c>
      <c r="T144" s="125">
        <f>SUM(T145:T175)</f>
        <v>0</v>
      </c>
      <c r="AR144" s="120" t="s">
        <v>86</v>
      </c>
      <c r="AT144" s="126" t="s">
        <v>77</v>
      </c>
      <c r="AU144" s="126" t="s">
        <v>86</v>
      </c>
      <c r="AY144" s="120" t="s">
        <v>153</v>
      </c>
      <c r="BK144" s="127">
        <f>SUM(BK145:BK175)</f>
        <v>0</v>
      </c>
    </row>
    <row r="145" spans="2:65" s="1" customFormat="1" ht="33" customHeight="1">
      <c r="B145" s="129"/>
      <c r="C145" s="214" t="s">
        <v>86</v>
      </c>
      <c r="D145" s="214" t="s">
        <v>155</v>
      </c>
      <c r="E145" s="215" t="s">
        <v>156</v>
      </c>
      <c r="F145" s="216" t="s">
        <v>157</v>
      </c>
      <c r="G145" s="217" t="s">
        <v>158</v>
      </c>
      <c r="H145" s="218">
        <v>6</v>
      </c>
      <c r="I145" s="131"/>
      <c r="J145" s="248">
        <f>ROUND(I145*H145,2)</f>
        <v>0</v>
      </c>
      <c r="K145" s="130" t="s">
        <v>159</v>
      </c>
      <c r="L145" s="32"/>
      <c r="M145" s="132" t="s">
        <v>1</v>
      </c>
      <c r="N145" s="133" t="s">
        <v>43</v>
      </c>
      <c r="P145" s="134">
        <f>O145*H145</f>
        <v>0</v>
      </c>
      <c r="Q145" s="134">
        <v>0</v>
      </c>
      <c r="R145" s="134">
        <f>Q145*H145</f>
        <v>0</v>
      </c>
      <c r="S145" s="134">
        <v>0</v>
      </c>
      <c r="T145" s="135">
        <f>S145*H145</f>
        <v>0</v>
      </c>
      <c r="AR145" s="136" t="s">
        <v>160</v>
      </c>
      <c r="AT145" s="136" t="s">
        <v>155</v>
      </c>
      <c r="AU145" s="136" t="s">
        <v>88</v>
      </c>
      <c r="AY145" s="17" t="s">
        <v>153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7" t="s">
        <v>86</v>
      </c>
      <c r="BK145" s="137">
        <f>ROUND(I145*H145,2)</f>
        <v>0</v>
      </c>
      <c r="BL145" s="17" t="s">
        <v>160</v>
      </c>
      <c r="BM145" s="136" t="s">
        <v>161</v>
      </c>
    </row>
    <row r="146" spans="2:65" s="12" customFormat="1">
      <c r="B146" s="138"/>
      <c r="C146" s="219"/>
      <c r="D146" s="220" t="s">
        <v>162</v>
      </c>
      <c r="E146" s="221" t="s">
        <v>1</v>
      </c>
      <c r="F146" s="222" t="s">
        <v>163</v>
      </c>
      <c r="G146" s="219"/>
      <c r="H146" s="221" t="s">
        <v>1</v>
      </c>
      <c r="I146" s="140"/>
      <c r="J146" s="219"/>
      <c r="L146" s="138"/>
      <c r="M146" s="141"/>
      <c r="T146" s="142"/>
      <c r="AT146" s="139" t="s">
        <v>162</v>
      </c>
      <c r="AU146" s="139" t="s">
        <v>88</v>
      </c>
      <c r="AV146" s="12" t="s">
        <v>86</v>
      </c>
      <c r="AW146" s="12" t="s">
        <v>32</v>
      </c>
      <c r="AX146" s="12" t="s">
        <v>78</v>
      </c>
      <c r="AY146" s="139" t="s">
        <v>153</v>
      </c>
    </row>
    <row r="147" spans="2:65" s="13" customFormat="1">
      <c r="B147" s="143"/>
      <c r="C147" s="223"/>
      <c r="D147" s="220" t="s">
        <v>162</v>
      </c>
      <c r="E147" s="224" t="s">
        <v>1</v>
      </c>
      <c r="F147" s="225" t="s">
        <v>164</v>
      </c>
      <c r="G147" s="223"/>
      <c r="H147" s="226">
        <v>6</v>
      </c>
      <c r="I147" s="145"/>
      <c r="J147" s="223"/>
      <c r="L147" s="143"/>
      <c r="M147" s="146"/>
      <c r="T147" s="147"/>
      <c r="AT147" s="144" t="s">
        <v>162</v>
      </c>
      <c r="AU147" s="144" t="s">
        <v>88</v>
      </c>
      <c r="AV147" s="13" t="s">
        <v>88</v>
      </c>
      <c r="AW147" s="13" t="s">
        <v>32</v>
      </c>
      <c r="AX147" s="13" t="s">
        <v>78</v>
      </c>
      <c r="AY147" s="144" t="s">
        <v>153</v>
      </c>
    </row>
    <row r="148" spans="2:65" s="14" customFormat="1">
      <c r="B148" s="148"/>
      <c r="C148" s="227"/>
      <c r="D148" s="220" t="s">
        <v>162</v>
      </c>
      <c r="E148" s="228" t="s">
        <v>1</v>
      </c>
      <c r="F148" s="229" t="s">
        <v>165</v>
      </c>
      <c r="G148" s="227"/>
      <c r="H148" s="230">
        <v>6</v>
      </c>
      <c r="I148" s="150"/>
      <c r="J148" s="227"/>
      <c r="L148" s="148"/>
      <c r="M148" s="151"/>
      <c r="T148" s="152"/>
      <c r="AT148" s="149" t="s">
        <v>162</v>
      </c>
      <c r="AU148" s="149" t="s">
        <v>88</v>
      </c>
      <c r="AV148" s="14" t="s">
        <v>166</v>
      </c>
      <c r="AW148" s="14" t="s">
        <v>32</v>
      </c>
      <c r="AX148" s="14" t="s">
        <v>78</v>
      </c>
      <c r="AY148" s="149" t="s">
        <v>153</v>
      </c>
    </row>
    <row r="149" spans="2:65" s="15" customFormat="1">
      <c r="B149" s="153"/>
      <c r="C149" s="231"/>
      <c r="D149" s="220" t="s">
        <v>162</v>
      </c>
      <c r="E149" s="232" t="s">
        <v>1</v>
      </c>
      <c r="F149" s="233" t="s">
        <v>167</v>
      </c>
      <c r="G149" s="231"/>
      <c r="H149" s="234">
        <v>6</v>
      </c>
      <c r="I149" s="155"/>
      <c r="J149" s="231"/>
      <c r="L149" s="153"/>
      <c r="M149" s="156"/>
      <c r="T149" s="157"/>
      <c r="AT149" s="154" t="s">
        <v>162</v>
      </c>
      <c r="AU149" s="154" t="s">
        <v>88</v>
      </c>
      <c r="AV149" s="15" t="s">
        <v>160</v>
      </c>
      <c r="AW149" s="15" t="s">
        <v>32</v>
      </c>
      <c r="AX149" s="15" t="s">
        <v>86</v>
      </c>
      <c r="AY149" s="154" t="s">
        <v>153</v>
      </c>
    </row>
    <row r="150" spans="2:65" s="1" customFormat="1" ht="44.25" customHeight="1">
      <c r="B150" s="129"/>
      <c r="C150" s="214" t="s">
        <v>88</v>
      </c>
      <c r="D150" s="214" t="s">
        <v>155</v>
      </c>
      <c r="E150" s="215" t="s">
        <v>168</v>
      </c>
      <c r="F150" s="216" t="s">
        <v>169</v>
      </c>
      <c r="G150" s="217" t="s">
        <v>158</v>
      </c>
      <c r="H150" s="218">
        <v>3.3969999999999998</v>
      </c>
      <c r="I150" s="131"/>
      <c r="J150" s="248">
        <f>ROUND(I150*H150,2)</f>
        <v>0</v>
      </c>
      <c r="K150" s="130" t="s">
        <v>159</v>
      </c>
      <c r="L150" s="32"/>
      <c r="M150" s="132" t="s">
        <v>1</v>
      </c>
      <c r="N150" s="133" t="s">
        <v>43</v>
      </c>
      <c r="P150" s="134">
        <f>O150*H150</f>
        <v>0</v>
      </c>
      <c r="Q150" s="134">
        <v>0</v>
      </c>
      <c r="R150" s="134">
        <f>Q150*H150</f>
        <v>0</v>
      </c>
      <c r="S150" s="134">
        <v>0</v>
      </c>
      <c r="T150" s="135">
        <f>S150*H150</f>
        <v>0</v>
      </c>
      <c r="AR150" s="136" t="s">
        <v>160</v>
      </c>
      <c r="AT150" s="136" t="s">
        <v>155</v>
      </c>
      <c r="AU150" s="136" t="s">
        <v>88</v>
      </c>
      <c r="AY150" s="17" t="s">
        <v>153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7" t="s">
        <v>86</v>
      </c>
      <c r="BK150" s="137">
        <f>ROUND(I150*H150,2)</f>
        <v>0</v>
      </c>
      <c r="BL150" s="17" t="s">
        <v>160</v>
      </c>
      <c r="BM150" s="136" t="s">
        <v>170</v>
      </c>
    </row>
    <row r="151" spans="2:65" s="12" customFormat="1">
      <c r="B151" s="138"/>
      <c r="C151" s="219"/>
      <c r="D151" s="220" t="s">
        <v>162</v>
      </c>
      <c r="E151" s="221" t="s">
        <v>1</v>
      </c>
      <c r="F151" s="222" t="s">
        <v>171</v>
      </c>
      <c r="G151" s="219"/>
      <c r="H151" s="221" t="s">
        <v>1</v>
      </c>
      <c r="I151" s="140"/>
      <c r="J151" s="219"/>
      <c r="L151" s="138"/>
      <c r="M151" s="141"/>
      <c r="T151" s="142"/>
      <c r="AT151" s="139" t="s">
        <v>162</v>
      </c>
      <c r="AU151" s="139" t="s">
        <v>88</v>
      </c>
      <c r="AV151" s="12" t="s">
        <v>86</v>
      </c>
      <c r="AW151" s="12" t="s">
        <v>32</v>
      </c>
      <c r="AX151" s="12" t="s">
        <v>78</v>
      </c>
      <c r="AY151" s="139" t="s">
        <v>153</v>
      </c>
    </row>
    <row r="152" spans="2:65" s="12" customFormat="1">
      <c r="B152" s="138"/>
      <c r="C152" s="219"/>
      <c r="D152" s="220" t="s">
        <v>162</v>
      </c>
      <c r="E152" s="221" t="s">
        <v>1</v>
      </c>
      <c r="F152" s="222" t="s">
        <v>172</v>
      </c>
      <c r="G152" s="219"/>
      <c r="H152" s="221" t="s">
        <v>1</v>
      </c>
      <c r="I152" s="140"/>
      <c r="J152" s="219"/>
      <c r="L152" s="138"/>
      <c r="M152" s="141"/>
      <c r="T152" s="142"/>
      <c r="AT152" s="139" t="s">
        <v>162</v>
      </c>
      <c r="AU152" s="139" t="s">
        <v>88</v>
      </c>
      <c r="AV152" s="12" t="s">
        <v>86</v>
      </c>
      <c r="AW152" s="12" t="s">
        <v>32</v>
      </c>
      <c r="AX152" s="12" t="s">
        <v>78</v>
      </c>
      <c r="AY152" s="139" t="s">
        <v>153</v>
      </c>
    </row>
    <row r="153" spans="2:65" s="13" customFormat="1">
      <c r="B153" s="143"/>
      <c r="C153" s="223"/>
      <c r="D153" s="220" t="s">
        <v>162</v>
      </c>
      <c r="E153" s="224" t="s">
        <v>1</v>
      </c>
      <c r="F153" s="225" t="s">
        <v>173</v>
      </c>
      <c r="G153" s="223"/>
      <c r="H153" s="226">
        <v>3.3969999999999998</v>
      </c>
      <c r="I153" s="145"/>
      <c r="J153" s="223"/>
      <c r="L153" s="143"/>
      <c r="M153" s="146"/>
      <c r="T153" s="147"/>
      <c r="AT153" s="144" t="s">
        <v>162</v>
      </c>
      <c r="AU153" s="144" t="s">
        <v>88</v>
      </c>
      <c r="AV153" s="13" t="s">
        <v>88</v>
      </c>
      <c r="AW153" s="13" t="s">
        <v>32</v>
      </c>
      <c r="AX153" s="13" t="s">
        <v>78</v>
      </c>
      <c r="AY153" s="144" t="s">
        <v>153</v>
      </c>
    </row>
    <row r="154" spans="2:65" s="14" customFormat="1">
      <c r="B154" s="148"/>
      <c r="C154" s="227"/>
      <c r="D154" s="220" t="s">
        <v>162</v>
      </c>
      <c r="E154" s="228" t="s">
        <v>1</v>
      </c>
      <c r="F154" s="229" t="s">
        <v>165</v>
      </c>
      <c r="G154" s="227"/>
      <c r="H154" s="230">
        <v>3.3969999999999998</v>
      </c>
      <c r="I154" s="150"/>
      <c r="J154" s="227"/>
      <c r="L154" s="148"/>
      <c r="M154" s="151"/>
      <c r="T154" s="152"/>
      <c r="AT154" s="149" t="s">
        <v>162</v>
      </c>
      <c r="AU154" s="149" t="s">
        <v>88</v>
      </c>
      <c r="AV154" s="14" t="s">
        <v>166</v>
      </c>
      <c r="AW154" s="14" t="s">
        <v>32</v>
      </c>
      <c r="AX154" s="14" t="s">
        <v>78</v>
      </c>
      <c r="AY154" s="149" t="s">
        <v>153</v>
      </c>
    </row>
    <row r="155" spans="2:65" s="15" customFormat="1">
      <c r="B155" s="153"/>
      <c r="C155" s="231"/>
      <c r="D155" s="220" t="s">
        <v>162</v>
      </c>
      <c r="E155" s="232" t="s">
        <v>1</v>
      </c>
      <c r="F155" s="233" t="s">
        <v>167</v>
      </c>
      <c r="G155" s="231"/>
      <c r="H155" s="234">
        <v>3.3969999999999998</v>
      </c>
      <c r="I155" s="155"/>
      <c r="J155" s="231"/>
      <c r="L155" s="153"/>
      <c r="M155" s="156"/>
      <c r="T155" s="157"/>
      <c r="AT155" s="154" t="s">
        <v>162</v>
      </c>
      <c r="AU155" s="154" t="s">
        <v>88</v>
      </c>
      <c r="AV155" s="15" t="s">
        <v>160</v>
      </c>
      <c r="AW155" s="15" t="s">
        <v>32</v>
      </c>
      <c r="AX155" s="15" t="s">
        <v>86</v>
      </c>
      <c r="AY155" s="154" t="s">
        <v>153</v>
      </c>
    </row>
    <row r="156" spans="2:65" s="1" customFormat="1" ht="49.05" customHeight="1">
      <c r="B156" s="129"/>
      <c r="C156" s="214" t="s">
        <v>166</v>
      </c>
      <c r="D156" s="214" t="s">
        <v>155</v>
      </c>
      <c r="E156" s="215" t="s">
        <v>174</v>
      </c>
      <c r="F156" s="216" t="s">
        <v>175</v>
      </c>
      <c r="G156" s="217" t="s">
        <v>158</v>
      </c>
      <c r="H156" s="218">
        <v>30.574000000000002</v>
      </c>
      <c r="I156" s="131"/>
      <c r="J156" s="248">
        <f>ROUND(I156*H156,2)</f>
        <v>0</v>
      </c>
      <c r="K156" s="130" t="s">
        <v>159</v>
      </c>
      <c r="L156" s="32"/>
      <c r="M156" s="132" t="s">
        <v>1</v>
      </c>
      <c r="N156" s="133" t="s">
        <v>43</v>
      </c>
      <c r="P156" s="134">
        <f>O156*H156</f>
        <v>0</v>
      </c>
      <c r="Q156" s="134">
        <v>0</v>
      </c>
      <c r="R156" s="134">
        <f>Q156*H156</f>
        <v>0</v>
      </c>
      <c r="S156" s="134">
        <v>0</v>
      </c>
      <c r="T156" s="135">
        <f>S156*H156</f>
        <v>0</v>
      </c>
      <c r="AR156" s="136" t="s">
        <v>160</v>
      </c>
      <c r="AT156" s="136" t="s">
        <v>155</v>
      </c>
      <c r="AU156" s="136" t="s">
        <v>88</v>
      </c>
      <c r="AY156" s="17" t="s">
        <v>153</v>
      </c>
      <c r="BE156" s="137">
        <f>IF(N156="základní",J156,0)</f>
        <v>0</v>
      </c>
      <c r="BF156" s="137">
        <f>IF(N156="snížená",J156,0)</f>
        <v>0</v>
      </c>
      <c r="BG156" s="137">
        <f>IF(N156="zákl. přenesená",J156,0)</f>
        <v>0</v>
      </c>
      <c r="BH156" s="137">
        <f>IF(N156="sníž. přenesená",J156,0)</f>
        <v>0</v>
      </c>
      <c r="BI156" s="137">
        <f>IF(N156="nulová",J156,0)</f>
        <v>0</v>
      </c>
      <c r="BJ156" s="17" t="s">
        <v>86</v>
      </c>
      <c r="BK156" s="137">
        <f>ROUND(I156*H156,2)</f>
        <v>0</v>
      </c>
      <c r="BL156" s="17" t="s">
        <v>160</v>
      </c>
      <c r="BM156" s="136" t="s">
        <v>176</v>
      </c>
    </row>
    <row r="157" spans="2:65" s="12" customFormat="1">
      <c r="B157" s="138"/>
      <c r="C157" s="219"/>
      <c r="D157" s="220" t="s">
        <v>162</v>
      </c>
      <c r="E157" s="221" t="s">
        <v>1</v>
      </c>
      <c r="F157" s="222" t="s">
        <v>177</v>
      </c>
      <c r="G157" s="219"/>
      <c r="H157" s="221" t="s">
        <v>1</v>
      </c>
      <c r="I157" s="140"/>
      <c r="J157" s="219"/>
      <c r="L157" s="138"/>
      <c r="M157" s="141"/>
      <c r="T157" s="142"/>
      <c r="AT157" s="139" t="s">
        <v>162</v>
      </c>
      <c r="AU157" s="139" t="s">
        <v>88</v>
      </c>
      <c r="AV157" s="12" t="s">
        <v>86</v>
      </c>
      <c r="AW157" s="12" t="s">
        <v>32</v>
      </c>
      <c r="AX157" s="12" t="s">
        <v>78</v>
      </c>
      <c r="AY157" s="139" t="s">
        <v>153</v>
      </c>
    </row>
    <row r="158" spans="2:65" s="12" customFormat="1">
      <c r="B158" s="138"/>
      <c r="C158" s="219"/>
      <c r="D158" s="220" t="s">
        <v>162</v>
      </c>
      <c r="E158" s="221" t="s">
        <v>1</v>
      </c>
      <c r="F158" s="222" t="s">
        <v>172</v>
      </c>
      <c r="G158" s="219"/>
      <c r="H158" s="221" t="s">
        <v>1</v>
      </c>
      <c r="I158" s="140"/>
      <c r="J158" s="219"/>
      <c r="L158" s="138"/>
      <c r="M158" s="141"/>
      <c r="T158" s="142"/>
      <c r="AT158" s="139" t="s">
        <v>162</v>
      </c>
      <c r="AU158" s="139" t="s">
        <v>88</v>
      </c>
      <c r="AV158" s="12" t="s">
        <v>86</v>
      </c>
      <c r="AW158" s="12" t="s">
        <v>32</v>
      </c>
      <c r="AX158" s="12" t="s">
        <v>78</v>
      </c>
      <c r="AY158" s="139" t="s">
        <v>153</v>
      </c>
    </row>
    <row r="159" spans="2:65" s="13" customFormat="1">
      <c r="B159" s="143"/>
      <c r="C159" s="223"/>
      <c r="D159" s="220" t="s">
        <v>162</v>
      </c>
      <c r="E159" s="224" t="s">
        <v>1</v>
      </c>
      <c r="F159" s="225" t="s">
        <v>178</v>
      </c>
      <c r="G159" s="223"/>
      <c r="H159" s="226">
        <v>30.574000000000002</v>
      </c>
      <c r="I159" s="145"/>
      <c r="J159" s="223"/>
      <c r="L159" s="143"/>
      <c r="M159" s="146"/>
      <c r="T159" s="147"/>
      <c r="AT159" s="144" t="s">
        <v>162</v>
      </c>
      <c r="AU159" s="144" t="s">
        <v>88</v>
      </c>
      <c r="AV159" s="13" t="s">
        <v>88</v>
      </c>
      <c r="AW159" s="13" t="s">
        <v>32</v>
      </c>
      <c r="AX159" s="13" t="s">
        <v>78</v>
      </c>
      <c r="AY159" s="144" t="s">
        <v>153</v>
      </c>
    </row>
    <row r="160" spans="2:65" s="14" customFormat="1">
      <c r="B160" s="148"/>
      <c r="C160" s="227"/>
      <c r="D160" s="220" t="s">
        <v>162</v>
      </c>
      <c r="E160" s="228" t="s">
        <v>1</v>
      </c>
      <c r="F160" s="229" t="s">
        <v>165</v>
      </c>
      <c r="G160" s="227"/>
      <c r="H160" s="230">
        <v>30.574000000000002</v>
      </c>
      <c r="I160" s="150"/>
      <c r="J160" s="227"/>
      <c r="L160" s="148"/>
      <c r="M160" s="151"/>
      <c r="T160" s="152"/>
      <c r="AT160" s="149" t="s">
        <v>162</v>
      </c>
      <c r="AU160" s="149" t="s">
        <v>88</v>
      </c>
      <c r="AV160" s="14" t="s">
        <v>166</v>
      </c>
      <c r="AW160" s="14" t="s">
        <v>32</v>
      </c>
      <c r="AX160" s="14" t="s">
        <v>78</v>
      </c>
      <c r="AY160" s="149" t="s">
        <v>153</v>
      </c>
    </row>
    <row r="161" spans="2:65" s="15" customFormat="1">
      <c r="B161" s="153"/>
      <c r="C161" s="231"/>
      <c r="D161" s="220" t="s">
        <v>162</v>
      </c>
      <c r="E161" s="232" t="s">
        <v>1</v>
      </c>
      <c r="F161" s="233" t="s">
        <v>167</v>
      </c>
      <c r="G161" s="231"/>
      <c r="H161" s="234">
        <v>30.574000000000002</v>
      </c>
      <c r="I161" s="155"/>
      <c r="J161" s="231"/>
      <c r="L161" s="153"/>
      <c r="M161" s="156"/>
      <c r="T161" s="157"/>
      <c r="AT161" s="154" t="s">
        <v>162</v>
      </c>
      <c r="AU161" s="154" t="s">
        <v>88</v>
      </c>
      <c r="AV161" s="15" t="s">
        <v>160</v>
      </c>
      <c r="AW161" s="15" t="s">
        <v>32</v>
      </c>
      <c r="AX161" s="15" t="s">
        <v>86</v>
      </c>
      <c r="AY161" s="154" t="s">
        <v>153</v>
      </c>
    </row>
    <row r="162" spans="2:65" s="1" customFormat="1" ht="44.25" customHeight="1">
      <c r="B162" s="129"/>
      <c r="C162" s="214" t="s">
        <v>160</v>
      </c>
      <c r="D162" s="214" t="s">
        <v>155</v>
      </c>
      <c r="E162" s="215" t="s">
        <v>179</v>
      </c>
      <c r="F162" s="216" t="s">
        <v>180</v>
      </c>
      <c r="G162" s="217" t="s">
        <v>158</v>
      </c>
      <c r="H162" s="218">
        <v>6.673</v>
      </c>
      <c r="I162" s="131"/>
      <c r="J162" s="248">
        <f>ROUND(I162*H162,2)</f>
        <v>0</v>
      </c>
      <c r="K162" s="130" t="s">
        <v>159</v>
      </c>
      <c r="L162" s="32"/>
      <c r="M162" s="132" t="s">
        <v>1</v>
      </c>
      <c r="N162" s="133" t="s">
        <v>43</v>
      </c>
      <c r="P162" s="134">
        <f>O162*H162</f>
        <v>0</v>
      </c>
      <c r="Q162" s="134">
        <v>0</v>
      </c>
      <c r="R162" s="134">
        <f>Q162*H162</f>
        <v>0</v>
      </c>
      <c r="S162" s="134">
        <v>0</v>
      </c>
      <c r="T162" s="135">
        <f>S162*H162</f>
        <v>0</v>
      </c>
      <c r="AR162" s="136" t="s">
        <v>160</v>
      </c>
      <c r="AT162" s="136" t="s">
        <v>155</v>
      </c>
      <c r="AU162" s="136" t="s">
        <v>88</v>
      </c>
      <c r="AY162" s="17" t="s">
        <v>153</v>
      </c>
      <c r="BE162" s="137">
        <f>IF(N162="základní",J162,0)</f>
        <v>0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17" t="s">
        <v>86</v>
      </c>
      <c r="BK162" s="137">
        <f>ROUND(I162*H162,2)</f>
        <v>0</v>
      </c>
      <c r="BL162" s="17" t="s">
        <v>160</v>
      </c>
      <c r="BM162" s="136" t="s">
        <v>181</v>
      </c>
    </row>
    <row r="163" spans="2:65" s="12" customFormat="1">
      <c r="B163" s="138"/>
      <c r="C163" s="219"/>
      <c r="D163" s="220" t="s">
        <v>162</v>
      </c>
      <c r="E163" s="221" t="s">
        <v>1</v>
      </c>
      <c r="F163" s="222" t="s">
        <v>182</v>
      </c>
      <c r="G163" s="219"/>
      <c r="H163" s="221" t="s">
        <v>1</v>
      </c>
      <c r="I163" s="140"/>
      <c r="J163" s="219"/>
      <c r="L163" s="138"/>
      <c r="M163" s="141"/>
      <c r="T163" s="142"/>
      <c r="AT163" s="139" t="s">
        <v>162</v>
      </c>
      <c r="AU163" s="139" t="s">
        <v>88</v>
      </c>
      <c r="AV163" s="12" t="s">
        <v>86</v>
      </c>
      <c r="AW163" s="12" t="s">
        <v>32</v>
      </c>
      <c r="AX163" s="12" t="s">
        <v>78</v>
      </c>
      <c r="AY163" s="139" t="s">
        <v>153</v>
      </c>
    </row>
    <row r="164" spans="2:65" s="13" customFormat="1">
      <c r="B164" s="143"/>
      <c r="C164" s="223"/>
      <c r="D164" s="220" t="s">
        <v>162</v>
      </c>
      <c r="E164" s="224" t="s">
        <v>1</v>
      </c>
      <c r="F164" s="225" t="s">
        <v>183</v>
      </c>
      <c r="G164" s="223"/>
      <c r="H164" s="226">
        <v>4.0410000000000004</v>
      </c>
      <c r="I164" s="145"/>
      <c r="J164" s="223"/>
      <c r="L164" s="143"/>
      <c r="M164" s="146"/>
      <c r="T164" s="147"/>
      <c r="AT164" s="144" t="s">
        <v>162</v>
      </c>
      <c r="AU164" s="144" t="s">
        <v>88</v>
      </c>
      <c r="AV164" s="13" t="s">
        <v>88</v>
      </c>
      <c r="AW164" s="13" t="s">
        <v>32</v>
      </c>
      <c r="AX164" s="13" t="s">
        <v>78</v>
      </c>
      <c r="AY164" s="144" t="s">
        <v>153</v>
      </c>
    </row>
    <row r="165" spans="2:65" s="13" customFormat="1">
      <c r="B165" s="143"/>
      <c r="C165" s="223"/>
      <c r="D165" s="220" t="s">
        <v>162</v>
      </c>
      <c r="E165" s="224" t="s">
        <v>1</v>
      </c>
      <c r="F165" s="225" t="s">
        <v>184</v>
      </c>
      <c r="G165" s="223"/>
      <c r="H165" s="226">
        <v>0.21</v>
      </c>
      <c r="I165" s="145"/>
      <c r="J165" s="223"/>
      <c r="L165" s="143"/>
      <c r="M165" s="146"/>
      <c r="T165" s="147"/>
      <c r="AT165" s="144" t="s">
        <v>162</v>
      </c>
      <c r="AU165" s="144" t="s">
        <v>88</v>
      </c>
      <c r="AV165" s="13" t="s">
        <v>88</v>
      </c>
      <c r="AW165" s="13" t="s">
        <v>32</v>
      </c>
      <c r="AX165" s="13" t="s">
        <v>78</v>
      </c>
      <c r="AY165" s="144" t="s">
        <v>153</v>
      </c>
    </row>
    <row r="166" spans="2:65" s="14" customFormat="1">
      <c r="B166" s="148"/>
      <c r="C166" s="227"/>
      <c r="D166" s="220" t="s">
        <v>162</v>
      </c>
      <c r="E166" s="228" t="s">
        <v>1</v>
      </c>
      <c r="F166" s="229" t="s">
        <v>165</v>
      </c>
      <c r="G166" s="227"/>
      <c r="H166" s="230">
        <v>4.2510000000000003</v>
      </c>
      <c r="I166" s="150"/>
      <c r="J166" s="227"/>
      <c r="L166" s="148"/>
      <c r="M166" s="151"/>
      <c r="T166" s="152"/>
      <c r="AT166" s="149" t="s">
        <v>162</v>
      </c>
      <c r="AU166" s="149" t="s">
        <v>88</v>
      </c>
      <c r="AV166" s="14" t="s">
        <v>166</v>
      </c>
      <c r="AW166" s="14" t="s">
        <v>32</v>
      </c>
      <c r="AX166" s="14" t="s">
        <v>78</v>
      </c>
      <c r="AY166" s="149" t="s">
        <v>153</v>
      </c>
    </row>
    <row r="167" spans="2:65" s="12" customFormat="1">
      <c r="B167" s="138"/>
      <c r="C167" s="219"/>
      <c r="D167" s="220" t="s">
        <v>162</v>
      </c>
      <c r="E167" s="221" t="s">
        <v>1</v>
      </c>
      <c r="F167" s="222" t="s">
        <v>185</v>
      </c>
      <c r="G167" s="219"/>
      <c r="H167" s="221" t="s">
        <v>1</v>
      </c>
      <c r="I167" s="140"/>
      <c r="J167" s="219"/>
      <c r="L167" s="138"/>
      <c r="M167" s="141"/>
      <c r="T167" s="142"/>
      <c r="AT167" s="139" t="s">
        <v>162</v>
      </c>
      <c r="AU167" s="139" t="s">
        <v>88</v>
      </c>
      <c r="AV167" s="12" t="s">
        <v>86</v>
      </c>
      <c r="AW167" s="12" t="s">
        <v>32</v>
      </c>
      <c r="AX167" s="12" t="s">
        <v>78</v>
      </c>
      <c r="AY167" s="139" t="s">
        <v>153</v>
      </c>
    </row>
    <row r="168" spans="2:65" s="13" customFormat="1">
      <c r="B168" s="143"/>
      <c r="C168" s="223"/>
      <c r="D168" s="220" t="s">
        <v>162</v>
      </c>
      <c r="E168" s="224" t="s">
        <v>1</v>
      </c>
      <c r="F168" s="225" t="s">
        <v>186</v>
      </c>
      <c r="G168" s="223"/>
      <c r="H168" s="226">
        <v>0.504</v>
      </c>
      <c r="I168" s="145"/>
      <c r="J168" s="223"/>
      <c r="L168" s="143"/>
      <c r="M168" s="146"/>
      <c r="T168" s="147"/>
      <c r="AT168" s="144" t="s">
        <v>162</v>
      </c>
      <c r="AU168" s="144" t="s">
        <v>88</v>
      </c>
      <c r="AV168" s="13" t="s">
        <v>88</v>
      </c>
      <c r="AW168" s="13" t="s">
        <v>32</v>
      </c>
      <c r="AX168" s="13" t="s">
        <v>78</v>
      </c>
      <c r="AY168" s="144" t="s">
        <v>153</v>
      </c>
    </row>
    <row r="169" spans="2:65" s="14" customFormat="1">
      <c r="B169" s="148"/>
      <c r="C169" s="227"/>
      <c r="D169" s="220" t="s">
        <v>162</v>
      </c>
      <c r="E169" s="228" t="s">
        <v>1</v>
      </c>
      <c r="F169" s="229" t="s">
        <v>165</v>
      </c>
      <c r="G169" s="227"/>
      <c r="H169" s="230">
        <v>0.504</v>
      </c>
      <c r="I169" s="150"/>
      <c r="J169" s="227"/>
      <c r="L169" s="148"/>
      <c r="M169" s="151"/>
      <c r="T169" s="152"/>
      <c r="AT169" s="149" t="s">
        <v>162</v>
      </c>
      <c r="AU169" s="149" t="s">
        <v>88</v>
      </c>
      <c r="AV169" s="14" t="s">
        <v>166</v>
      </c>
      <c r="AW169" s="14" t="s">
        <v>32</v>
      </c>
      <c r="AX169" s="14" t="s">
        <v>78</v>
      </c>
      <c r="AY169" s="149" t="s">
        <v>153</v>
      </c>
    </row>
    <row r="170" spans="2:65" s="12" customFormat="1">
      <c r="B170" s="138"/>
      <c r="C170" s="219"/>
      <c r="D170" s="220" t="s">
        <v>162</v>
      </c>
      <c r="E170" s="221" t="s">
        <v>1</v>
      </c>
      <c r="F170" s="222" t="s">
        <v>187</v>
      </c>
      <c r="G170" s="219"/>
      <c r="H170" s="221" t="s">
        <v>1</v>
      </c>
      <c r="I170" s="140"/>
      <c r="J170" s="219"/>
      <c r="L170" s="138"/>
      <c r="M170" s="141"/>
      <c r="T170" s="142"/>
      <c r="AT170" s="139" t="s">
        <v>162</v>
      </c>
      <c r="AU170" s="139" t="s">
        <v>88</v>
      </c>
      <c r="AV170" s="12" t="s">
        <v>86</v>
      </c>
      <c r="AW170" s="12" t="s">
        <v>32</v>
      </c>
      <c r="AX170" s="12" t="s">
        <v>78</v>
      </c>
      <c r="AY170" s="139" t="s">
        <v>153</v>
      </c>
    </row>
    <row r="171" spans="2:65" s="13" customFormat="1">
      <c r="B171" s="143"/>
      <c r="C171" s="223"/>
      <c r="D171" s="220" t="s">
        <v>162</v>
      </c>
      <c r="E171" s="224" t="s">
        <v>1</v>
      </c>
      <c r="F171" s="225" t="s">
        <v>188</v>
      </c>
      <c r="G171" s="223"/>
      <c r="H171" s="226">
        <v>1.9179999999999999</v>
      </c>
      <c r="I171" s="145"/>
      <c r="J171" s="223"/>
      <c r="L171" s="143"/>
      <c r="M171" s="146"/>
      <c r="T171" s="147"/>
      <c r="AT171" s="144" t="s">
        <v>162</v>
      </c>
      <c r="AU171" s="144" t="s">
        <v>88</v>
      </c>
      <c r="AV171" s="13" t="s">
        <v>88</v>
      </c>
      <c r="AW171" s="13" t="s">
        <v>32</v>
      </c>
      <c r="AX171" s="13" t="s">
        <v>78</v>
      </c>
      <c r="AY171" s="144" t="s">
        <v>153</v>
      </c>
    </row>
    <row r="172" spans="2:65" s="14" customFormat="1">
      <c r="B172" s="148"/>
      <c r="C172" s="227"/>
      <c r="D172" s="220" t="s">
        <v>162</v>
      </c>
      <c r="E172" s="228" t="s">
        <v>1</v>
      </c>
      <c r="F172" s="229" t="s">
        <v>165</v>
      </c>
      <c r="G172" s="227"/>
      <c r="H172" s="230">
        <v>1.9179999999999999</v>
      </c>
      <c r="I172" s="150"/>
      <c r="J172" s="227"/>
      <c r="L172" s="148"/>
      <c r="M172" s="151"/>
      <c r="T172" s="152"/>
      <c r="AT172" s="149" t="s">
        <v>162</v>
      </c>
      <c r="AU172" s="149" t="s">
        <v>88</v>
      </c>
      <c r="AV172" s="14" t="s">
        <v>166</v>
      </c>
      <c r="AW172" s="14" t="s">
        <v>32</v>
      </c>
      <c r="AX172" s="14" t="s">
        <v>78</v>
      </c>
      <c r="AY172" s="149" t="s">
        <v>153</v>
      </c>
    </row>
    <row r="173" spans="2:65" s="15" customFormat="1">
      <c r="B173" s="153"/>
      <c r="C173" s="231"/>
      <c r="D173" s="220" t="s">
        <v>162</v>
      </c>
      <c r="E173" s="232" t="s">
        <v>1</v>
      </c>
      <c r="F173" s="233" t="s">
        <v>167</v>
      </c>
      <c r="G173" s="231"/>
      <c r="H173" s="234">
        <v>6.673</v>
      </c>
      <c r="I173" s="155"/>
      <c r="J173" s="231"/>
      <c r="L173" s="153"/>
      <c r="M173" s="156"/>
      <c r="T173" s="157"/>
      <c r="AT173" s="154" t="s">
        <v>162</v>
      </c>
      <c r="AU173" s="154" t="s">
        <v>88</v>
      </c>
      <c r="AV173" s="15" t="s">
        <v>160</v>
      </c>
      <c r="AW173" s="15" t="s">
        <v>32</v>
      </c>
      <c r="AX173" s="15" t="s">
        <v>86</v>
      </c>
      <c r="AY173" s="154" t="s">
        <v>153</v>
      </c>
    </row>
    <row r="174" spans="2:65" s="1" customFormat="1" ht="62.7" customHeight="1">
      <c r="B174" s="129"/>
      <c r="C174" s="214" t="s">
        <v>189</v>
      </c>
      <c r="D174" s="214" t="s">
        <v>155</v>
      </c>
      <c r="E174" s="215" t="s">
        <v>190</v>
      </c>
      <c r="F174" s="216" t="s">
        <v>191</v>
      </c>
      <c r="G174" s="217" t="s">
        <v>158</v>
      </c>
      <c r="H174" s="218">
        <v>32.143999999999998</v>
      </c>
      <c r="I174" s="131"/>
      <c r="J174" s="248">
        <f>ROUND(I174*H174,2)</f>
        <v>0</v>
      </c>
      <c r="K174" s="130" t="s">
        <v>159</v>
      </c>
      <c r="L174" s="32"/>
      <c r="M174" s="132" t="s">
        <v>1</v>
      </c>
      <c r="N174" s="133" t="s">
        <v>43</v>
      </c>
      <c r="P174" s="134">
        <f>O174*H174</f>
        <v>0</v>
      </c>
      <c r="Q174" s="134">
        <v>0</v>
      </c>
      <c r="R174" s="134">
        <f>Q174*H174</f>
        <v>0</v>
      </c>
      <c r="S174" s="134">
        <v>0</v>
      </c>
      <c r="T174" s="135">
        <f>S174*H174</f>
        <v>0</v>
      </c>
      <c r="AR174" s="136" t="s">
        <v>160</v>
      </c>
      <c r="AT174" s="136" t="s">
        <v>155</v>
      </c>
      <c r="AU174" s="136" t="s">
        <v>88</v>
      </c>
      <c r="AY174" s="17" t="s">
        <v>153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7" t="s">
        <v>86</v>
      </c>
      <c r="BK174" s="137">
        <f>ROUND(I174*H174,2)</f>
        <v>0</v>
      </c>
      <c r="BL174" s="17" t="s">
        <v>160</v>
      </c>
      <c r="BM174" s="136" t="s">
        <v>192</v>
      </c>
    </row>
    <row r="175" spans="2:65" s="1" customFormat="1" ht="44.25" customHeight="1">
      <c r="B175" s="129"/>
      <c r="C175" s="214" t="s">
        <v>193</v>
      </c>
      <c r="D175" s="214" t="s">
        <v>155</v>
      </c>
      <c r="E175" s="215" t="s">
        <v>194</v>
      </c>
      <c r="F175" s="216" t="s">
        <v>195</v>
      </c>
      <c r="G175" s="217" t="s">
        <v>158</v>
      </c>
      <c r="H175" s="218">
        <v>14.5</v>
      </c>
      <c r="I175" s="131"/>
      <c r="J175" s="248">
        <f>ROUND(I175*H175,2)</f>
        <v>0</v>
      </c>
      <c r="K175" s="130" t="s">
        <v>159</v>
      </c>
      <c r="L175" s="32"/>
      <c r="M175" s="132" t="s">
        <v>1</v>
      </c>
      <c r="N175" s="133" t="s">
        <v>43</v>
      </c>
      <c r="P175" s="134">
        <f>O175*H175</f>
        <v>0</v>
      </c>
      <c r="Q175" s="134">
        <v>0</v>
      </c>
      <c r="R175" s="134">
        <f>Q175*H175</f>
        <v>0</v>
      </c>
      <c r="S175" s="134">
        <v>0</v>
      </c>
      <c r="T175" s="135">
        <f>S175*H175</f>
        <v>0</v>
      </c>
      <c r="AR175" s="136" t="s">
        <v>160</v>
      </c>
      <c r="AT175" s="136" t="s">
        <v>155</v>
      </c>
      <c r="AU175" s="136" t="s">
        <v>88</v>
      </c>
      <c r="AY175" s="17" t="s">
        <v>153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7" t="s">
        <v>86</v>
      </c>
      <c r="BK175" s="137">
        <f>ROUND(I175*H175,2)</f>
        <v>0</v>
      </c>
      <c r="BL175" s="17" t="s">
        <v>160</v>
      </c>
      <c r="BM175" s="136" t="s">
        <v>196</v>
      </c>
    </row>
    <row r="176" spans="2:65" s="11" customFormat="1" ht="22.8" customHeight="1">
      <c r="B176" s="119"/>
      <c r="C176" s="235"/>
      <c r="D176" s="236" t="s">
        <v>77</v>
      </c>
      <c r="E176" s="237" t="s">
        <v>88</v>
      </c>
      <c r="F176" s="237" t="s">
        <v>197</v>
      </c>
      <c r="G176" s="235"/>
      <c r="H176" s="235"/>
      <c r="I176" s="122"/>
      <c r="J176" s="247">
        <f>BK176</f>
        <v>0</v>
      </c>
      <c r="L176" s="119"/>
      <c r="M176" s="123"/>
      <c r="P176" s="124">
        <f>SUM(P177:P231)</f>
        <v>0</v>
      </c>
      <c r="R176" s="124">
        <f>SUM(R177:R231)</f>
        <v>44.185711229999995</v>
      </c>
      <c r="T176" s="125">
        <f>SUM(T177:T231)</f>
        <v>0</v>
      </c>
      <c r="AR176" s="120" t="s">
        <v>86</v>
      </c>
      <c r="AT176" s="126" t="s">
        <v>77</v>
      </c>
      <c r="AU176" s="126" t="s">
        <v>86</v>
      </c>
      <c r="AY176" s="120" t="s">
        <v>153</v>
      </c>
      <c r="BK176" s="127">
        <f>SUM(BK177:BK231)</f>
        <v>0</v>
      </c>
    </row>
    <row r="177" spans="2:65" s="1" customFormat="1" ht="24.15" customHeight="1">
      <c r="B177" s="129"/>
      <c r="C177" s="214" t="s">
        <v>198</v>
      </c>
      <c r="D177" s="214" t="s">
        <v>155</v>
      </c>
      <c r="E177" s="215" t="s">
        <v>199</v>
      </c>
      <c r="F177" s="216" t="s">
        <v>200</v>
      </c>
      <c r="G177" s="217" t="s">
        <v>158</v>
      </c>
      <c r="H177" s="218">
        <v>1.008</v>
      </c>
      <c r="I177" s="131"/>
      <c r="J177" s="248">
        <f>ROUND(I177*H177,2)</f>
        <v>0</v>
      </c>
      <c r="K177" s="130" t="s">
        <v>159</v>
      </c>
      <c r="L177" s="32"/>
      <c r="M177" s="132" t="s">
        <v>1</v>
      </c>
      <c r="N177" s="133" t="s">
        <v>43</v>
      </c>
      <c r="P177" s="134">
        <f>O177*H177</f>
        <v>0</v>
      </c>
      <c r="Q177" s="134">
        <v>1.98</v>
      </c>
      <c r="R177" s="134">
        <f>Q177*H177</f>
        <v>1.9958400000000001</v>
      </c>
      <c r="S177" s="134">
        <v>0</v>
      </c>
      <c r="T177" s="135">
        <f>S177*H177</f>
        <v>0</v>
      </c>
      <c r="AR177" s="136" t="s">
        <v>160</v>
      </c>
      <c r="AT177" s="136" t="s">
        <v>155</v>
      </c>
      <c r="AU177" s="136" t="s">
        <v>88</v>
      </c>
      <c r="AY177" s="17" t="s">
        <v>153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7" t="s">
        <v>86</v>
      </c>
      <c r="BK177" s="137">
        <f>ROUND(I177*H177,2)</f>
        <v>0</v>
      </c>
      <c r="BL177" s="17" t="s">
        <v>160</v>
      </c>
      <c r="BM177" s="136" t="s">
        <v>201</v>
      </c>
    </row>
    <row r="178" spans="2:65" s="12" customFormat="1">
      <c r="B178" s="138"/>
      <c r="C178" s="219"/>
      <c r="D178" s="220" t="s">
        <v>162</v>
      </c>
      <c r="E178" s="221" t="s">
        <v>1</v>
      </c>
      <c r="F178" s="222" t="s">
        <v>202</v>
      </c>
      <c r="G178" s="219"/>
      <c r="H178" s="221" t="s">
        <v>1</v>
      </c>
      <c r="I178" s="140"/>
      <c r="J178" s="219"/>
      <c r="L178" s="138"/>
      <c r="M178" s="141"/>
      <c r="T178" s="142"/>
      <c r="AT178" s="139" t="s">
        <v>162</v>
      </c>
      <c r="AU178" s="139" t="s">
        <v>88</v>
      </c>
      <c r="AV178" s="12" t="s">
        <v>86</v>
      </c>
      <c r="AW178" s="12" t="s">
        <v>32</v>
      </c>
      <c r="AX178" s="12" t="s">
        <v>78</v>
      </c>
      <c r="AY178" s="139" t="s">
        <v>153</v>
      </c>
    </row>
    <row r="179" spans="2:65" s="13" customFormat="1">
      <c r="B179" s="143"/>
      <c r="C179" s="223"/>
      <c r="D179" s="220" t="s">
        <v>162</v>
      </c>
      <c r="E179" s="224" t="s">
        <v>1</v>
      </c>
      <c r="F179" s="225" t="s">
        <v>203</v>
      </c>
      <c r="G179" s="223"/>
      <c r="H179" s="226">
        <v>8.4000000000000005E-2</v>
      </c>
      <c r="I179" s="145"/>
      <c r="J179" s="223"/>
      <c r="L179" s="143"/>
      <c r="M179" s="146"/>
      <c r="T179" s="147"/>
      <c r="AT179" s="144" t="s">
        <v>162</v>
      </c>
      <c r="AU179" s="144" t="s">
        <v>88</v>
      </c>
      <c r="AV179" s="13" t="s">
        <v>88</v>
      </c>
      <c r="AW179" s="13" t="s">
        <v>32</v>
      </c>
      <c r="AX179" s="13" t="s">
        <v>78</v>
      </c>
      <c r="AY179" s="144" t="s">
        <v>153</v>
      </c>
    </row>
    <row r="180" spans="2:65" s="14" customFormat="1">
      <c r="B180" s="148"/>
      <c r="C180" s="227"/>
      <c r="D180" s="220" t="s">
        <v>162</v>
      </c>
      <c r="E180" s="228" t="s">
        <v>1</v>
      </c>
      <c r="F180" s="229" t="s">
        <v>165</v>
      </c>
      <c r="G180" s="227"/>
      <c r="H180" s="230">
        <v>8.4000000000000005E-2</v>
      </c>
      <c r="I180" s="150"/>
      <c r="J180" s="227"/>
      <c r="L180" s="148"/>
      <c r="M180" s="151"/>
      <c r="T180" s="152"/>
      <c r="AT180" s="149" t="s">
        <v>162</v>
      </c>
      <c r="AU180" s="149" t="s">
        <v>88</v>
      </c>
      <c r="AV180" s="14" t="s">
        <v>166</v>
      </c>
      <c r="AW180" s="14" t="s">
        <v>32</v>
      </c>
      <c r="AX180" s="14" t="s">
        <v>78</v>
      </c>
      <c r="AY180" s="149" t="s">
        <v>153</v>
      </c>
    </row>
    <row r="181" spans="2:65" s="12" customFormat="1">
      <c r="B181" s="138"/>
      <c r="C181" s="219"/>
      <c r="D181" s="220" t="s">
        <v>162</v>
      </c>
      <c r="E181" s="221" t="s">
        <v>1</v>
      </c>
      <c r="F181" s="222" t="s">
        <v>204</v>
      </c>
      <c r="G181" s="219"/>
      <c r="H181" s="221" t="s">
        <v>1</v>
      </c>
      <c r="I181" s="140"/>
      <c r="J181" s="219"/>
      <c r="L181" s="138"/>
      <c r="M181" s="141"/>
      <c r="T181" s="142"/>
      <c r="AT181" s="139" t="s">
        <v>162</v>
      </c>
      <c r="AU181" s="139" t="s">
        <v>88</v>
      </c>
      <c r="AV181" s="12" t="s">
        <v>86</v>
      </c>
      <c r="AW181" s="12" t="s">
        <v>32</v>
      </c>
      <c r="AX181" s="12" t="s">
        <v>78</v>
      </c>
      <c r="AY181" s="139" t="s">
        <v>153</v>
      </c>
    </row>
    <row r="182" spans="2:65" s="13" customFormat="1">
      <c r="B182" s="143"/>
      <c r="C182" s="223"/>
      <c r="D182" s="220" t="s">
        <v>162</v>
      </c>
      <c r="E182" s="224" t="s">
        <v>1</v>
      </c>
      <c r="F182" s="225" t="s">
        <v>205</v>
      </c>
      <c r="G182" s="223"/>
      <c r="H182" s="226">
        <v>0.27400000000000002</v>
      </c>
      <c r="I182" s="145"/>
      <c r="J182" s="223"/>
      <c r="L182" s="143"/>
      <c r="M182" s="146"/>
      <c r="T182" s="147"/>
      <c r="AT182" s="144" t="s">
        <v>162</v>
      </c>
      <c r="AU182" s="144" t="s">
        <v>88</v>
      </c>
      <c r="AV182" s="13" t="s">
        <v>88</v>
      </c>
      <c r="AW182" s="13" t="s">
        <v>32</v>
      </c>
      <c r="AX182" s="13" t="s">
        <v>78</v>
      </c>
      <c r="AY182" s="144" t="s">
        <v>153</v>
      </c>
    </row>
    <row r="183" spans="2:65" s="14" customFormat="1">
      <c r="B183" s="148"/>
      <c r="C183" s="227"/>
      <c r="D183" s="220" t="s">
        <v>162</v>
      </c>
      <c r="E183" s="228" t="s">
        <v>1</v>
      </c>
      <c r="F183" s="229" t="s">
        <v>165</v>
      </c>
      <c r="G183" s="227"/>
      <c r="H183" s="230">
        <v>0.27400000000000002</v>
      </c>
      <c r="I183" s="150"/>
      <c r="J183" s="227"/>
      <c r="L183" s="148"/>
      <c r="M183" s="151"/>
      <c r="T183" s="152"/>
      <c r="AT183" s="149" t="s">
        <v>162</v>
      </c>
      <c r="AU183" s="149" t="s">
        <v>88</v>
      </c>
      <c r="AV183" s="14" t="s">
        <v>166</v>
      </c>
      <c r="AW183" s="14" t="s">
        <v>32</v>
      </c>
      <c r="AX183" s="14" t="s">
        <v>78</v>
      </c>
      <c r="AY183" s="149" t="s">
        <v>153</v>
      </c>
    </row>
    <row r="184" spans="2:65" s="12" customFormat="1">
      <c r="B184" s="138"/>
      <c r="C184" s="219"/>
      <c r="D184" s="220" t="s">
        <v>162</v>
      </c>
      <c r="E184" s="221" t="s">
        <v>1</v>
      </c>
      <c r="F184" s="222" t="s">
        <v>206</v>
      </c>
      <c r="G184" s="219"/>
      <c r="H184" s="221" t="s">
        <v>1</v>
      </c>
      <c r="I184" s="140"/>
      <c r="J184" s="219"/>
      <c r="L184" s="138"/>
      <c r="M184" s="141"/>
      <c r="T184" s="142"/>
      <c r="AT184" s="139" t="s">
        <v>162</v>
      </c>
      <c r="AU184" s="139" t="s">
        <v>88</v>
      </c>
      <c r="AV184" s="12" t="s">
        <v>86</v>
      </c>
      <c r="AW184" s="12" t="s">
        <v>32</v>
      </c>
      <c r="AX184" s="12" t="s">
        <v>78</v>
      </c>
      <c r="AY184" s="139" t="s">
        <v>153</v>
      </c>
    </row>
    <row r="185" spans="2:65" s="13" customFormat="1">
      <c r="B185" s="143"/>
      <c r="C185" s="223"/>
      <c r="D185" s="220" t="s">
        <v>162</v>
      </c>
      <c r="E185" s="224" t="s">
        <v>1</v>
      </c>
      <c r="F185" s="225" t="s">
        <v>207</v>
      </c>
      <c r="G185" s="223"/>
      <c r="H185" s="226">
        <v>0.65</v>
      </c>
      <c r="I185" s="145"/>
      <c r="J185" s="223"/>
      <c r="L185" s="143"/>
      <c r="M185" s="146"/>
      <c r="T185" s="147"/>
      <c r="AT185" s="144" t="s">
        <v>162</v>
      </c>
      <c r="AU185" s="144" t="s">
        <v>88</v>
      </c>
      <c r="AV185" s="13" t="s">
        <v>88</v>
      </c>
      <c r="AW185" s="13" t="s">
        <v>32</v>
      </c>
      <c r="AX185" s="13" t="s">
        <v>78</v>
      </c>
      <c r="AY185" s="144" t="s">
        <v>153</v>
      </c>
    </row>
    <row r="186" spans="2:65" s="14" customFormat="1">
      <c r="B186" s="148"/>
      <c r="C186" s="227"/>
      <c r="D186" s="220" t="s">
        <v>162</v>
      </c>
      <c r="E186" s="228" t="s">
        <v>1</v>
      </c>
      <c r="F186" s="229" t="s">
        <v>165</v>
      </c>
      <c r="G186" s="227"/>
      <c r="H186" s="230">
        <v>0.65</v>
      </c>
      <c r="I186" s="150"/>
      <c r="J186" s="227"/>
      <c r="L186" s="148"/>
      <c r="M186" s="151"/>
      <c r="T186" s="152"/>
      <c r="AT186" s="149" t="s">
        <v>162</v>
      </c>
      <c r="AU186" s="149" t="s">
        <v>88</v>
      </c>
      <c r="AV186" s="14" t="s">
        <v>166</v>
      </c>
      <c r="AW186" s="14" t="s">
        <v>32</v>
      </c>
      <c r="AX186" s="14" t="s">
        <v>78</v>
      </c>
      <c r="AY186" s="149" t="s">
        <v>153</v>
      </c>
    </row>
    <row r="187" spans="2:65" s="15" customFormat="1">
      <c r="B187" s="153"/>
      <c r="C187" s="231"/>
      <c r="D187" s="220" t="s">
        <v>162</v>
      </c>
      <c r="E187" s="232" t="s">
        <v>1</v>
      </c>
      <c r="F187" s="233" t="s">
        <v>167</v>
      </c>
      <c r="G187" s="231"/>
      <c r="H187" s="234">
        <v>1.008</v>
      </c>
      <c r="I187" s="155"/>
      <c r="J187" s="231"/>
      <c r="L187" s="153"/>
      <c r="M187" s="156"/>
      <c r="T187" s="157"/>
      <c r="AT187" s="154" t="s">
        <v>162</v>
      </c>
      <c r="AU187" s="154" t="s">
        <v>88</v>
      </c>
      <c r="AV187" s="15" t="s">
        <v>160</v>
      </c>
      <c r="AW187" s="15" t="s">
        <v>32</v>
      </c>
      <c r="AX187" s="15" t="s">
        <v>86</v>
      </c>
      <c r="AY187" s="154" t="s">
        <v>153</v>
      </c>
    </row>
    <row r="188" spans="2:65" s="1" customFormat="1" ht="33" customHeight="1">
      <c r="B188" s="129"/>
      <c r="C188" s="214" t="s">
        <v>208</v>
      </c>
      <c r="D188" s="214" t="s">
        <v>155</v>
      </c>
      <c r="E188" s="215" t="s">
        <v>209</v>
      </c>
      <c r="F188" s="216" t="s">
        <v>210</v>
      </c>
      <c r="G188" s="217" t="s">
        <v>158</v>
      </c>
      <c r="H188" s="218">
        <v>2.972</v>
      </c>
      <c r="I188" s="131"/>
      <c r="J188" s="248">
        <f>ROUND(I188*H188,2)</f>
        <v>0</v>
      </c>
      <c r="K188" s="130" t="s">
        <v>159</v>
      </c>
      <c r="L188" s="32"/>
      <c r="M188" s="132" t="s">
        <v>1</v>
      </c>
      <c r="N188" s="133" t="s">
        <v>43</v>
      </c>
      <c r="P188" s="134">
        <f>O188*H188</f>
        <v>0</v>
      </c>
      <c r="Q188" s="134">
        <v>2.5018699999999998</v>
      </c>
      <c r="R188" s="134">
        <f>Q188*H188</f>
        <v>7.435557639999999</v>
      </c>
      <c r="S188" s="134">
        <v>0</v>
      </c>
      <c r="T188" s="135">
        <f>S188*H188</f>
        <v>0</v>
      </c>
      <c r="AR188" s="136" t="s">
        <v>160</v>
      </c>
      <c r="AT188" s="136" t="s">
        <v>155</v>
      </c>
      <c r="AU188" s="136" t="s">
        <v>88</v>
      </c>
      <c r="AY188" s="17" t="s">
        <v>153</v>
      </c>
      <c r="BE188" s="137">
        <f>IF(N188="základní",J188,0)</f>
        <v>0</v>
      </c>
      <c r="BF188" s="137">
        <f>IF(N188="snížená",J188,0)</f>
        <v>0</v>
      </c>
      <c r="BG188" s="137">
        <f>IF(N188="zákl. přenesená",J188,0)</f>
        <v>0</v>
      </c>
      <c r="BH188" s="137">
        <f>IF(N188="sníž. přenesená",J188,0)</f>
        <v>0</v>
      </c>
      <c r="BI188" s="137">
        <f>IF(N188="nulová",J188,0)</f>
        <v>0</v>
      </c>
      <c r="BJ188" s="17" t="s">
        <v>86</v>
      </c>
      <c r="BK188" s="137">
        <f>ROUND(I188*H188,2)</f>
        <v>0</v>
      </c>
      <c r="BL188" s="17" t="s">
        <v>160</v>
      </c>
      <c r="BM188" s="136" t="s">
        <v>211</v>
      </c>
    </row>
    <row r="189" spans="2:65" s="12" customFormat="1">
      <c r="B189" s="138"/>
      <c r="C189" s="219"/>
      <c r="D189" s="220" t="s">
        <v>162</v>
      </c>
      <c r="E189" s="221" t="s">
        <v>1</v>
      </c>
      <c r="F189" s="222" t="s">
        <v>212</v>
      </c>
      <c r="G189" s="219"/>
      <c r="H189" s="221" t="s">
        <v>1</v>
      </c>
      <c r="I189" s="140"/>
      <c r="J189" s="219"/>
      <c r="L189" s="138"/>
      <c r="M189" s="141"/>
      <c r="T189" s="142"/>
      <c r="AT189" s="139" t="s">
        <v>162</v>
      </c>
      <c r="AU189" s="139" t="s">
        <v>88</v>
      </c>
      <c r="AV189" s="12" t="s">
        <v>86</v>
      </c>
      <c r="AW189" s="12" t="s">
        <v>32</v>
      </c>
      <c r="AX189" s="12" t="s">
        <v>78</v>
      </c>
      <c r="AY189" s="139" t="s">
        <v>153</v>
      </c>
    </row>
    <row r="190" spans="2:65" s="13" customFormat="1">
      <c r="B190" s="143"/>
      <c r="C190" s="223"/>
      <c r="D190" s="220" t="s">
        <v>162</v>
      </c>
      <c r="E190" s="224" t="s">
        <v>1</v>
      </c>
      <c r="F190" s="225" t="s">
        <v>213</v>
      </c>
      <c r="G190" s="223"/>
      <c r="H190" s="226">
        <v>2.972</v>
      </c>
      <c r="I190" s="145"/>
      <c r="J190" s="223"/>
      <c r="L190" s="143"/>
      <c r="M190" s="146"/>
      <c r="T190" s="147"/>
      <c r="AT190" s="144" t="s">
        <v>162</v>
      </c>
      <c r="AU190" s="144" t="s">
        <v>88</v>
      </c>
      <c r="AV190" s="13" t="s">
        <v>88</v>
      </c>
      <c r="AW190" s="13" t="s">
        <v>32</v>
      </c>
      <c r="AX190" s="13" t="s">
        <v>78</v>
      </c>
      <c r="AY190" s="144" t="s">
        <v>153</v>
      </c>
    </row>
    <row r="191" spans="2:65" s="14" customFormat="1">
      <c r="B191" s="148"/>
      <c r="C191" s="227"/>
      <c r="D191" s="220" t="s">
        <v>162</v>
      </c>
      <c r="E191" s="228" t="s">
        <v>1</v>
      </c>
      <c r="F191" s="229" t="s">
        <v>165</v>
      </c>
      <c r="G191" s="227"/>
      <c r="H191" s="230">
        <v>2.972</v>
      </c>
      <c r="I191" s="150"/>
      <c r="J191" s="227"/>
      <c r="L191" s="148"/>
      <c r="M191" s="151"/>
      <c r="T191" s="152"/>
      <c r="AT191" s="149" t="s">
        <v>162</v>
      </c>
      <c r="AU191" s="149" t="s">
        <v>88</v>
      </c>
      <c r="AV191" s="14" t="s">
        <v>166</v>
      </c>
      <c r="AW191" s="14" t="s">
        <v>32</v>
      </c>
      <c r="AX191" s="14" t="s">
        <v>78</v>
      </c>
      <c r="AY191" s="149" t="s">
        <v>153</v>
      </c>
    </row>
    <row r="192" spans="2:65" s="15" customFormat="1">
      <c r="B192" s="153"/>
      <c r="C192" s="231"/>
      <c r="D192" s="220" t="s">
        <v>162</v>
      </c>
      <c r="E192" s="232" t="s">
        <v>1</v>
      </c>
      <c r="F192" s="233" t="s">
        <v>167</v>
      </c>
      <c r="G192" s="231"/>
      <c r="H192" s="234">
        <v>2.972</v>
      </c>
      <c r="I192" s="155"/>
      <c r="J192" s="231"/>
      <c r="L192" s="153"/>
      <c r="M192" s="156"/>
      <c r="T192" s="157"/>
      <c r="AT192" s="154" t="s">
        <v>162</v>
      </c>
      <c r="AU192" s="154" t="s">
        <v>88</v>
      </c>
      <c r="AV192" s="15" t="s">
        <v>160</v>
      </c>
      <c r="AW192" s="15" t="s">
        <v>32</v>
      </c>
      <c r="AX192" s="15" t="s">
        <v>86</v>
      </c>
      <c r="AY192" s="154" t="s">
        <v>153</v>
      </c>
    </row>
    <row r="193" spans="2:65" s="1" customFormat="1" ht="16.5" customHeight="1">
      <c r="B193" s="129"/>
      <c r="C193" s="214" t="s">
        <v>214</v>
      </c>
      <c r="D193" s="214" t="s">
        <v>155</v>
      </c>
      <c r="E193" s="215" t="s">
        <v>215</v>
      </c>
      <c r="F193" s="216" t="s">
        <v>216</v>
      </c>
      <c r="G193" s="217" t="s">
        <v>217</v>
      </c>
      <c r="H193" s="218">
        <v>1.77</v>
      </c>
      <c r="I193" s="131"/>
      <c r="J193" s="248">
        <f>ROUND(I193*H193,2)</f>
        <v>0</v>
      </c>
      <c r="K193" s="130" t="s">
        <v>159</v>
      </c>
      <c r="L193" s="32"/>
      <c r="M193" s="132" t="s">
        <v>1</v>
      </c>
      <c r="N193" s="133" t="s">
        <v>43</v>
      </c>
      <c r="P193" s="134">
        <f>O193*H193</f>
        <v>0</v>
      </c>
      <c r="Q193" s="134">
        <v>2.47E-3</v>
      </c>
      <c r="R193" s="134">
        <f>Q193*H193</f>
        <v>4.3718999999999997E-3</v>
      </c>
      <c r="S193" s="134">
        <v>0</v>
      </c>
      <c r="T193" s="135">
        <f>S193*H193</f>
        <v>0</v>
      </c>
      <c r="AR193" s="136" t="s">
        <v>160</v>
      </c>
      <c r="AT193" s="136" t="s">
        <v>155</v>
      </c>
      <c r="AU193" s="136" t="s">
        <v>88</v>
      </c>
      <c r="AY193" s="17" t="s">
        <v>153</v>
      </c>
      <c r="BE193" s="137">
        <f>IF(N193="základní",J193,0)</f>
        <v>0</v>
      </c>
      <c r="BF193" s="137">
        <f>IF(N193="snížená",J193,0)</f>
        <v>0</v>
      </c>
      <c r="BG193" s="137">
        <f>IF(N193="zákl. přenesená",J193,0)</f>
        <v>0</v>
      </c>
      <c r="BH193" s="137">
        <f>IF(N193="sníž. přenesená",J193,0)</f>
        <v>0</v>
      </c>
      <c r="BI193" s="137">
        <f>IF(N193="nulová",J193,0)</f>
        <v>0</v>
      </c>
      <c r="BJ193" s="17" t="s">
        <v>86</v>
      </c>
      <c r="BK193" s="137">
        <f>ROUND(I193*H193,2)</f>
        <v>0</v>
      </c>
      <c r="BL193" s="17" t="s">
        <v>160</v>
      </c>
      <c r="BM193" s="136" t="s">
        <v>218</v>
      </c>
    </row>
    <row r="194" spans="2:65" s="12" customFormat="1">
      <c r="B194" s="138"/>
      <c r="C194" s="219"/>
      <c r="D194" s="220" t="s">
        <v>162</v>
      </c>
      <c r="E194" s="221" t="s">
        <v>1</v>
      </c>
      <c r="F194" s="222" t="s">
        <v>219</v>
      </c>
      <c r="G194" s="219"/>
      <c r="H194" s="221" t="s">
        <v>1</v>
      </c>
      <c r="I194" s="140"/>
      <c r="J194" s="219"/>
      <c r="L194" s="138"/>
      <c r="M194" s="141"/>
      <c r="T194" s="142"/>
      <c r="AT194" s="139" t="s">
        <v>162</v>
      </c>
      <c r="AU194" s="139" t="s">
        <v>88</v>
      </c>
      <c r="AV194" s="12" t="s">
        <v>86</v>
      </c>
      <c r="AW194" s="12" t="s">
        <v>32</v>
      </c>
      <c r="AX194" s="12" t="s">
        <v>78</v>
      </c>
      <c r="AY194" s="139" t="s">
        <v>153</v>
      </c>
    </row>
    <row r="195" spans="2:65" s="13" customFormat="1">
      <c r="B195" s="143"/>
      <c r="C195" s="223"/>
      <c r="D195" s="220" t="s">
        <v>162</v>
      </c>
      <c r="E195" s="224" t="s">
        <v>1</v>
      </c>
      <c r="F195" s="225" t="s">
        <v>220</v>
      </c>
      <c r="G195" s="223"/>
      <c r="H195" s="226">
        <v>1.77</v>
      </c>
      <c r="I195" s="145"/>
      <c r="J195" s="223"/>
      <c r="L195" s="143"/>
      <c r="M195" s="146"/>
      <c r="T195" s="147"/>
      <c r="AT195" s="144" t="s">
        <v>162</v>
      </c>
      <c r="AU195" s="144" t="s">
        <v>88</v>
      </c>
      <c r="AV195" s="13" t="s">
        <v>88</v>
      </c>
      <c r="AW195" s="13" t="s">
        <v>32</v>
      </c>
      <c r="AX195" s="13" t="s">
        <v>78</v>
      </c>
      <c r="AY195" s="144" t="s">
        <v>153</v>
      </c>
    </row>
    <row r="196" spans="2:65" s="14" customFormat="1">
      <c r="B196" s="148"/>
      <c r="C196" s="227"/>
      <c r="D196" s="220" t="s">
        <v>162</v>
      </c>
      <c r="E196" s="228" t="s">
        <v>1</v>
      </c>
      <c r="F196" s="229" t="s">
        <v>165</v>
      </c>
      <c r="G196" s="227"/>
      <c r="H196" s="230">
        <v>1.77</v>
      </c>
      <c r="I196" s="150"/>
      <c r="J196" s="227"/>
      <c r="L196" s="148"/>
      <c r="M196" s="151"/>
      <c r="T196" s="152"/>
      <c r="AT196" s="149" t="s">
        <v>162</v>
      </c>
      <c r="AU196" s="149" t="s">
        <v>88</v>
      </c>
      <c r="AV196" s="14" t="s">
        <v>166</v>
      </c>
      <c r="AW196" s="14" t="s">
        <v>32</v>
      </c>
      <c r="AX196" s="14" t="s">
        <v>78</v>
      </c>
      <c r="AY196" s="149" t="s">
        <v>153</v>
      </c>
    </row>
    <row r="197" spans="2:65" s="15" customFormat="1">
      <c r="B197" s="153"/>
      <c r="C197" s="231"/>
      <c r="D197" s="220" t="s">
        <v>162</v>
      </c>
      <c r="E197" s="232" t="s">
        <v>1</v>
      </c>
      <c r="F197" s="233" t="s">
        <v>167</v>
      </c>
      <c r="G197" s="231"/>
      <c r="H197" s="234">
        <v>1.77</v>
      </c>
      <c r="I197" s="155"/>
      <c r="J197" s="231"/>
      <c r="L197" s="153"/>
      <c r="M197" s="156"/>
      <c r="T197" s="157"/>
      <c r="AT197" s="154" t="s">
        <v>162</v>
      </c>
      <c r="AU197" s="154" t="s">
        <v>88</v>
      </c>
      <c r="AV197" s="15" t="s">
        <v>160</v>
      </c>
      <c r="AW197" s="15" t="s">
        <v>32</v>
      </c>
      <c r="AX197" s="15" t="s">
        <v>86</v>
      </c>
      <c r="AY197" s="154" t="s">
        <v>153</v>
      </c>
    </row>
    <row r="198" spans="2:65" s="1" customFormat="1" ht="16.5" customHeight="1">
      <c r="B198" s="129"/>
      <c r="C198" s="214" t="s">
        <v>221</v>
      </c>
      <c r="D198" s="214" t="s">
        <v>155</v>
      </c>
      <c r="E198" s="215" t="s">
        <v>222</v>
      </c>
      <c r="F198" s="216" t="s">
        <v>223</v>
      </c>
      <c r="G198" s="217" t="s">
        <v>217</v>
      </c>
      <c r="H198" s="218">
        <v>1.77</v>
      </c>
      <c r="I198" s="131"/>
      <c r="J198" s="248">
        <f>ROUND(I198*H198,2)</f>
        <v>0</v>
      </c>
      <c r="K198" s="130" t="s">
        <v>159</v>
      </c>
      <c r="L198" s="32"/>
      <c r="M198" s="132" t="s">
        <v>1</v>
      </c>
      <c r="N198" s="133" t="s">
        <v>43</v>
      </c>
      <c r="P198" s="134">
        <f>O198*H198</f>
        <v>0</v>
      </c>
      <c r="Q198" s="134">
        <v>0</v>
      </c>
      <c r="R198" s="134">
        <f>Q198*H198</f>
        <v>0</v>
      </c>
      <c r="S198" s="134">
        <v>0</v>
      </c>
      <c r="T198" s="135">
        <f>S198*H198</f>
        <v>0</v>
      </c>
      <c r="AR198" s="136" t="s">
        <v>160</v>
      </c>
      <c r="AT198" s="136" t="s">
        <v>155</v>
      </c>
      <c r="AU198" s="136" t="s">
        <v>88</v>
      </c>
      <c r="AY198" s="17" t="s">
        <v>153</v>
      </c>
      <c r="BE198" s="137">
        <f>IF(N198="základní",J198,0)</f>
        <v>0</v>
      </c>
      <c r="BF198" s="137">
        <f>IF(N198="snížená",J198,0)</f>
        <v>0</v>
      </c>
      <c r="BG198" s="137">
        <f>IF(N198="zákl. přenesená",J198,0)</f>
        <v>0</v>
      </c>
      <c r="BH198" s="137">
        <f>IF(N198="sníž. přenesená",J198,0)</f>
        <v>0</v>
      </c>
      <c r="BI198" s="137">
        <f>IF(N198="nulová",J198,0)</f>
        <v>0</v>
      </c>
      <c r="BJ198" s="17" t="s">
        <v>86</v>
      </c>
      <c r="BK198" s="137">
        <f>ROUND(I198*H198,2)</f>
        <v>0</v>
      </c>
      <c r="BL198" s="17" t="s">
        <v>160</v>
      </c>
      <c r="BM198" s="136" t="s">
        <v>224</v>
      </c>
    </row>
    <row r="199" spans="2:65" s="12" customFormat="1">
      <c r="B199" s="138"/>
      <c r="C199" s="219"/>
      <c r="D199" s="220" t="s">
        <v>162</v>
      </c>
      <c r="E199" s="221" t="s">
        <v>1</v>
      </c>
      <c r="F199" s="222" t="s">
        <v>219</v>
      </c>
      <c r="G199" s="219"/>
      <c r="H199" s="221" t="s">
        <v>1</v>
      </c>
      <c r="I199" s="140"/>
      <c r="J199" s="219"/>
      <c r="L199" s="138"/>
      <c r="M199" s="141"/>
      <c r="T199" s="142"/>
      <c r="AT199" s="139" t="s">
        <v>162</v>
      </c>
      <c r="AU199" s="139" t="s">
        <v>88</v>
      </c>
      <c r="AV199" s="12" t="s">
        <v>86</v>
      </c>
      <c r="AW199" s="12" t="s">
        <v>32</v>
      </c>
      <c r="AX199" s="12" t="s">
        <v>78</v>
      </c>
      <c r="AY199" s="139" t="s">
        <v>153</v>
      </c>
    </row>
    <row r="200" spans="2:65" s="13" customFormat="1">
      <c r="B200" s="143"/>
      <c r="C200" s="223"/>
      <c r="D200" s="220" t="s">
        <v>162</v>
      </c>
      <c r="E200" s="224" t="s">
        <v>1</v>
      </c>
      <c r="F200" s="225" t="s">
        <v>220</v>
      </c>
      <c r="G200" s="223"/>
      <c r="H200" s="226">
        <v>1.77</v>
      </c>
      <c r="I200" s="145"/>
      <c r="J200" s="223"/>
      <c r="L200" s="143"/>
      <c r="M200" s="146"/>
      <c r="T200" s="147"/>
      <c r="AT200" s="144" t="s">
        <v>162</v>
      </c>
      <c r="AU200" s="144" t="s">
        <v>88</v>
      </c>
      <c r="AV200" s="13" t="s">
        <v>88</v>
      </c>
      <c r="AW200" s="13" t="s">
        <v>32</v>
      </c>
      <c r="AX200" s="13" t="s">
        <v>78</v>
      </c>
      <c r="AY200" s="144" t="s">
        <v>153</v>
      </c>
    </row>
    <row r="201" spans="2:65" s="14" customFormat="1">
      <c r="B201" s="148"/>
      <c r="C201" s="227"/>
      <c r="D201" s="220" t="s">
        <v>162</v>
      </c>
      <c r="E201" s="228" t="s">
        <v>1</v>
      </c>
      <c r="F201" s="229" t="s">
        <v>165</v>
      </c>
      <c r="G201" s="227"/>
      <c r="H201" s="230">
        <v>1.77</v>
      </c>
      <c r="I201" s="150"/>
      <c r="J201" s="227"/>
      <c r="L201" s="148"/>
      <c r="M201" s="151"/>
      <c r="T201" s="152"/>
      <c r="AT201" s="149" t="s">
        <v>162</v>
      </c>
      <c r="AU201" s="149" t="s">
        <v>88</v>
      </c>
      <c r="AV201" s="14" t="s">
        <v>166</v>
      </c>
      <c r="AW201" s="14" t="s">
        <v>32</v>
      </c>
      <c r="AX201" s="14" t="s">
        <v>78</v>
      </c>
      <c r="AY201" s="149" t="s">
        <v>153</v>
      </c>
    </row>
    <row r="202" spans="2:65" s="15" customFormat="1">
      <c r="B202" s="153"/>
      <c r="C202" s="231"/>
      <c r="D202" s="220" t="s">
        <v>162</v>
      </c>
      <c r="E202" s="232" t="s">
        <v>1</v>
      </c>
      <c r="F202" s="233" t="s">
        <v>167</v>
      </c>
      <c r="G202" s="231"/>
      <c r="H202" s="234">
        <v>1.77</v>
      </c>
      <c r="I202" s="155"/>
      <c r="J202" s="231"/>
      <c r="L202" s="153"/>
      <c r="M202" s="156"/>
      <c r="T202" s="157"/>
      <c r="AT202" s="154" t="s">
        <v>162</v>
      </c>
      <c r="AU202" s="154" t="s">
        <v>88</v>
      </c>
      <c r="AV202" s="15" t="s">
        <v>160</v>
      </c>
      <c r="AW202" s="15" t="s">
        <v>32</v>
      </c>
      <c r="AX202" s="15" t="s">
        <v>86</v>
      </c>
      <c r="AY202" s="154" t="s">
        <v>153</v>
      </c>
    </row>
    <row r="203" spans="2:65" s="1" customFormat="1" ht="24.15" customHeight="1">
      <c r="B203" s="129"/>
      <c r="C203" s="214" t="s">
        <v>225</v>
      </c>
      <c r="D203" s="214" t="s">
        <v>155</v>
      </c>
      <c r="E203" s="215" t="s">
        <v>226</v>
      </c>
      <c r="F203" s="216" t="s">
        <v>227</v>
      </c>
      <c r="G203" s="217" t="s">
        <v>228</v>
      </c>
      <c r="H203" s="218">
        <v>0.18099999999999999</v>
      </c>
      <c r="I203" s="131"/>
      <c r="J203" s="248">
        <f>ROUND(I203*H203,2)</f>
        <v>0</v>
      </c>
      <c r="K203" s="130" t="s">
        <v>159</v>
      </c>
      <c r="L203" s="32"/>
      <c r="M203" s="132" t="s">
        <v>1</v>
      </c>
      <c r="N203" s="133" t="s">
        <v>43</v>
      </c>
      <c r="P203" s="134">
        <f>O203*H203</f>
        <v>0</v>
      </c>
      <c r="Q203" s="134">
        <v>1.06277</v>
      </c>
      <c r="R203" s="134">
        <f>Q203*H203</f>
        <v>0.19236137</v>
      </c>
      <c r="S203" s="134">
        <v>0</v>
      </c>
      <c r="T203" s="135">
        <f>S203*H203</f>
        <v>0</v>
      </c>
      <c r="AR203" s="136" t="s">
        <v>160</v>
      </c>
      <c r="AT203" s="136" t="s">
        <v>155</v>
      </c>
      <c r="AU203" s="136" t="s">
        <v>88</v>
      </c>
      <c r="AY203" s="17" t="s">
        <v>153</v>
      </c>
      <c r="BE203" s="137">
        <f>IF(N203="základní",J203,0)</f>
        <v>0</v>
      </c>
      <c r="BF203" s="137">
        <f>IF(N203="snížená",J203,0)</f>
        <v>0</v>
      </c>
      <c r="BG203" s="137">
        <f>IF(N203="zákl. přenesená",J203,0)</f>
        <v>0</v>
      </c>
      <c r="BH203" s="137">
        <f>IF(N203="sníž. přenesená",J203,0)</f>
        <v>0</v>
      </c>
      <c r="BI203" s="137">
        <f>IF(N203="nulová",J203,0)</f>
        <v>0</v>
      </c>
      <c r="BJ203" s="17" t="s">
        <v>86</v>
      </c>
      <c r="BK203" s="137">
        <f>ROUND(I203*H203,2)</f>
        <v>0</v>
      </c>
      <c r="BL203" s="17" t="s">
        <v>160</v>
      </c>
      <c r="BM203" s="136" t="s">
        <v>229</v>
      </c>
    </row>
    <row r="204" spans="2:65" s="12" customFormat="1">
      <c r="B204" s="138"/>
      <c r="C204" s="219"/>
      <c r="D204" s="220" t="s">
        <v>162</v>
      </c>
      <c r="E204" s="221" t="s">
        <v>1</v>
      </c>
      <c r="F204" s="222" t="s">
        <v>230</v>
      </c>
      <c r="G204" s="219"/>
      <c r="H204" s="221" t="s">
        <v>1</v>
      </c>
      <c r="I204" s="140"/>
      <c r="J204" s="219"/>
      <c r="L204" s="138"/>
      <c r="M204" s="141"/>
      <c r="T204" s="142"/>
      <c r="AT204" s="139" t="s">
        <v>162</v>
      </c>
      <c r="AU204" s="139" t="s">
        <v>88</v>
      </c>
      <c r="AV204" s="12" t="s">
        <v>86</v>
      </c>
      <c r="AW204" s="12" t="s">
        <v>32</v>
      </c>
      <c r="AX204" s="12" t="s">
        <v>78</v>
      </c>
      <c r="AY204" s="139" t="s">
        <v>153</v>
      </c>
    </row>
    <row r="205" spans="2:65" s="12" customFormat="1">
      <c r="B205" s="138"/>
      <c r="C205" s="219"/>
      <c r="D205" s="220" t="s">
        <v>162</v>
      </c>
      <c r="E205" s="221" t="s">
        <v>1</v>
      </c>
      <c r="F205" s="222" t="s">
        <v>231</v>
      </c>
      <c r="G205" s="219"/>
      <c r="H205" s="221" t="s">
        <v>1</v>
      </c>
      <c r="I205" s="140"/>
      <c r="J205" s="219"/>
      <c r="L205" s="138"/>
      <c r="M205" s="141"/>
      <c r="T205" s="142"/>
      <c r="AT205" s="139" t="s">
        <v>162</v>
      </c>
      <c r="AU205" s="139" t="s">
        <v>88</v>
      </c>
      <c r="AV205" s="12" t="s">
        <v>86</v>
      </c>
      <c r="AW205" s="12" t="s">
        <v>32</v>
      </c>
      <c r="AX205" s="12" t="s">
        <v>78</v>
      </c>
      <c r="AY205" s="139" t="s">
        <v>153</v>
      </c>
    </row>
    <row r="206" spans="2:65" s="13" customFormat="1">
      <c r="B206" s="143"/>
      <c r="C206" s="223"/>
      <c r="D206" s="220" t="s">
        <v>162</v>
      </c>
      <c r="E206" s="224" t="s">
        <v>1</v>
      </c>
      <c r="F206" s="225" t="s">
        <v>232</v>
      </c>
      <c r="G206" s="223"/>
      <c r="H206" s="226">
        <v>6.6000000000000003E-2</v>
      </c>
      <c r="I206" s="145"/>
      <c r="J206" s="223"/>
      <c r="L206" s="143"/>
      <c r="M206" s="146"/>
      <c r="T206" s="147"/>
      <c r="AT206" s="144" t="s">
        <v>162</v>
      </c>
      <c r="AU206" s="144" t="s">
        <v>88</v>
      </c>
      <c r="AV206" s="13" t="s">
        <v>88</v>
      </c>
      <c r="AW206" s="13" t="s">
        <v>32</v>
      </c>
      <c r="AX206" s="13" t="s">
        <v>78</v>
      </c>
      <c r="AY206" s="144" t="s">
        <v>153</v>
      </c>
    </row>
    <row r="207" spans="2:65" s="12" customFormat="1">
      <c r="B207" s="138"/>
      <c r="C207" s="219"/>
      <c r="D207" s="220" t="s">
        <v>162</v>
      </c>
      <c r="E207" s="221" t="s">
        <v>1</v>
      </c>
      <c r="F207" s="222" t="s">
        <v>233</v>
      </c>
      <c r="G207" s="219"/>
      <c r="H207" s="221" t="s">
        <v>1</v>
      </c>
      <c r="I207" s="140"/>
      <c r="J207" s="219"/>
      <c r="L207" s="138"/>
      <c r="M207" s="141"/>
      <c r="T207" s="142"/>
      <c r="AT207" s="139" t="s">
        <v>162</v>
      </c>
      <c r="AU207" s="139" t="s">
        <v>88</v>
      </c>
      <c r="AV207" s="12" t="s">
        <v>86</v>
      </c>
      <c r="AW207" s="12" t="s">
        <v>32</v>
      </c>
      <c r="AX207" s="12" t="s">
        <v>78</v>
      </c>
      <c r="AY207" s="139" t="s">
        <v>153</v>
      </c>
    </row>
    <row r="208" spans="2:65" s="13" customFormat="1">
      <c r="B208" s="143"/>
      <c r="C208" s="223"/>
      <c r="D208" s="220" t="s">
        <v>162</v>
      </c>
      <c r="E208" s="224" t="s">
        <v>1</v>
      </c>
      <c r="F208" s="225" t="s">
        <v>234</v>
      </c>
      <c r="G208" s="223"/>
      <c r="H208" s="226">
        <v>0.115</v>
      </c>
      <c r="I208" s="145"/>
      <c r="J208" s="223"/>
      <c r="L208" s="143"/>
      <c r="M208" s="146"/>
      <c r="T208" s="147"/>
      <c r="AT208" s="144" t="s">
        <v>162</v>
      </c>
      <c r="AU208" s="144" t="s">
        <v>88</v>
      </c>
      <c r="AV208" s="13" t="s">
        <v>88</v>
      </c>
      <c r="AW208" s="13" t="s">
        <v>32</v>
      </c>
      <c r="AX208" s="13" t="s">
        <v>78</v>
      </c>
      <c r="AY208" s="144" t="s">
        <v>153</v>
      </c>
    </row>
    <row r="209" spans="2:65" s="14" customFormat="1">
      <c r="B209" s="148"/>
      <c r="C209" s="227"/>
      <c r="D209" s="220" t="s">
        <v>162</v>
      </c>
      <c r="E209" s="228" t="s">
        <v>1</v>
      </c>
      <c r="F209" s="229" t="s">
        <v>165</v>
      </c>
      <c r="G209" s="227"/>
      <c r="H209" s="230">
        <v>0.18099999999999999</v>
      </c>
      <c r="I209" s="150"/>
      <c r="J209" s="227"/>
      <c r="L209" s="148"/>
      <c r="M209" s="151"/>
      <c r="T209" s="152"/>
      <c r="AT209" s="149" t="s">
        <v>162</v>
      </c>
      <c r="AU209" s="149" t="s">
        <v>88</v>
      </c>
      <c r="AV209" s="14" t="s">
        <v>166</v>
      </c>
      <c r="AW209" s="14" t="s">
        <v>32</v>
      </c>
      <c r="AX209" s="14" t="s">
        <v>78</v>
      </c>
      <c r="AY209" s="149" t="s">
        <v>153</v>
      </c>
    </row>
    <row r="210" spans="2:65" s="15" customFormat="1">
      <c r="B210" s="153"/>
      <c r="C210" s="231"/>
      <c r="D210" s="220" t="s">
        <v>162</v>
      </c>
      <c r="E210" s="232" t="s">
        <v>1</v>
      </c>
      <c r="F210" s="233" t="s">
        <v>167</v>
      </c>
      <c r="G210" s="231"/>
      <c r="H210" s="234">
        <v>0.18099999999999999</v>
      </c>
      <c r="I210" s="155"/>
      <c r="J210" s="231"/>
      <c r="L210" s="153"/>
      <c r="M210" s="156"/>
      <c r="T210" s="157"/>
      <c r="AT210" s="154" t="s">
        <v>162</v>
      </c>
      <c r="AU210" s="154" t="s">
        <v>88</v>
      </c>
      <c r="AV210" s="15" t="s">
        <v>160</v>
      </c>
      <c r="AW210" s="15" t="s">
        <v>32</v>
      </c>
      <c r="AX210" s="15" t="s">
        <v>86</v>
      </c>
      <c r="AY210" s="154" t="s">
        <v>153</v>
      </c>
    </row>
    <row r="211" spans="2:65" s="1" customFormat="1" ht="24.15" customHeight="1">
      <c r="B211" s="129"/>
      <c r="C211" s="214" t="s">
        <v>235</v>
      </c>
      <c r="D211" s="214" t="s">
        <v>155</v>
      </c>
      <c r="E211" s="215" t="s">
        <v>236</v>
      </c>
      <c r="F211" s="216" t="s">
        <v>237</v>
      </c>
      <c r="G211" s="217" t="s">
        <v>158</v>
      </c>
      <c r="H211" s="218">
        <v>6.101</v>
      </c>
      <c r="I211" s="131"/>
      <c r="J211" s="248">
        <f>ROUND(I211*H211,2)</f>
        <v>0</v>
      </c>
      <c r="K211" s="130" t="s">
        <v>159</v>
      </c>
      <c r="L211" s="32"/>
      <c r="M211" s="132" t="s">
        <v>1</v>
      </c>
      <c r="N211" s="133" t="s">
        <v>43</v>
      </c>
      <c r="P211" s="134">
        <f>O211*H211</f>
        <v>0</v>
      </c>
      <c r="Q211" s="134">
        <v>2.3010199999999998</v>
      </c>
      <c r="R211" s="134">
        <f>Q211*H211</f>
        <v>14.03852302</v>
      </c>
      <c r="S211" s="134">
        <v>0</v>
      </c>
      <c r="T211" s="135">
        <f>S211*H211</f>
        <v>0</v>
      </c>
      <c r="AR211" s="136" t="s">
        <v>160</v>
      </c>
      <c r="AT211" s="136" t="s">
        <v>155</v>
      </c>
      <c r="AU211" s="136" t="s">
        <v>88</v>
      </c>
      <c r="AY211" s="17" t="s">
        <v>153</v>
      </c>
      <c r="BE211" s="137">
        <f>IF(N211="základní",J211,0)</f>
        <v>0</v>
      </c>
      <c r="BF211" s="137">
        <f>IF(N211="snížená",J211,0)</f>
        <v>0</v>
      </c>
      <c r="BG211" s="137">
        <f>IF(N211="zákl. přenesená",J211,0)</f>
        <v>0</v>
      </c>
      <c r="BH211" s="137">
        <f>IF(N211="sníž. přenesená",J211,0)</f>
        <v>0</v>
      </c>
      <c r="BI211" s="137">
        <f>IF(N211="nulová",J211,0)</f>
        <v>0</v>
      </c>
      <c r="BJ211" s="17" t="s">
        <v>86</v>
      </c>
      <c r="BK211" s="137">
        <f>ROUND(I211*H211,2)</f>
        <v>0</v>
      </c>
      <c r="BL211" s="17" t="s">
        <v>160</v>
      </c>
      <c r="BM211" s="136" t="s">
        <v>238</v>
      </c>
    </row>
    <row r="212" spans="2:65" s="12" customFormat="1">
      <c r="B212" s="138"/>
      <c r="C212" s="219"/>
      <c r="D212" s="220" t="s">
        <v>162</v>
      </c>
      <c r="E212" s="221" t="s">
        <v>1</v>
      </c>
      <c r="F212" s="222" t="s">
        <v>239</v>
      </c>
      <c r="G212" s="219"/>
      <c r="H212" s="221" t="s">
        <v>1</v>
      </c>
      <c r="I212" s="140"/>
      <c r="J212" s="219"/>
      <c r="L212" s="138"/>
      <c r="M212" s="141"/>
      <c r="T212" s="142"/>
      <c r="AT212" s="139" t="s">
        <v>162</v>
      </c>
      <c r="AU212" s="139" t="s">
        <v>88</v>
      </c>
      <c r="AV212" s="12" t="s">
        <v>86</v>
      </c>
      <c r="AW212" s="12" t="s">
        <v>32</v>
      </c>
      <c r="AX212" s="12" t="s">
        <v>78</v>
      </c>
      <c r="AY212" s="139" t="s">
        <v>153</v>
      </c>
    </row>
    <row r="213" spans="2:65" s="13" customFormat="1">
      <c r="B213" s="143"/>
      <c r="C213" s="223"/>
      <c r="D213" s="220" t="s">
        <v>162</v>
      </c>
      <c r="E213" s="224" t="s">
        <v>1</v>
      </c>
      <c r="F213" s="225" t="s">
        <v>240</v>
      </c>
      <c r="G213" s="223"/>
      <c r="H213" s="226">
        <v>4.1820000000000004</v>
      </c>
      <c r="I213" s="145"/>
      <c r="J213" s="223"/>
      <c r="L213" s="143"/>
      <c r="M213" s="146"/>
      <c r="T213" s="147"/>
      <c r="AT213" s="144" t="s">
        <v>162</v>
      </c>
      <c r="AU213" s="144" t="s">
        <v>88</v>
      </c>
      <c r="AV213" s="13" t="s">
        <v>88</v>
      </c>
      <c r="AW213" s="13" t="s">
        <v>32</v>
      </c>
      <c r="AX213" s="13" t="s">
        <v>78</v>
      </c>
      <c r="AY213" s="144" t="s">
        <v>153</v>
      </c>
    </row>
    <row r="214" spans="2:65" s="13" customFormat="1">
      <c r="B214" s="143"/>
      <c r="C214" s="223"/>
      <c r="D214" s="220" t="s">
        <v>162</v>
      </c>
      <c r="E214" s="224" t="s">
        <v>1</v>
      </c>
      <c r="F214" s="225" t="s">
        <v>241</v>
      </c>
      <c r="G214" s="223"/>
      <c r="H214" s="226">
        <v>0.217</v>
      </c>
      <c r="I214" s="145"/>
      <c r="J214" s="223"/>
      <c r="L214" s="143"/>
      <c r="M214" s="146"/>
      <c r="T214" s="147"/>
      <c r="AT214" s="144" t="s">
        <v>162</v>
      </c>
      <c r="AU214" s="144" t="s">
        <v>88</v>
      </c>
      <c r="AV214" s="13" t="s">
        <v>88</v>
      </c>
      <c r="AW214" s="13" t="s">
        <v>32</v>
      </c>
      <c r="AX214" s="13" t="s">
        <v>78</v>
      </c>
      <c r="AY214" s="144" t="s">
        <v>153</v>
      </c>
    </row>
    <row r="215" spans="2:65" s="14" customFormat="1">
      <c r="B215" s="148"/>
      <c r="C215" s="227"/>
      <c r="D215" s="220" t="s">
        <v>162</v>
      </c>
      <c r="E215" s="228" t="s">
        <v>1</v>
      </c>
      <c r="F215" s="229" t="s">
        <v>165</v>
      </c>
      <c r="G215" s="227"/>
      <c r="H215" s="230">
        <v>4.399</v>
      </c>
      <c r="I215" s="150"/>
      <c r="J215" s="227"/>
      <c r="L215" s="148"/>
      <c r="M215" s="151"/>
      <c r="T215" s="152"/>
      <c r="AT215" s="149" t="s">
        <v>162</v>
      </c>
      <c r="AU215" s="149" t="s">
        <v>88</v>
      </c>
      <c r="AV215" s="14" t="s">
        <v>166</v>
      </c>
      <c r="AW215" s="14" t="s">
        <v>32</v>
      </c>
      <c r="AX215" s="14" t="s">
        <v>78</v>
      </c>
      <c r="AY215" s="149" t="s">
        <v>153</v>
      </c>
    </row>
    <row r="216" spans="2:65" s="12" customFormat="1">
      <c r="B216" s="138"/>
      <c r="C216" s="219"/>
      <c r="D216" s="220" t="s">
        <v>162</v>
      </c>
      <c r="E216" s="221" t="s">
        <v>1</v>
      </c>
      <c r="F216" s="222" t="s">
        <v>242</v>
      </c>
      <c r="G216" s="219"/>
      <c r="H216" s="221" t="s">
        <v>1</v>
      </c>
      <c r="I216" s="140"/>
      <c r="J216" s="219"/>
      <c r="L216" s="138"/>
      <c r="M216" s="141"/>
      <c r="T216" s="142"/>
      <c r="AT216" s="139" t="s">
        <v>162</v>
      </c>
      <c r="AU216" s="139" t="s">
        <v>88</v>
      </c>
      <c r="AV216" s="12" t="s">
        <v>86</v>
      </c>
      <c r="AW216" s="12" t="s">
        <v>32</v>
      </c>
      <c r="AX216" s="12" t="s">
        <v>78</v>
      </c>
      <c r="AY216" s="139" t="s">
        <v>153</v>
      </c>
    </row>
    <row r="217" spans="2:65" s="13" customFormat="1">
      <c r="B217" s="143"/>
      <c r="C217" s="223"/>
      <c r="D217" s="220" t="s">
        <v>162</v>
      </c>
      <c r="E217" s="224" t="s">
        <v>1</v>
      </c>
      <c r="F217" s="225" t="s">
        <v>243</v>
      </c>
      <c r="G217" s="223"/>
      <c r="H217" s="226">
        <v>1.702</v>
      </c>
      <c r="I217" s="145"/>
      <c r="J217" s="223"/>
      <c r="L217" s="143"/>
      <c r="M217" s="146"/>
      <c r="T217" s="147"/>
      <c r="AT217" s="144" t="s">
        <v>162</v>
      </c>
      <c r="AU217" s="144" t="s">
        <v>88</v>
      </c>
      <c r="AV217" s="13" t="s">
        <v>88</v>
      </c>
      <c r="AW217" s="13" t="s">
        <v>32</v>
      </c>
      <c r="AX217" s="13" t="s">
        <v>78</v>
      </c>
      <c r="AY217" s="144" t="s">
        <v>153</v>
      </c>
    </row>
    <row r="218" spans="2:65" s="14" customFormat="1">
      <c r="B218" s="148"/>
      <c r="C218" s="227"/>
      <c r="D218" s="220" t="s">
        <v>162</v>
      </c>
      <c r="E218" s="228" t="s">
        <v>1</v>
      </c>
      <c r="F218" s="229" t="s">
        <v>165</v>
      </c>
      <c r="G218" s="227"/>
      <c r="H218" s="230">
        <v>1.702</v>
      </c>
      <c r="I218" s="150"/>
      <c r="J218" s="227"/>
      <c r="L218" s="148"/>
      <c r="M218" s="151"/>
      <c r="T218" s="152"/>
      <c r="AT218" s="149" t="s">
        <v>162</v>
      </c>
      <c r="AU218" s="149" t="s">
        <v>88</v>
      </c>
      <c r="AV218" s="14" t="s">
        <v>166</v>
      </c>
      <c r="AW218" s="14" t="s">
        <v>32</v>
      </c>
      <c r="AX218" s="14" t="s">
        <v>78</v>
      </c>
      <c r="AY218" s="149" t="s">
        <v>153</v>
      </c>
    </row>
    <row r="219" spans="2:65" s="15" customFormat="1">
      <c r="B219" s="153"/>
      <c r="C219" s="231"/>
      <c r="D219" s="220" t="s">
        <v>162</v>
      </c>
      <c r="E219" s="232" t="s">
        <v>1</v>
      </c>
      <c r="F219" s="233" t="s">
        <v>167</v>
      </c>
      <c r="G219" s="231"/>
      <c r="H219" s="234">
        <v>6.101</v>
      </c>
      <c r="I219" s="155"/>
      <c r="J219" s="231"/>
      <c r="L219" s="153"/>
      <c r="M219" s="156"/>
      <c r="T219" s="157"/>
      <c r="AT219" s="154" t="s">
        <v>162</v>
      </c>
      <c r="AU219" s="154" t="s">
        <v>88</v>
      </c>
      <c r="AV219" s="15" t="s">
        <v>160</v>
      </c>
      <c r="AW219" s="15" t="s">
        <v>32</v>
      </c>
      <c r="AX219" s="15" t="s">
        <v>86</v>
      </c>
      <c r="AY219" s="154" t="s">
        <v>153</v>
      </c>
    </row>
    <row r="220" spans="2:65" s="1" customFormat="1" ht="44.25" customHeight="1">
      <c r="B220" s="129"/>
      <c r="C220" s="214" t="s">
        <v>244</v>
      </c>
      <c r="D220" s="214" t="s">
        <v>155</v>
      </c>
      <c r="E220" s="215" t="s">
        <v>245</v>
      </c>
      <c r="F220" s="216" t="s">
        <v>246</v>
      </c>
      <c r="G220" s="217" t="s">
        <v>217</v>
      </c>
      <c r="H220" s="218">
        <v>20.954999999999998</v>
      </c>
      <c r="I220" s="131"/>
      <c r="J220" s="248">
        <f>ROUND(I220*H220,2)</f>
        <v>0</v>
      </c>
      <c r="K220" s="130" t="s">
        <v>159</v>
      </c>
      <c r="L220" s="32"/>
      <c r="M220" s="132" t="s">
        <v>1</v>
      </c>
      <c r="N220" s="133" t="s">
        <v>43</v>
      </c>
      <c r="P220" s="134">
        <f>O220*H220</f>
        <v>0</v>
      </c>
      <c r="Q220" s="134">
        <v>0.96226</v>
      </c>
      <c r="R220" s="134">
        <f>Q220*H220</f>
        <v>20.164158299999997</v>
      </c>
      <c r="S220" s="134">
        <v>0</v>
      </c>
      <c r="T220" s="135">
        <f>S220*H220</f>
        <v>0</v>
      </c>
      <c r="AR220" s="136" t="s">
        <v>160</v>
      </c>
      <c r="AT220" s="136" t="s">
        <v>155</v>
      </c>
      <c r="AU220" s="136" t="s">
        <v>88</v>
      </c>
      <c r="AY220" s="17" t="s">
        <v>153</v>
      </c>
      <c r="BE220" s="137">
        <f>IF(N220="základní",J220,0)</f>
        <v>0</v>
      </c>
      <c r="BF220" s="137">
        <f>IF(N220="snížená",J220,0)</f>
        <v>0</v>
      </c>
      <c r="BG220" s="137">
        <f>IF(N220="zákl. přenesená",J220,0)</f>
        <v>0</v>
      </c>
      <c r="BH220" s="137">
        <f>IF(N220="sníž. přenesená",J220,0)</f>
        <v>0</v>
      </c>
      <c r="BI220" s="137">
        <f>IF(N220="nulová",J220,0)</f>
        <v>0</v>
      </c>
      <c r="BJ220" s="17" t="s">
        <v>86</v>
      </c>
      <c r="BK220" s="137">
        <f>ROUND(I220*H220,2)</f>
        <v>0</v>
      </c>
      <c r="BL220" s="17" t="s">
        <v>160</v>
      </c>
      <c r="BM220" s="136" t="s">
        <v>247</v>
      </c>
    </row>
    <row r="221" spans="2:65" s="12" customFormat="1">
      <c r="B221" s="138"/>
      <c r="C221" s="219"/>
      <c r="D221" s="220" t="s">
        <v>162</v>
      </c>
      <c r="E221" s="221" t="s">
        <v>1</v>
      </c>
      <c r="F221" s="222" t="s">
        <v>248</v>
      </c>
      <c r="G221" s="219"/>
      <c r="H221" s="221" t="s">
        <v>1</v>
      </c>
      <c r="I221" s="140"/>
      <c r="J221" s="219"/>
      <c r="L221" s="138"/>
      <c r="M221" s="141"/>
      <c r="T221" s="142"/>
      <c r="AT221" s="139" t="s">
        <v>162</v>
      </c>
      <c r="AU221" s="139" t="s">
        <v>88</v>
      </c>
      <c r="AV221" s="12" t="s">
        <v>86</v>
      </c>
      <c r="AW221" s="12" t="s">
        <v>32</v>
      </c>
      <c r="AX221" s="12" t="s">
        <v>78</v>
      </c>
      <c r="AY221" s="139" t="s">
        <v>153</v>
      </c>
    </row>
    <row r="222" spans="2:65" s="13" customFormat="1">
      <c r="B222" s="143"/>
      <c r="C222" s="223"/>
      <c r="D222" s="220" t="s">
        <v>162</v>
      </c>
      <c r="E222" s="224" t="s">
        <v>1</v>
      </c>
      <c r="F222" s="225" t="s">
        <v>249</v>
      </c>
      <c r="G222" s="223"/>
      <c r="H222" s="226">
        <v>20.204999999999998</v>
      </c>
      <c r="I222" s="145"/>
      <c r="J222" s="223"/>
      <c r="L222" s="143"/>
      <c r="M222" s="146"/>
      <c r="T222" s="147"/>
      <c r="AT222" s="144" t="s">
        <v>162</v>
      </c>
      <c r="AU222" s="144" t="s">
        <v>88</v>
      </c>
      <c r="AV222" s="13" t="s">
        <v>88</v>
      </c>
      <c r="AW222" s="13" t="s">
        <v>32</v>
      </c>
      <c r="AX222" s="13" t="s">
        <v>78</v>
      </c>
      <c r="AY222" s="144" t="s">
        <v>153</v>
      </c>
    </row>
    <row r="223" spans="2:65" s="13" customFormat="1">
      <c r="B223" s="143"/>
      <c r="C223" s="223"/>
      <c r="D223" s="220" t="s">
        <v>162</v>
      </c>
      <c r="E223" s="224" t="s">
        <v>1</v>
      </c>
      <c r="F223" s="225" t="s">
        <v>250</v>
      </c>
      <c r="G223" s="223"/>
      <c r="H223" s="226">
        <v>0.75</v>
      </c>
      <c r="I223" s="145"/>
      <c r="J223" s="223"/>
      <c r="L223" s="143"/>
      <c r="M223" s="146"/>
      <c r="T223" s="147"/>
      <c r="AT223" s="144" t="s">
        <v>162</v>
      </c>
      <c r="AU223" s="144" t="s">
        <v>88</v>
      </c>
      <c r="AV223" s="13" t="s">
        <v>88</v>
      </c>
      <c r="AW223" s="13" t="s">
        <v>32</v>
      </c>
      <c r="AX223" s="13" t="s">
        <v>78</v>
      </c>
      <c r="AY223" s="144" t="s">
        <v>153</v>
      </c>
    </row>
    <row r="224" spans="2:65" s="14" customFormat="1">
      <c r="B224" s="148"/>
      <c r="C224" s="227"/>
      <c r="D224" s="220" t="s">
        <v>162</v>
      </c>
      <c r="E224" s="228" t="s">
        <v>1</v>
      </c>
      <c r="F224" s="229" t="s">
        <v>165</v>
      </c>
      <c r="G224" s="227"/>
      <c r="H224" s="230">
        <v>20.954999999999998</v>
      </c>
      <c r="I224" s="150"/>
      <c r="J224" s="227"/>
      <c r="L224" s="148"/>
      <c r="M224" s="151"/>
      <c r="T224" s="152"/>
      <c r="AT224" s="149" t="s">
        <v>162</v>
      </c>
      <c r="AU224" s="149" t="s">
        <v>88</v>
      </c>
      <c r="AV224" s="14" t="s">
        <v>166</v>
      </c>
      <c r="AW224" s="14" t="s">
        <v>32</v>
      </c>
      <c r="AX224" s="14" t="s">
        <v>78</v>
      </c>
      <c r="AY224" s="149" t="s">
        <v>153</v>
      </c>
    </row>
    <row r="225" spans="2:65" s="15" customFormat="1">
      <c r="B225" s="153"/>
      <c r="C225" s="231"/>
      <c r="D225" s="220" t="s">
        <v>162</v>
      </c>
      <c r="E225" s="232" t="s">
        <v>1</v>
      </c>
      <c r="F225" s="233" t="s">
        <v>167</v>
      </c>
      <c r="G225" s="231"/>
      <c r="H225" s="234">
        <v>20.954999999999998</v>
      </c>
      <c r="I225" s="155"/>
      <c r="J225" s="231"/>
      <c r="L225" s="153"/>
      <c r="M225" s="156"/>
      <c r="T225" s="157"/>
      <c r="AT225" s="154" t="s">
        <v>162</v>
      </c>
      <c r="AU225" s="154" t="s">
        <v>88</v>
      </c>
      <c r="AV225" s="15" t="s">
        <v>160</v>
      </c>
      <c r="AW225" s="15" t="s">
        <v>32</v>
      </c>
      <c r="AX225" s="15" t="s">
        <v>86</v>
      </c>
      <c r="AY225" s="154" t="s">
        <v>153</v>
      </c>
    </row>
    <row r="226" spans="2:65" s="1" customFormat="1" ht="55.5" customHeight="1">
      <c r="B226" s="129"/>
      <c r="C226" s="214" t="s">
        <v>251</v>
      </c>
      <c r="D226" s="214" t="s">
        <v>155</v>
      </c>
      <c r="E226" s="215" t="s">
        <v>252</v>
      </c>
      <c r="F226" s="216" t="s">
        <v>253</v>
      </c>
      <c r="G226" s="217" t="s">
        <v>228</v>
      </c>
      <c r="H226" s="218">
        <v>0.33500000000000002</v>
      </c>
      <c r="I226" s="131"/>
      <c r="J226" s="248">
        <f>ROUND(I226*H226,2)</f>
        <v>0</v>
      </c>
      <c r="K226" s="130" t="s">
        <v>159</v>
      </c>
      <c r="L226" s="32"/>
      <c r="M226" s="132" t="s">
        <v>1</v>
      </c>
      <c r="N226" s="133" t="s">
        <v>43</v>
      </c>
      <c r="P226" s="134">
        <f>O226*H226</f>
        <v>0</v>
      </c>
      <c r="Q226" s="134">
        <v>1.0593999999999999</v>
      </c>
      <c r="R226" s="134">
        <f>Q226*H226</f>
        <v>0.35489899999999996</v>
      </c>
      <c r="S226" s="134">
        <v>0</v>
      </c>
      <c r="T226" s="135">
        <f>S226*H226</f>
        <v>0</v>
      </c>
      <c r="AR226" s="136" t="s">
        <v>160</v>
      </c>
      <c r="AT226" s="136" t="s">
        <v>155</v>
      </c>
      <c r="AU226" s="136" t="s">
        <v>88</v>
      </c>
      <c r="AY226" s="17" t="s">
        <v>153</v>
      </c>
      <c r="BE226" s="137">
        <f>IF(N226="základní",J226,0)</f>
        <v>0</v>
      </c>
      <c r="BF226" s="137">
        <f>IF(N226="snížená",J226,0)</f>
        <v>0</v>
      </c>
      <c r="BG226" s="137">
        <f>IF(N226="zákl. přenesená",J226,0)</f>
        <v>0</v>
      </c>
      <c r="BH226" s="137">
        <f>IF(N226="sníž. přenesená",J226,0)</f>
        <v>0</v>
      </c>
      <c r="BI226" s="137">
        <f>IF(N226="nulová",J226,0)</f>
        <v>0</v>
      </c>
      <c r="BJ226" s="17" t="s">
        <v>86</v>
      </c>
      <c r="BK226" s="137">
        <f>ROUND(I226*H226,2)</f>
        <v>0</v>
      </c>
      <c r="BL226" s="17" t="s">
        <v>160</v>
      </c>
      <c r="BM226" s="136" t="s">
        <v>254</v>
      </c>
    </row>
    <row r="227" spans="2:65" s="12" customFormat="1">
      <c r="B227" s="138"/>
      <c r="C227" s="219"/>
      <c r="D227" s="220" t="s">
        <v>162</v>
      </c>
      <c r="E227" s="221" t="s">
        <v>1</v>
      </c>
      <c r="F227" s="222" t="s">
        <v>255</v>
      </c>
      <c r="G227" s="219"/>
      <c r="H227" s="221" t="s">
        <v>1</v>
      </c>
      <c r="I227" s="140"/>
      <c r="J227" s="219"/>
      <c r="L227" s="138"/>
      <c r="M227" s="141"/>
      <c r="T227" s="142"/>
      <c r="AT227" s="139" t="s">
        <v>162</v>
      </c>
      <c r="AU227" s="139" t="s">
        <v>88</v>
      </c>
      <c r="AV227" s="12" t="s">
        <v>86</v>
      </c>
      <c r="AW227" s="12" t="s">
        <v>32</v>
      </c>
      <c r="AX227" s="12" t="s">
        <v>78</v>
      </c>
      <c r="AY227" s="139" t="s">
        <v>153</v>
      </c>
    </row>
    <row r="228" spans="2:65" s="12" customFormat="1">
      <c r="B228" s="138"/>
      <c r="C228" s="219"/>
      <c r="D228" s="220" t="s">
        <v>162</v>
      </c>
      <c r="E228" s="221" t="s">
        <v>1</v>
      </c>
      <c r="F228" s="222" t="s">
        <v>256</v>
      </c>
      <c r="G228" s="219"/>
      <c r="H228" s="221" t="s">
        <v>1</v>
      </c>
      <c r="I228" s="140"/>
      <c r="J228" s="219"/>
      <c r="L228" s="138"/>
      <c r="M228" s="141"/>
      <c r="T228" s="142"/>
      <c r="AT228" s="139" t="s">
        <v>162</v>
      </c>
      <c r="AU228" s="139" t="s">
        <v>88</v>
      </c>
      <c r="AV228" s="12" t="s">
        <v>86</v>
      </c>
      <c r="AW228" s="12" t="s">
        <v>32</v>
      </c>
      <c r="AX228" s="12" t="s">
        <v>78</v>
      </c>
      <c r="AY228" s="139" t="s">
        <v>153</v>
      </c>
    </row>
    <row r="229" spans="2:65" s="13" customFormat="1">
      <c r="B229" s="143"/>
      <c r="C229" s="223"/>
      <c r="D229" s="220" t="s">
        <v>162</v>
      </c>
      <c r="E229" s="224" t="s">
        <v>1</v>
      </c>
      <c r="F229" s="225" t="s">
        <v>257</v>
      </c>
      <c r="G229" s="223"/>
      <c r="H229" s="226">
        <v>0.33500000000000002</v>
      </c>
      <c r="I229" s="145"/>
      <c r="J229" s="223"/>
      <c r="L229" s="143"/>
      <c r="M229" s="146"/>
      <c r="T229" s="147"/>
      <c r="AT229" s="144" t="s">
        <v>162</v>
      </c>
      <c r="AU229" s="144" t="s">
        <v>88</v>
      </c>
      <c r="AV229" s="13" t="s">
        <v>88</v>
      </c>
      <c r="AW229" s="13" t="s">
        <v>32</v>
      </c>
      <c r="AX229" s="13" t="s">
        <v>78</v>
      </c>
      <c r="AY229" s="144" t="s">
        <v>153</v>
      </c>
    </row>
    <row r="230" spans="2:65" s="14" customFormat="1">
      <c r="B230" s="148"/>
      <c r="C230" s="227"/>
      <c r="D230" s="220" t="s">
        <v>162</v>
      </c>
      <c r="E230" s="228" t="s">
        <v>1</v>
      </c>
      <c r="F230" s="229" t="s">
        <v>165</v>
      </c>
      <c r="G230" s="227"/>
      <c r="H230" s="230">
        <v>0.33500000000000002</v>
      </c>
      <c r="I230" s="150"/>
      <c r="J230" s="227"/>
      <c r="L230" s="148"/>
      <c r="M230" s="151"/>
      <c r="T230" s="152"/>
      <c r="AT230" s="149" t="s">
        <v>162</v>
      </c>
      <c r="AU230" s="149" t="s">
        <v>88</v>
      </c>
      <c r="AV230" s="14" t="s">
        <v>166</v>
      </c>
      <c r="AW230" s="14" t="s">
        <v>32</v>
      </c>
      <c r="AX230" s="14" t="s">
        <v>78</v>
      </c>
      <c r="AY230" s="149" t="s">
        <v>153</v>
      </c>
    </row>
    <row r="231" spans="2:65" s="15" customFormat="1">
      <c r="B231" s="153"/>
      <c r="C231" s="231"/>
      <c r="D231" s="220" t="s">
        <v>162</v>
      </c>
      <c r="E231" s="232" t="s">
        <v>1</v>
      </c>
      <c r="F231" s="233" t="s">
        <v>167</v>
      </c>
      <c r="G231" s="231"/>
      <c r="H231" s="234">
        <v>0.33500000000000002</v>
      </c>
      <c r="I231" s="155"/>
      <c r="J231" s="231"/>
      <c r="L231" s="153"/>
      <c r="M231" s="156"/>
      <c r="T231" s="157"/>
      <c r="AT231" s="154" t="s">
        <v>162</v>
      </c>
      <c r="AU231" s="154" t="s">
        <v>88</v>
      </c>
      <c r="AV231" s="15" t="s">
        <v>160</v>
      </c>
      <c r="AW231" s="15" t="s">
        <v>32</v>
      </c>
      <c r="AX231" s="15" t="s">
        <v>86</v>
      </c>
      <c r="AY231" s="154" t="s">
        <v>153</v>
      </c>
    </row>
    <row r="232" spans="2:65" s="11" customFormat="1" ht="22.8" customHeight="1">
      <c r="B232" s="119"/>
      <c r="C232" s="235"/>
      <c r="D232" s="236" t="s">
        <v>77</v>
      </c>
      <c r="E232" s="237" t="s">
        <v>166</v>
      </c>
      <c r="F232" s="237" t="s">
        <v>258</v>
      </c>
      <c r="G232" s="235"/>
      <c r="H232" s="235"/>
      <c r="I232" s="122"/>
      <c r="J232" s="247">
        <f>BK232</f>
        <v>0</v>
      </c>
      <c r="L232" s="119"/>
      <c r="M232" s="123"/>
      <c r="P232" s="124">
        <f>P233+SUM(P234:P319)</f>
        <v>0</v>
      </c>
      <c r="R232" s="124">
        <f>R233+SUM(R234:R319)</f>
        <v>42.900292625600002</v>
      </c>
      <c r="T232" s="125">
        <f>T233+SUM(T234:T319)</f>
        <v>0</v>
      </c>
      <c r="AR232" s="120" t="s">
        <v>86</v>
      </c>
      <c r="AT232" s="126" t="s">
        <v>77</v>
      </c>
      <c r="AU232" s="126" t="s">
        <v>86</v>
      </c>
      <c r="AY232" s="120" t="s">
        <v>153</v>
      </c>
      <c r="BK232" s="127">
        <f>BK233+SUM(BK234:BK319)</f>
        <v>0</v>
      </c>
    </row>
    <row r="233" spans="2:65" s="1" customFormat="1" ht="37.799999999999997" customHeight="1">
      <c r="B233" s="129"/>
      <c r="C233" s="214" t="s">
        <v>8</v>
      </c>
      <c r="D233" s="214" t="s">
        <v>155</v>
      </c>
      <c r="E233" s="215" t="s">
        <v>259</v>
      </c>
      <c r="F233" s="216" t="s">
        <v>260</v>
      </c>
      <c r="G233" s="217" t="s">
        <v>217</v>
      </c>
      <c r="H233" s="218">
        <v>63.942999999999998</v>
      </c>
      <c r="I233" s="131"/>
      <c r="J233" s="248">
        <f>ROUND(I233*H233,2)</f>
        <v>0</v>
      </c>
      <c r="K233" s="130" t="s">
        <v>261</v>
      </c>
      <c r="L233" s="32"/>
      <c r="M233" s="132" t="s">
        <v>1</v>
      </c>
      <c r="N233" s="133" t="s">
        <v>43</v>
      </c>
      <c r="P233" s="134">
        <f>O233*H233</f>
        <v>0</v>
      </c>
      <c r="Q233" s="134">
        <v>0.26905000000000001</v>
      </c>
      <c r="R233" s="134">
        <f>Q233*H233</f>
        <v>17.203864150000001</v>
      </c>
      <c r="S233" s="134">
        <v>0</v>
      </c>
      <c r="T233" s="135">
        <f>S233*H233</f>
        <v>0</v>
      </c>
      <c r="AR233" s="136" t="s">
        <v>160</v>
      </c>
      <c r="AT233" s="136" t="s">
        <v>155</v>
      </c>
      <c r="AU233" s="136" t="s">
        <v>88</v>
      </c>
      <c r="AY233" s="17" t="s">
        <v>153</v>
      </c>
      <c r="BE233" s="137">
        <f>IF(N233="základní",J233,0)</f>
        <v>0</v>
      </c>
      <c r="BF233" s="137">
        <f>IF(N233="snížená",J233,0)</f>
        <v>0</v>
      </c>
      <c r="BG233" s="137">
        <f>IF(N233="zákl. přenesená",J233,0)</f>
        <v>0</v>
      </c>
      <c r="BH233" s="137">
        <f>IF(N233="sníž. přenesená",J233,0)</f>
        <v>0</v>
      </c>
      <c r="BI233" s="137">
        <f>IF(N233="nulová",J233,0)</f>
        <v>0</v>
      </c>
      <c r="BJ233" s="17" t="s">
        <v>86</v>
      </c>
      <c r="BK233" s="137">
        <f>ROUND(I233*H233,2)</f>
        <v>0</v>
      </c>
      <c r="BL233" s="17" t="s">
        <v>160</v>
      </c>
      <c r="BM233" s="136" t="s">
        <v>262</v>
      </c>
    </row>
    <row r="234" spans="2:65" s="12" customFormat="1">
      <c r="B234" s="138"/>
      <c r="C234" s="219"/>
      <c r="D234" s="220" t="s">
        <v>162</v>
      </c>
      <c r="E234" s="221" t="s">
        <v>1</v>
      </c>
      <c r="F234" s="222" t="s">
        <v>263</v>
      </c>
      <c r="G234" s="219"/>
      <c r="H234" s="221" t="s">
        <v>1</v>
      </c>
      <c r="I234" s="140"/>
      <c r="J234" s="219"/>
      <c r="L234" s="138"/>
      <c r="M234" s="141"/>
      <c r="T234" s="142"/>
      <c r="AT234" s="139" t="s">
        <v>162</v>
      </c>
      <c r="AU234" s="139" t="s">
        <v>88</v>
      </c>
      <c r="AV234" s="12" t="s">
        <v>86</v>
      </c>
      <c r="AW234" s="12" t="s">
        <v>32</v>
      </c>
      <c r="AX234" s="12" t="s">
        <v>78</v>
      </c>
      <c r="AY234" s="139" t="s">
        <v>153</v>
      </c>
    </row>
    <row r="235" spans="2:65" s="12" customFormat="1">
      <c r="B235" s="138"/>
      <c r="C235" s="219"/>
      <c r="D235" s="220" t="s">
        <v>162</v>
      </c>
      <c r="E235" s="221" t="s">
        <v>1</v>
      </c>
      <c r="F235" s="222" t="s">
        <v>264</v>
      </c>
      <c r="G235" s="219"/>
      <c r="H235" s="221" t="s">
        <v>1</v>
      </c>
      <c r="I235" s="140"/>
      <c r="J235" s="219"/>
      <c r="L235" s="138"/>
      <c r="M235" s="141"/>
      <c r="T235" s="142"/>
      <c r="AT235" s="139" t="s">
        <v>162</v>
      </c>
      <c r="AU235" s="139" t="s">
        <v>88</v>
      </c>
      <c r="AV235" s="12" t="s">
        <v>86</v>
      </c>
      <c r="AW235" s="12" t="s">
        <v>32</v>
      </c>
      <c r="AX235" s="12" t="s">
        <v>78</v>
      </c>
      <c r="AY235" s="139" t="s">
        <v>153</v>
      </c>
    </row>
    <row r="236" spans="2:65" s="13" customFormat="1">
      <c r="B236" s="143"/>
      <c r="C236" s="223"/>
      <c r="D236" s="220" t="s">
        <v>162</v>
      </c>
      <c r="E236" s="224" t="s">
        <v>1</v>
      </c>
      <c r="F236" s="225" t="s">
        <v>265</v>
      </c>
      <c r="G236" s="223"/>
      <c r="H236" s="226">
        <v>39.972999999999999</v>
      </c>
      <c r="I236" s="145"/>
      <c r="J236" s="223"/>
      <c r="L236" s="143"/>
      <c r="M236" s="146"/>
      <c r="T236" s="147"/>
      <c r="AT236" s="144" t="s">
        <v>162</v>
      </c>
      <c r="AU236" s="144" t="s">
        <v>88</v>
      </c>
      <c r="AV236" s="13" t="s">
        <v>88</v>
      </c>
      <c r="AW236" s="13" t="s">
        <v>32</v>
      </c>
      <c r="AX236" s="13" t="s">
        <v>78</v>
      </c>
      <c r="AY236" s="144" t="s">
        <v>153</v>
      </c>
    </row>
    <row r="237" spans="2:65" s="12" customFormat="1">
      <c r="B237" s="138"/>
      <c r="C237" s="219"/>
      <c r="D237" s="220" t="s">
        <v>162</v>
      </c>
      <c r="E237" s="221" t="s">
        <v>1</v>
      </c>
      <c r="F237" s="222" t="s">
        <v>266</v>
      </c>
      <c r="G237" s="219"/>
      <c r="H237" s="221" t="s">
        <v>1</v>
      </c>
      <c r="I237" s="140"/>
      <c r="J237" s="219"/>
      <c r="L237" s="138"/>
      <c r="M237" s="141"/>
      <c r="T237" s="142"/>
      <c r="AT237" s="139" t="s">
        <v>162</v>
      </c>
      <c r="AU237" s="139" t="s">
        <v>88</v>
      </c>
      <c r="AV237" s="12" t="s">
        <v>86</v>
      </c>
      <c r="AW237" s="12" t="s">
        <v>32</v>
      </c>
      <c r="AX237" s="12" t="s">
        <v>78</v>
      </c>
      <c r="AY237" s="139" t="s">
        <v>153</v>
      </c>
    </row>
    <row r="238" spans="2:65" s="13" customFormat="1">
      <c r="B238" s="143"/>
      <c r="C238" s="223"/>
      <c r="D238" s="220" t="s">
        <v>162</v>
      </c>
      <c r="E238" s="224" t="s">
        <v>1</v>
      </c>
      <c r="F238" s="225" t="s">
        <v>267</v>
      </c>
      <c r="G238" s="223"/>
      <c r="H238" s="226">
        <v>-2.5299999999999998</v>
      </c>
      <c r="I238" s="145"/>
      <c r="J238" s="223"/>
      <c r="L238" s="143"/>
      <c r="M238" s="146"/>
      <c r="T238" s="147"/>
      <c r="AT238" s="144" t="s">
        <v>162</v>
      </c>
      <c r="AU238" s="144" t="s">
        <v>88</v>
      </c>
      <c r="AV238" s="13" t="s">
        <v>88</v>
      </c>
      <c r="AW238" s="13" t="s">
        <v>32</v>
      </c>
      <c r="AX238" s="13" t="s">
        <v>78</v>
      </c>
      <c r="AY238" s="144" t="s">
        <v>153</v>
      </c>
    </row>
    <row r="239" spans="2:65" s="12" customFormat="1">
      <c r="B239" s="138"/>
      <c r="C239" s="219"/>
      <c r="D239" s="220" t="s">
        <v>162</v>
      </c>
      <c r="E239" s="221" t="s">
        <v>1</v>
      </c>
      <c r="F239" s="222" t="s">
        <v>268</v>
      </c>
      <c r="G239" s="219"/>
      <c r="H239" s="221" t="s">
        <v>1</v>
      </c>
      <c r="I239" s="140"/>
      <c r="J239" s="219"/>
      <c r="L239" s="138"/>
      <c r="M239" s="141"/>
      <c r="T239" s="142"/>
      <c r="AT239" s="139" t="s">
        <v>162</v>
      </c>
      <c r="AU239" s="139" t="s">
        <v>88</v>
      </c>
      <c r="AV239" s="12" t="s">
        <v>86</v>
      </c>
      <c r="AW239" s="12" t="s">
        <v>32</v>
      </c>
      <c r="AX239" s="12" t="s">
        <v>78</v>
      </c>
      <c r="AY239" s="139" t="s">
        <v>153</v>
      </c>
    </row>
    <row r="240" spans="2:65" s="13" customFormat="1">
      <c r="B240" s="143"/>
      <c r="C240" s="223"/>
      <c r="D240" s="220" t="s">
        <v>162</v>
      </c>
      <c r="E240" s="224" t="s">
        <v>1</v>
      </c>
      <c r="F240" s="225" t="s">
        <v>269</v>
      </c>
      <c r="G240" s="223"/>
      <c r="H240" s="226">
        <v>28.15</v>
      </c>
      <c r="I240" s="145"/>
      <c r="J240" s="223"/>
      <c r="L240" s="143"/>
      <c r="M240" s="146"/>
      <c r="T240" s="147"/>
      <c r="AT240" s="144" t="s">
        <v>162</v>
      </c>
      <c r="AU240" s="144" t="s">
        <v>88</v>
      </c>
      <c r="AV240" s="13" t="s">
        <v>88</v>
      </c>
      <c r="AW240" s="13" t="s">
        <v>32</v>
      </c>
      <c r="AX240" s="13" t="s">
        <v>78</v>
      </c>
      <c r="AY240" s="144" t="s">
        <v>153</v>
      </c>
    </row>
    <row r="241" spans="2:65" s="12" customFormat="1">
      <c r="B241" s="138"/>
      <c r="C241" s="219"/>
      <c r="D241" s="220" t="s">
        <v>162</v>
      </c>
      <c r="E241" s="221" t="s">
        <v>1</v>
      </c>
      <c r="F241" s="222" t="s">
        <v>266</v>
      </c>
      <c r="G241" s="219"/>
      <c r="H241" s="221" t="s">
        <v>1</v>
      </c>
      <c r="I241" s="140"/>
      <c r="J241" s="219"/>
      <c r="L241" s="138"/>
      <c r="M241" s="141"/>
      <c r="T241" s="142"/>
      <c r="AT241" s="139" t="s">
        <v>162</v>
      </c>
      <c r="AU241" s="139" t="s">
        <v>88</v>
      </c>
      <c r="AV241" s="12" t="s">
        <v>86</v>
      </c>
      <c r="AW241" s="12" t="s">
        <v>32</v>
      </c>
      <c r="AX241" s="12" t="s">
        <v>78</v>
      </c>
      <c r="AY241" s="139" t="s">
        <v>153</v>
      </c>
    </row>
    <row r="242" spans="2:65" s="13" customFormat="1">
      <c r="B242" s="143"/>
      <c r="C242" s="223"/>
      <c r="D242" s="220" t="s">
        <v>162</v>
      </c>
      <c r="E242" s="224" t="s">
        <v>1</v>
      </c>
      <c r="F242" s="225" t="s">
        <v>270</v>
      </c>
      <c r="G242" s="223"/>
      <c r="H242" s="226">
        <v>-1.65</v>
      </c>
      <c r="I242" s="145"/>
      <c r="J242" s="223"/>
      <c r="L242" s="143"/>
      <c r="M242" s="146"/>
      <c r="T242" s="147"/>
      <c r="AT242" s="144" t="s">
        <v>162</v>
      </c>
      <c r="AU242" s="144" t="s">
        <v>88</v>
      </c>
      <c r="AV242" s="13" t="s">
        <v>88</v>
      </c>
      <c r="AW242" s="13" t="s">
        <v>32</v>
      </c>
      <c r="AX242" s="13" t="s">
        <v>78</v>
      </c>
      <c r="AY242" s="144" t="s">
        <v>153</v>
      </c>
    </row>
    <row r="243" spans="2:65" s="14" customFormat="1">
      <c r="B243" s="148"/>
      <c r="C243" s="227"/>
      <c r="D243" s="220" t="s">
        <v>162</v>
      </c>
      <c r="E243" s="228" t="s">
        <v>1</v>
      </c>
      <c r="F243" s="229" t="s">
        <v>165</v>
      </c>
      <c r="G243" s="227"/>
      <c r="H243" s="230">
        <v>63.942999999999998</v>
      </c>
      <c r="I243" s="150"/>
      <c r="J243" s="227"/>
      <c r="L243" s="148"/>
      <c r="M243" s="151"/>
      <c r="T243" s="152"/>
      <c r="AT243" s="149" t="s">
        <v>162</v>
      </c>
      <c r="AU243" s="149" t="s">
        <v>88</v>
      </c>
      <c r="AV243" s="14" t="s">
        <v>166</v>
      </c>
      <c r="AW243" s="14" t="s">
        <v>32</v>
      </c>
      <c r="AX243" s="14" t="s">
        <v>78</v>
      </c>
      <c r="AY243" s="149" t="s">
        <v>153</v>
      </c>
    </row>
    <row r="244" spans="2:65" s="15" customFormat="1">
      <c r="B244" s="153"/>
      <c r="C244" s="231"/>
      <c r="D244" s="220" t="s">
        <v>162</v>
      </c>
      <c r="E244" s="232" t="s">
        <v>1</v>
      </c>
      <c r="F244" s="233" t="s">
        <v>167</v>
      </c>
      <c r="G244" s="231"/>
      <c r="H244" s="234">
        <v>63.942999999999998</v>
      </c>
      <c r="I244" s="155"/>
      <c r="J244" s="231"/>
      <c r="L244" s="153"/>
      <c r="M244" s="156"/>
      <c r="T244" s="157"/>
      <c r="AT244" s="154" t="s">
        <v>162</v>
      </c>
      <c r="AU244" s="154" t="s">
        <v>88</v>
      </c>
      <c r="AV244" s="15" t="s">
        <v>160</v>
      </c>
      <c r="AW244" s="15" t="s">
        <v>32</v>
      </c>
      <c r="AX244" s="15" t="s">
        <v>86</v>
      </c>
      <c r="AY244" s="154" t="s">
        <v>153</v>
      </c>
    </row>
    <row r="245" spans="2:65" s="1" customFormat="1" ht="49.05" customHeight="1">
      <c r="B245" s="129"/>
      <c r="C245" s="214" t="s">
        <v>271</v>
      </c>
      <c r="D245" s="214" t="s">
        <v>155</v>
      </c>
      <c r="E245" s="215" t="s">
        <v>272</v>
      </c>
      <c r="F245" s="216" t="s">
        <v>273</v>
      </c>
      <c r="G245" s="217" t="s">
        <v>217</v>
      </c>
      <c r="H245" s="218">
        <v>4.875</v>
      </c>
      <c r="I245" s="131"/>
      <c r="J245" s="248">
        <f>ROUND(I245*H245,2)</f>
        <v>0</v>
      </c>
      <c r="K245" s="130" t="s">
        <v>159</v>
      </c>
      <c r="L245" s="32"/>
      <c r="M245" s="132" t="s">
        <v>1</v>
      </c>
      <c r="N245" s="133" t="s">
        <v>43</v>
      </c>
      <c r="P245" s="134">
        <f>O245*H245</f>
        <v>0</v>
      </c>
      <c r="Q245" s="134">
        <v>0.17721000000000001</v>
      </c>
      <c r="R245" s="134">
        <f>Q245*H245</f>
        <v>0.86389875000000005</v>
      </c>
      <c r="S245" s="134">
        <v>0</v>
      </c>
      <c r="T245" s="135">
        <f>S245*H245</f>
        <v>0</v>
      </c>
      <c r="AR245" s="136" t="s">
        <v>160</v>
      </c>
      <c r="AT245" s="136" t="s">
        <v>155</v>
      </c>
      <c r="AU245" s="136" t="s">
        <v>88</v>
      </c>
      <c r="AY245" s="17" t="s">
        <v>153</v>
      </c>
      <c r="BE245" s="137">
        <f>IF(N245="základní",J245,0)</f>
        <v>0</v>
      </c>
      <c r="BF245" s="137">
        <f>IF(N245="snížená",J245,0)</f>
        <v>0</v>
      </c>
      <c r="BG245" s="137">
        <f>IF(N245="zákl. přenesená",J245,0)</f>
        <v>0</v>
      </c>
      <c r="BH245" s="137">
        <f>IF(N245="sníž. přenesená",J245,0)</f>
        <v>0</v>
      </c>
      <c r="BI245" s="137">
        <f>IF(N245="nulová",J245,0)</f>
        <v>0</v>
      </c>
      <c r="BJ245" s="17" t="s">
        <v>86</v>
      </c>
      <c r="BK245" s="137">
        <f>ROUND(I245*H245,2)</f>
        <v>0</v>
      </c>
      <c r="BL245" s="17" t="s">
        <v>160</v>
      </c>
      <c r="BM245" s="136" t="s">
        <v>274</v>
      </c>
    </row>
    <row r="246" spans="2:65" s="12" customFormat="1">
      <c r="B246" s="138"/>
      <c r="C246" s="219"/>
      <c r="D246" s="220" t="s">
        <v>162</v>
      </c>
      <c r="E246" s="221" t="s">
        <v>1</v>
      </c>
      <c r="F246" s="222" t="s">
        <v>275</v>
      </c>
      <c r="G246" s="219"/>
      <c r="H246" s="221" t="s">
        <v>1</v>
      </c>
      <c r="I246" s="140"/>
      <c r="J246" s="219"/>
      <c r="L246" s="138"/>
      <c r="M246" s="141"/>
      <c r="T246" s="142"/>
      <c r="AT246" s="139" t="s">
        <v>162</v>
      </c>
      <c r="AU246" s="139" t="s">
        <v>88</v>
      </c>
      <c r="AV246" s="12" t="s">
        <v>86</v>
      </c>
      <c r="AW246" s="12" t="s">
        <v>32</v>
      </c>
      <c r="AX246" s="12" t="s">
        <v>78</v>
      </c>
      <c r="AY246" s="139" t="s">
        <v>153</v>
      </c>
    </row>
    <row r="247" spans="2:65" s="12" customFormat="1">
      <c r="B247" s="138"/>
      <c r="C247" s="219"/>
      <c r="D247" s="220" t="s">
        <v>162</v>
      </c>
      <c r="E247" s="221" t="s">
        <v>1</v>
      </c>
      <c r="F247" s="222" t="s">
        <v>264</v>
      </c>
      <c r="G247" s="219"/>
      <c r="H247" s="221" t="s">
        <v>1</v>
      </c>
      <c r="I247" s="140"/>
      <c r="J247" s="219"/>
      <c r="L247" s="138"/>
      <c r="M247" s="141"/>
      <c r="T247" s="142"/>
      <c r="AT247" s="139" t="s">
        <v>162</v>
      </c>
      <c r="AU247" s="139" t="s">
        <v>88</v>
      </c>
      <c r="AV247" s="12" t="s">
        <v>86</v>
      </c>
      <c r="AW247" s="12" t="s">
        <v>32</v>
      </c>
      <c r="AX247" s="12" t="s">
        <v>78</v>
      </c>
      <c r="AY247" s="139" t="s">
        <v>153</v>
      </c>
    </row>
    <row r="248" spans="2:65" s="12" customFormat="1">
      <c r="B248" s="138"/>
      <c r="C248" s="219"/>
      <c r="D248" s="220" t="s">
        <v>162</v>
      </c>
      <c r="E248" s="221" t="s">
        <v>1</v>
      </c>
      <c r="F248" s="222" t="s">
        <v>276</v>
      </c>
      <c r="G248" s="219"/>
      <c r="H248" s="221" t="s">
        <v>1</v>
      </c>
      <c r="I248" s="140"/>
      <c r="J248" s="219"/>
      <c r="L248" s="138"/>
      <c r="M248" s="141"/>
      <c r="T248" s="142"/>
      <c r="AT248" s="139" t="s">
        <v>162</v>
      </c>
      <c r="AU248" s="139" t="s">
        <v>88</v>
      </c>
      <c r="AV248" s="12" t="s">
        <v>86</v>
      </c>
      <c r="AW248" s="12" t="s">
        <v>32</v>
      </c>
      <c r="AX248" s="12" t="s">
        <v>78</v>
      </c>
      <c r="AY248" s="139" t="s">
        <v>153</v>
      </c>
    </row>
    <row r="249" spans="2:65" s="13" customFormat="1">
      <c r="B249" s="143"/>
      <c r="C249" s="223"/>
      <c r="D249" s="220" t="s">
        <v>162</v>
      </c>
      <c r="E249" s="224" t="s">
        <v>1</v>
      </c>
      <c r="F249" s="225" t="s">
        <v>277</v>
      </c>
      <c r="G249" s="223"/>
      <c r="H249" s="226">
        <v>4.875</v>
      </c>
      <c r="I249" s="145"/>
      <c r="J249" s="223"/>
      <c r="L249" s="143"/>
      <c r="M249" s="146"/>
      <c r="T249" s="147"/>
      <c r="AT249" s="144" t="s">
        <v>162</v>
      </c>
      <c r="AU249" s="144" t="s">
        <v>88</v>
      </c>
      <c r="AV249" s="13" t="s">
        <v>88</v>
      </c>
      <c r="AW249" s="13" t="s">
        <v>32</v>
      </c>
      <c r="AX249" s="13" t="s">
        <v>78</v>
      </c>
      <c r="AY249" s="144" t="s">
        <v>153</v>
      </c>
    </row>
    <row r="250" spans="2:65" s="14" customFormat="1">
      <c r="B250" s="148"/>
      <c r="C250" s="227"/>
      <c r="D250" s="220" t="s">
        <v>162</v>
      </c>
      <c r="E250" s="228" t="s">
        <v>1</v>
      </c>
      <c r="F250" s="229" t="s">
        <v>165</v>
      </c>
      <c r="G250" s="227"/>
      <c r="H250" s="230">
        <v>4.875</v>
      </c>
      <c r="I250" s="150"/>
      <c r="J250" s="227"/>
      <c r="L250" s="148"/>
      <c r="M250" s="151"/>
      <c r="T250" s="152"/>
      <c r="AT250" s="149" t="s">
        <v>162</v>
      </c>
      <c r="AU250" s="149" t="s">
        <v>88</v>
      </c>
      <c r="AV250" s="14" t="s">
        <v>166</v>
      </c>
      <c r="AW250" s="14" t="s">
        <v>32</v>
      </c>
      <c r="AX250" s="14" t="s">
        <v>78</v>
      </c>
      <c r="AY250" s="149" t="s">
        <v>153</v>
      </c>
    </row>
    <row r="251" spans="2:65" s="15" customFormat="1">
      <c r="B251" s="153"/>
      <c r="C251" s="231"/>
      <c r="D251" s="220" t="s">
        <v>162</v>
      </c>
      <c r="E251" s="232" t="s">
        <v>1</v>
      </c>
      <c r="F251" s="233" t="s">
        <v>167</v>
      </c>
      <c r="G251" s="231"/>
      <c r="H251" s="234">
        <v>4.875</v>
      </c>
      <c r="I251" s="155"/>
      <c r="J251" s="231"/>
      <c r="L251" s="153"/>
      <c r="M251" s="156"/>
      <c r="T251" s="157"/>
      <c r="AT251" s="154" t="s">
        <v>162</v>
      </c>
      <c r="AU251" s="154" t="s">
        <v>88</v>
      </c>
      <c r="AV251" s="15" t="s">
        <v>160</v>
      </c>
      <c r="AW251" s="15" t="s">
        <v>32</v>
      </c>
      <c r="AX251" s="15" t="s">
        <v>86</v>
      </c>
      <c r="AY251" s="154" t="s">
        <v>153</v>
      </c>
    </row>
    <row r="252" spans="2:65" s="1" customFormat="1" ht="44.25" customHeight="1">
      <c r="B252" s="129"/>
      <c r="C252" s="214" t="s">
        <v>278</v>
      </c>
      <c r="D252" s="214" t="s">
        <v>155</v>
      </c>
      <c r="E252" s="215" t="s">
        <v>279</v>
      </c>
      <c r="F252" s="216" t="s">
        <v>280</v>
      </c>
      <c r="G252" s="217" t="s">
        <v>217</v>
      </c>
      <c r="H252" s="218">
        <v>23.8</v>
      </c>
      <c r="I252" s="131"/>
      <c r="J252" s="248">
        <f>ROUND(I252*H252,2)</f>
        <v>0</v>
      </c>
      <c r="K252" s="130" t="s">
        <v>159</v>
      </c>
      <c r="L252" s="32"/>
      <c r="M252" s="132" t="s">
        <v>1</v>
      </c>
      <c r="N252" s="133" t="s">
        <v>43</v>
      </c>
      <c r="P252" s="134">
        <f>O252*H252</f>
        <v>0</v>
      </c>
      <c r="Q252" s="134">
        <v>0.1762</v>
      </c>
      <c r="R252" s="134">
        <f>Q252*H252</f>
        <v>4.1935599999999997</v>
      </c>
      <c r="S252" s="134">
        <v>0</v>
      </c>
      <c r="T252" s="135">
        <f>S252*H252</f>
        <v>0</v>
      </c>
      <c r="AR252" s="136" t="s">
        <v>160</v>
      </c>
      <c r="AT252" s="136" t="s">
        <v>155</v>
      </c>
      <c r="AU252" s="136" t="s">
        <v>88</v>
      </c>
      <c r="AY252" s="17" t="s">
        <v>153</v>
      </c>
      <c r="BE252" s="137">
        <f>IF(N252="základní",J252,0)</f>
        <v>0</v>
      </c>
      <c r="BF252" s="137">
        <f>IF(N252="snížená",J252,0)</f>
        <v>0</v>
      </c>
      <c r="BG252" s="137">
        <f>IF(N252="zákl. přenesená",J252,0)</f>
        <v>0</v>
      </c>
      <c r="BH252" s="137">
        <f>IF(N252="sníž. přenesená",J252,0)</f>
        <v>0</v>
      </c>
      <c r="BI252" s="137">
        <f>IF(N252="nulová",J252,0)</f>
        <v>0</v>
      </c>
      <c r="BJ252" s="17" t="s">
        <v>86</v>
      </c>
      <c r="BK252" s="137">
        <f>ROUND(I252*H252,2)</f>
        <v>0</v>
      </c>
      <c r="BL252" s="17" t="s">
        <v>160</v>
      </c>
      <c r="BM252" s="136" t="s">
        <v>281</v>
      </c>
    </row>
    <row r="253" spans="2:65" s="12" customFormat="1">
      <c r="B253" s="138"/>
      <c r="C253" s="219"/>
      <c r="D253" s="220" t="s">
        <v>162</v>
      </c>
      <c r="E253" s="221" t="s">
        <v>1</v>
      </c>
      <c r="F253" s="222" t="s">
        <v>282</v>
      </c>
      <c r="G253" s="219"/>
      <c r="H253" s="221" t="s">
        <v>1</v>
      </c>
      <c r="I253" s="140"/>
      <c r="J253" s="219"/>
      <c r="L253" s="138"/>
      <c r="M253" s="141"/>
      <c r="T253" s="142"/>
      <c r="AT253" s="139" t="s">
        <v>162</v>
      </c>
      <c r="AU253" s="139" t="s">
        <v>88</v>
      </c>
      <c r="AV253" s="12" t="s">
        <v>86</v>
      </c>
      <c r="AW253" s="12" t="s">
        <v>32</v>
      </c>
      <c r="AX253" s="12" t="s">
        <v>78</v>
      </c>
      <c r="AY253" s="139" t="s">
        <v>153</v>
      </c>
    </row>
    <row r="254" spans="2:65" s="12" customFormat="1">
      <c r="B254" s="138"/>
      <c r="C254" s="219"/>
      <c r="D254" s="220" t="s">
        <v>162</v>
      </c>
      <c r="E254" s="221" t="s">
        <v>1</v>
      </c>
      <c r="F254" s="222" t="s">
        <v>264</v>
      </c>
      <c r="G254" s="219"/>
      <c r="H254" s="221" t="s">
        <v>1</v>
      </c>
      <c r="I254" s="140"/>
      <c r="J254" s="219"/>
      <c r="L254" s="138"/>
      <c r="M254" s="141"/>
      <c r="T254" s="142"/>
      <c r="AT254" s="139" t="s">
        <v>162</v>
      </c>
      <c r="AU254" s="139" t="s">
        <v>88</v>
      </c>
      <c r="AV254" s="12" t="s">
        <v>86</v>
      </c>
      <c r="AW254" s="12" t="s">
        <v>32</v>
      </c>
      <c r="AX254" s="12" t="s">
        <v>78</v>
      </c>
      <c r="AY254" s="139" t="s">
        <v>153</v>
      </c>
    </row>
    <row r="255" spans="2:65" s="13" customFormat="1">
      <c r="B255" s="143"/>
      <c r="C255" s="223"/>
      <c r="D255" s="220" t="s">
        <v>162</v>
      </c>
      <c r="E255" s="224" t="s">
        <v>1</v>
      </c>
      <c r="F255" s="225" t="s">
        <v>283</v>
      </c>
      <c r="G255" s="223"/>
      <c r="H255" s="226">
        <v>15.84</v>
      </c>
      <c r="I255" s="145"/>
      <c r="J255" s="223"/>
      <c r="L255" s="143"/>
      <c r="M255" s="146"/>
      <c r="T255" s="147"/>
      <c r="AT255" s="144" t="s">
        <v>162</v>
      </c>
      <c r="AU255" s="144" t="s">
        <v>88</v>
      </c>
      <c r="AV255" s="13" t="s">
        <v>88</v>
      </c>
      <c r="AW255" s="13" t="s">
        <v>32</v>
      </c>
      <c r="AX255" s="13" t="s">
        <v>78</v>
      </c>
      <c r="AY255" s="144" t="s">
        <v>153</v>
      </c>
    </row>
    <row r="256" spans="2:65" s="12" customFormat="1">
      <c r="B256" s="138"/>
      <c r="C256" s="219"/>
      <c r="D256" s="220" t="s">
        <v>162</v>
      </c>
      <c r="E256" s="221" t="s">
        <v>1</v>
      </c>
      <c r="F256" s="222" t="s">
        <v>284</v>
      </c>
      <c r="G256" s="219"/>
      <c r="H256" s="221" t="s">
        <v>1</v>
      </c>
      <c r="I256" s="140"/>
      <c r="J256" s="219"/>
      <c r="L256" s="138"/>
      <c r="M256" s="141"/>
      <c r="T256" s="142"/>
      <c r="AT256" s="139" t="s">
        <v>162</v>
      </c>
      <c r="AU256" s="139" t="s">
        <v>88</v>
      </c>
      <c r="AV256" s="12" t="s">
        <v>86</v>
      </c>
      <c r="AW256" s="12" t="s">
        <v>32</v>
      </c>
      <c r="AX256" s="12" t="s">
        <v>78</v>
      </c>
      <c r="AY256" s="139" t="s">
        <v>153</v>
      </c>
    </row>
    <row r="257" spans="2:65" s="13" customFormat="1">
      <c r="B257" s="143"/>
      <c r="C257" s="223"/>
      <c r="D257" s="220" t="s">
        <v>162</v>
      </c>
      <c r="E257" s="224" t="s">
        <v>1</v>
      </c>
      <c r="F257" s="225" t="s">
        <v>285</v>
      </c>
      <c r="G257" s="223"/>
      <c r="H257" s="226">
        <v>-1.3</v>
      </c>
      <c r="I257" s="145"/>
      <c r="J257" s="223"/>
      <c r="L257" s="143"/>
      <c r="M257" s="146"/>
      <c r="T257" s="147"/>
      <c r="AT257" s="144" t="s">
        <v>162</v>
      </c>
      <c r="AU257" s="144" t="s">
        <v>88</v>
      </c>
      <c r="AV257" s="13" t="s">
        <v>88</v>
      </c>
      <c r="AW257" s="13" t="s">
        <v>32</v>
      </c>
      <c r="AX257" s="13" t="s">
        <v>78</v>
      </c>
      <c r="AY257" s="144" t="s">
        <v>153</v>
      </c>
    </row>
    <row r="258" spans="2:65" s="14" customFormat="1">
      <c r="B258" s="148"/>
      <c r="C258" s="227"/>
      <c r="D258" s="220" t="s">
        <v>162</v>
      </c>
      <c r="E258" s="228" t="s">
        <v>1</v>
      </c>
      <c r="F258" s="229" t="s">
        <v>165</v>
      </c>
      <c r="G258" s="227"/>
      <c r="H258" s="230">
        <v>14.54</v>
      </c>
      <c r="I258" s="150"/>
      <c r="J258" s="227"/>
      <c r="L258" s="148"/>
      <c r="M258" s="151"/>
      <c r="T258" s="152"/>
      <c r="AT258" s="149" t="s">
        <v>162</v>
      </c>
      <c r="AU258" s="149" t="s">
        <v>88</v>
      </c>
      <c r="AV258" s="14" t="s">
        <v>166</v>
      </c>
      <c r="AW258" s="14" t="s">
        <v>32</v>
      </c>
      <c r="AX258" s="14" t="s">
        <v>78</v>
      </c>
      <c r="AY258" s="149" t="s">
        <v>153</v>
      </c>
    </row>
    <row r="259" spans="2:65" s="12" customFormat="1">
      <c r="B259" s="138"/>
      <c r="C259" s="219"/>
      <c r="D259" s="220" t="s">
        <v>162</v>
      </c>
      <c r="E259" s="221" t="s">
        <v>1</v>
      </c>
      <c r="F259" s="222" t="s">
        <v>268</v>
      </c>
      <c r="G259" s="219"/>
      <c r="H259" s="221" t="s">
        <v>1</v>
      </c>
      <c r="I259" s="140"/>
      <c r="J259" s="219"/>
      <c r="L259" s="138"/>
      <c r="M259" s="141"/>
      <c r="T259" s="142"/>
      <c r="AT259" s="139" t="s">
        <v>162</v>
      </c>
      <c r="AU259" s="139" t="s">
        <v>88</v>
      </c>
      <c r="AV259" s="12" t="s">
        <v>86</v>
      </c>
      <c r="AW259" s="12" t="s">
        <v>32</v>
      </c>
      <c r="AX259" s="12" t="s">
        <v>78</v>
      </c>
      <c r="AY259" s="139" t="s">
        <v>153</v>
      </c>
    </row>
    <row r="260" spans="2:65" s="13" customFormat="1">
      <c r="B260" s="143"/>
      <c r="C260" s="223"/>
      <c r="D260" s="220" t="s">
        <v>162</v>
      </c>
      <c r="E260" s="224" t="s">
        <v>1</v>
      </c>
      <c r="F260" s="225" t="s">
        <v>286</v>
      </c>
      <c r="G260" s="223"/>
      <c r="H260" s="226">
        <v>10.56</v>
      </c>
      <c r="I260" s="145"/>
      <c r="J260" s="223"/>
      <c r="L260" s="143"/>
      <c r="M260" s="146"/>
      <c r="T260" s="147"/>
      <c r="AT260" s="144" t="s">
        <v>162</v>
      </c>
      <c r="AU260" s="144" t="s">
        <v>88</v>
      </c>
      <c r="AV260" s="13" t="s">
        <v>88</v>
      </c>
      <c r="AW260" s="13" t="s">
        <v>32</v>
      </c>
      <c r="AX260" s="13" t="s">
        <v>78</v>
      </c>
      <c r="AY260" s="144" t="s">
        <v>153</v>
      </c>
    </row>
    <row r="261" spans="2:65" s="12" customFormat="1">
      <c r="B261" s="138"/>
      <c r="C261" s="219"/>
      <c r="D261" s="220" t="s">
        <v>162</v>
      </c>
      <c r="E261" s="221" t="s">
        <v>1</v>
      </c>
      <c r="F261" s="222" t="s">
        <v>284</v>
      </c>
      <c r="G261" s="219"/>
      <c r="H261" s="221" t="s">
        <v>1</v>
      </c>
      <c r="I261" s="140"/>
      <c r="J261" s="219"/>
      <c r="L261" s="138"/>
      <c r="M261" s="141"/>
      <c r="T261" s="142"/>
      <c r="AT261" s="139" t="s">
        <v>162</v>
      </c>
      <c r="AU261" s="139" t="s">
        <v>88</v>
      </c>
      <c r="AV261" s="12" t="s">
        <v>86</v>
      </c>
      <c r="AW261" s="12" t="s">
        <v>32</v>
      </c>
      <c r="AX261" s="12" t="s">
        <v>78</v>
      </c>
      <c r="AY261" s="139" t="s">
        <v>153</v>
      </c>
    </row>
    <row r="262" spans="2:65" s="13" customFormat="1">
      <c r="B262" s="143"/>
      <c r="C262" s="223"/>
      <c r="D262" s="220" t="s">
        <v>162</v>
      </c>
      <c r="E262" s="224" t="s">
        <v>1</v>
      </c>
      <c r="F262" s="225" t="s">
        <v>285</v>
      </c>
      <c r="G262" s="223"/>
      <c r="H262" s="226">
        <v>-1.3</v>
      </c>
      <c r="I262" s="145"/>
      <c r="J262" s="223"/>
      <c r="L262" s="143"/>
      <c r="M262" s="146"/>
      <c r="T262" s="147"/>
      <c r="AT262" s="144" t="s">
        <v>162</v>
      </c>
      <c r="AU262" s="144" t="s">
        <v>88</v>
      </c>
      <c r="AV262" s="13" t="s">
        <v>88</v>
      </c>
      <c r="AW262" s="13" t="s">
        <v>32</v>
      </c>
      <c r="AX262" s="13" t="s">
        <v>78</v>
      </c>
      <c r="AY262" s="144" t="s">
        <v>153</v>
      </c>
    </row>
    <row r="263" spans="2:65" s="14" customFormat="1">
      <c r="B263" s="148"/>
      <c r="C263" s="227"/>
      <c r="D263" s="220" t="s">
        <v>162</v>
      </c>
      <c r="E263" s="228" t="s">
        <v>1</v>
      </c>
      <c r="F263" s="229" t="s">
        <v>165</v>
      </c>
      <c r="G263" s="227"/>
      <c r="H263" s="230">
        <v>9.26</v>
      </c>
      <c r="I263" s="150"/>
      <c r="J263" s="227"/>
      <c r="L263" s="148"/>
      <c r="M263" s="151"/>
      <c r="T263" s="152"/>
      <c r="AT263" s="149" t="s">
        <v>162</v>
      </c>
      <c r="AU263" s="149" t="s">
        <v>88</v>
      </c>
      <c r="AV263" s="14" t="s">
        <v>166</v>
      </c>
      <c r="AW263" s="14" t="s">
        <v>32</v>
      </c>
      <c r="AX263" s="14" t="s">
        <v>78</v>
      </c>
      <c r="AY263" s="149" t="s">
        <v>153</v>
      </c>
    </row>
    <row r="264" spans="2:65" s="15" customFormat="1">
      <c r="B264" s="153"/>
      <c r="C264" s="231"/>
      <c r="D264" s="220" t="s">
        <v>162</v>
      </c>
      <c r="E264" s="232" t="s">
        <v>1</v>
      </c>
      <c r="F264" s="233" t="s">
        <v>167</v>
      </c>
      <c r="G264" s="231"/>
      <c r="H264" s="234">
        <v>23.8</v>
      </c>
      <c r="I264" s="155"/>
      <c r="J264" s="231"/>
      <c r="L264" s="153"/>
      <c r="M264" s="156"/>
      <c r="T264" s="157"/>
      <c r="AT264" s="154" t="s">
        <v>162</v>
      </c>
      <c r="AU264" s="154" t="s">
        <v>88</v>
      </c>
      <c r="AV264" s="15" t="s">
        <v>160</v>
      </c>
      <c r="AW264" s="15" t="s">
        <v>32</v>
      </c>
      <c r="AX264" s="15" t="s">
        <v>86</v>
      </c>
      <c r="AY264" s="154" t="s">
        <v>153</v>
      </c>
    </row>
    <row r="265" spans="2:65" s="1" customFormat="1" ht="44.25" customHeight="1">
      <c r="B265" s="129"/>
      <c r="C265" s="214" t="s">
        <v>287</v>
      </c>
      <c r="D265" s="214" t="s">
        <v>155</v>
      </c>
      <c r="E265" s="215" t="s">
        <v>288</v>
      </c>
      <c r="F265" s="216" t="s">
        <v>289</v>
      </c>
      <c r="G265" s="217" t="s">
        <v>290</v>
      </c>
      <c r="H265" s="218">
        <v>13</v>
      </c>
      <c r="I265" s="131"/>
      <c r="J265" s="248">
        <f>ROUND(I265*H265,2)</f>
        <v>0</v>
      </c>
      <c r="K265" s="130" t="s">
        <v>159</v>
      </c>
      <c r="L265" s="32"/>
      <c r="M265" s="132" t="s">
        <v>1</v>
      </c>
      <c r="N265" s="133" t="s">
        <v>43</v>
      </c>
      <c r="P265" s="134">
        <f>O265*H265</f>
        <v>0</v>
      </c>
      <c r="Q265" s="134">
        <v>3.2349999999999997E-2</v>
      </c>
      <c r="R265" s="134">
        <f>Q265*H265</f>
        <v>0.42054999999999998</v>
      </c>
      <c r="S265" s="134">
        <v>0</v>
      </c>
      <c r="T265" s="135">
        <f>S265*H265</f>
        <v>0</v>
      </c>
      <c r="AR265" s="136" t="s">
        <v>160</v>
      </c>
      <c r="AT265" s="136" t="s">
        <v>155</v>
      </c>
      <c r="AU265" s="136" t="s">
        <v>88</v>
      </c>
      <c r="AY265" s="17" t="s">
        <v>153</v>
      </c>
      <c r="BE265" s="137">
        <f>IF(N265="základní",J265,0)</f>
        <v>0</v>
      </c>
      <c r="BF265" s="137">
        <f>IF(N265="snížená",J265,0)</f>
        <v>0</v>
      </c>
      <c r="BG265" s="137">
        <f>IF(N265="zákl. přenesená",J265,0)</f>
        <v>0</v>
      </c>
      <c r="BH265" s="137">
        <f>IF(N265="sníž. přenesená",J265,0)</f>
        <v>0</v>
      </c>
      <c r="BI265" s="137">
        <f>IF(N265="nulová",J265,0)</f>
        <v>0</v>
      </c>
      <c r="BJ265" s="17" t="s">
        <v>86</v>
      </c>
      <c r="BK265" s="137">
        <f>ROUND(I265*H265,2)</f>
        <v>0</v>
      </c>
      <c r="BL265" s="17" t="s">
        <v>160</v>
      </c>
      <c r="BM265" s="136" t="s">
        <v>291</v>
      </c>
    </row>
    <row r="266" spans="2:65" s="1" customFormat="1" ht="44.25" customHeight="1">
      <c r="B266" s="129"/>
      <c r="C266" s="214" t="s">
        <v>292</v>
      </c>
      <c r="D266" s="214" t="s">
        <v>155</v>
      </c>
      <c r="E266" s="215" t="s">
        <v>293</v>
      </c>
      <c r="F266" s="216" t="s">
        <v>294</v>
      </c>
      <c r="G266" s="217" t="s">
        <v>290</v>
      </c>
      <c r="H266" s="218">
        <v>3</v>
      </c>
      <c r="I266" s="131"/>
      <c r="J266" s="248">
        <f>ROUND(I266*H266,2)</f>
        <v>0</v>
      </c>
      <c r="K266" s="130" t="s">
        <v>159</v>
      </c>
      <c r="L266" s="32"/>
      <c r="M266" s="132" t="s">
        <v>1</v>
      </c>
      <c r="N266" s="133" t="s">
        <v>43</v>
      </c>
      <c r="P266" s="134">
        <f>O266*H266</f>
        <v>0</v>
      </c>
      <c r="Q266" s="134">
        <v>3.9629999999999999E-2</v>
      </c>
      <c r="R266" s="134">
        <f>Q266*H266</f>
        <v>0.11889</v>
      </c>
      <c r="S266" s="134">
        <v>0</v>
      </c>
      <c r="T266" s="135">
        <f>S266*H266</f>
        <v>0</v>
      </c>
      <c r="AR266" s="136" t="s">
        <v>160</v>
      </c>
      <c r="AT266" s="136" t="s">
        <v>155</v>
      </c>
      <c r="AU266" s="136" t="s">
        <v>88</v>
      </c>
      <c r="AY266" s="17" t="s">
        <v>153</v>
      </c>
      <c r="BE266" s="137">
        <f>IF(N266="základní",J266,0)</f>
        <v>0</v>
      </c>
      <c r="BF266" s="137">
        <f>IF(N266="snížená",J266,0)</f>
        <v>0</v>
      </c>
      <c r="BG266" s="137">
        <f>IF(N266="zákl. přenesená",J266,0)</f>
        <v>0</v>
      </c>
      <c r="BH266" s="137">
        <f>IF(N266="sníž. přenesená",J266,0)</f>
        <v>0</v>
      </c>
      <c r="BI266" s="137">
        <f>IF(N266="nulová",J266,0)</f>
        <v>0</v>
      </c>
      <c r="BJ266" s="17" t="s">
        <v>86</v>
      </c>
      <c r="BK266" s="137">
        <f>ROUND(I266*H266,2)</f>
        <v>0</v>
      </c>
      <c r="BL266" s="17" t="s">
        <v>160</v>
      </c>
      <c r="BM266" s="136" t="s">
        <v>295</v>
      </c>
    </row>
    <row r="267" spans="2:65" s="1" customFormat="1" ht="37.799999999999997" customHeight="1">
      <c r="B267" s="129"/>
      <c r="C267" s="214" t="s">
        <v>296</v>
      </c>
      <c r="D267" s="214" t="s">
        <v>155</v>
      </c>
      <c r="E267" s="215" t="s">
        <v>297</v>
      </c>
      <c r="F267" s="216" t="s">
        <v>298</v>
      </c>
      <c r="G267" s="217" t="s">
        <v>290</v>
      </c>
      <c r="H267" s="218">
        <v>2</v>
      </c>
      <c r="I267" s="131"/>
      <c r="J267" s="248">
        <f>ROUND(I267*H267,2)</f>
        <v>0</v>
      </c>
      <c r="K267" s="130" t="s">
        <v>159</v>
      </c>
      <c r="L267" s="32"/>
      <c r="M267" s="132" t="s">
        <v>1</v>
      </c>
      <c r="N267" s="133" t="s">
        <v>43</v>
      </c>
      <c r="P267" s="134">
        <f>O267*H267</f>
        <v>0</v>
      </c>
      <c r="Q267" s="134">
        <v>6.8260000000000001E-2</v>
      </c>
      <c r="R267" s="134">
        <f>Q267*H267</f>
        <v>0.13652</v>
      </c>
      <c r="S267" s="134">
        <v>0</v>
      </c>
      <c r="T267" s="135">
        <f>S267*H267</f>
        <v>0</v>
      </c>
      <c r="AR267" s="136" t="s">
        <v>160</v>
      </c>
      <c r="AT267" s="136" t="s">
        <v>155</v>
      </c>
      <c r="AU267" s="136" t="s">
        <v>88</v>
      </c>
      <c r="AY267" s="17" t="s">
        <v>153</v>
      </c>
      <c r="BE267" s="137">
        <f>IF(N267="základní",J267,0)</f>
        <v>0</v>
      </c>
      <c r="BF267" s="137">
        <f>IF(N267="snížená",J267,0)</f>
        <v>0</v>
      </c>
      <c r="BG267" s="137">
        <f>IF(N267="zákl. přenesená",J267,0)</f>
        <v>0</v>
      </c>
      <c r="BH267" s="137">
        <f>IF(N267="sníž. přenesená",J267,0)</f>
        <v>0</v>
      </c>
      <c r="BI267" s="137">
        <f>IF(N267="nulová",J267,0)</f>
        <v>0</v>
      </c>
      <c r="BJ267" s="17" t="s">
        <v>86</v>
      </c>
      <c r="BK267" s="137">
        <f>ROUND(I267*H267,2)</f>
        <v>0</v>
      </c>
      <c r="BL267" s="17" t="s">
        <v>160</v>
      </c>
      <c r="BM267" s="136" t="s">
        <v>299</v>
      </c>
    </row>
    <row r="268" spans="2:65" s="1" customFormat="1" ht="37.799999999999997" customHeight="1">
      <c r="B268" s="129"/>
      <c r="C268" s="214" t="s">
        <v>7</v>
      </c>
      <c r="D268" s="214" t="s">
        <v>155</v>
      </c>
      <c r="E268" s="215" t="s">
        <v>300</v>
      </c>
      <c r="F268" s="216" t="s">
        <v>301</v>
      </c>
      <c r="G268" s="217" t="s">
        <v>290</v>
      </c>
      <c r="H268" s="218">
        <v>8</v>
      </c>
      <c r="I268" s="131"/>
      <c r="J268" s="248">
        <f>ROUND(I268*H268,2)</f>
        <v>0</v>
      </c>
      <c r="K268" s="130" t="s">
        <v>159</v>
      </c>
      <c r="L268" s="32"/>
      <c r="M268" s="132" t="s">
        <v>1</v>
      </c>
      <c r="N268" s="133" t="s">
        <v>43</v>
      </c>
      <c r="P268" s="134">
        <f>O268*H268</f>
        <v>0</v>
      </c>
      <c r="Q268" s="134">
        <v>5.4550000000000001E-2</v>
      </c>
      <c r="R268" s="134">
        <f>Q268*H268</f>
        <v>0.43640000000000001</v>
      </c>
      <c r="S268" s="134">
        <v>0</v>
      </c>
      <c r="T268" s="135">
        <f>S268*H268</f>
        <v>0</v>
      </c>
      <c r="AR268" s="136" t="s">
        <v>160</v>
      </c>
      <c r="AT268" s="136" t="s">
        <v>155</v>
      </c>
      <c r="AU268" s="136" t="s">
        <v>88</v>
      </c>
      <c r="AY268" s="17" t="s">
        <v>153</v>
      </c>
      <c r="BE268" s="137">
        <f>IF(N268="základní",J268,0)</f>
        <v>0</v>
      </c>
      <c r="BF268" s="137">
        <f>IF(N268="snížená",J268,0)</f>
        <v>0</v>
      </c>
      <c r="BG268" s="137">
        <f>IF(N268="zákl. přenesená",J268,0)</f>
        <v>0</v>
      </c>
      <c r="BH268" s="137">
        <f>IF(N268="sníž. přenesená",J268,0)</f>
        <v>0</v>
      </c>
      <c r="BI268" s="137">
        <f>IF(N268="nulová",J268,0)</f>
        <v>0</v>
      </c>
      <c r="BJ268" s="17" t="s">
        <v>86</v>
      </c>
      <c r="BK268" s="137">
        <f>ROUND(I268*H268,2)</f>
        <v>0</v>
      </c>
      <c r="BL268" s="17" t="s">
        <v>160</v>
      </c>
      <c r="BM268" s="136" t="s">
        <v>302</v>
      </c>
    </row>
    <row r="269" spans="2:65" s="1" customFormat="1" ht="21.75" customHeight="1">
      <c r="B269" s="129"/>
      <c r="C269" s="214" t="s">
        <v>303</v>
      </c>
      <c r="D269" s="214" t="s">
        <v>155</v>
      </c>
      <c r="E269" s="215" t="s">
        <v>304</v>
      </c>
      <c r="F269" s="216" t="s">
        <v>305</v>
      </c>
      <c r="G269" s="217" t="s">
        <v>158</v>
      </c>
      <c r="H269" s="218">
        <v>0.41299999999999998</v>
      </c>
      <c r="I269" s="131"/>
      <c r="J269" s="248">
        <f>ROUND(I269*H269,2)</f>
        <v>0</v>
      </c>
      <c r="K269" s="130" t="s">
        <v>1</v>
      </c>
      <c r="L269" s="32"/>
      <c r="M269" s="132" t="s">
        <v>1</v>
      </c>
      <c r="N269" s="133" t="s">
        <v>43</v>
      </c>
      <c r="P269" s="134">
        <f>O269*H269</f>
        <v>0</v>
      </c>
      <c r="Q269" s="134">
        <v>23.714091199999999</v>
      </c>
      <c r="R269" s="134">
        <f>Q269*H269</f>
        <v>9.7939196655999989</v>
      </c>
      <c r="S269" s="134">
        <v>0</v>
      </c>
      <c r="T269" s="135">
        <f>S269*H269</f>
        <v>0</v>
      </c>
      <c r="AR269" s="136" t="s">
        <v>160</v>
      </c>
      <c r="AT269" s="136" t="s">
        <v>155</v>
      </c>
      <c r="AU269" s="136" t="s">
        <v>88</v>
      </c>
      <c r="AY269" s="17" t="s">
        <v>153</v>
      </c>
      <c r="BE269" s="137">
        <f>IF(N269="základní",J269,0)</f>
        <v>0</v>
      </c>
      <c r="BF269" s="137">
        <f>IF(N269="snížená",J269,0)</f>
        <v>0</v>
      </c>
      <c r="BG269" s="137">
        <f>IF(N269="zákl. přenesená",J269,0)</f>
        <v>0</v>
      </c>
      <c r="BH269" s="137">
        <f>IF(N269="sníž. přenesená",J269,0)</f>
        <v>0</v>
      </c>
      <c r="BI269" s="137">
        <f>IF(N269="nulová",J269,0)</f>
        <v>0</v>
      </c>
      <c r="BJ269" s="17" t="s">
        <v>86</v>
      </c>
      <c r="BK269" s="137">
        <f>ROUND(I269*H269,2)</f>
        <v>0</v>
      </c>
      <c r="BL269" s="17" t="s">
        <v>160</v>
      </c>
      <c r="BM269" s="136" t="s">
        <v>306</v>
      </c>
    </row>
    <row r="270" spans="2:65" s="12" customFormat="1">
      <c r="B270" s="138"/>
      <c r="C270" s="219"/>
      <c r="D270" s="220" t="s">
        <v>162</v>
      </c>
      <c r="E270" s="221" t="s">
        <v>1</v>
      </c>
      <c r="F270" s="222" t="s">
        <v>307</v>
      </c>
      <c r="G270" s="219"/>
      <c r="H270" s="221" t="s">
        <v>1</v>
      </c>
      <c r="I270" s="140"/>
      <c r="J270" s="219"/>
      <c r="L270" s="138"/>
      <c r="M270" s="141"/>
      <c r="T270" s="142"/>
      <c r="AT270" s="139" t="s">
        <v>162</v>
      </c>
      <c r="AU270" s="139" t="s">
        <v>88</v>
      </c>
      <c r="AV270" s="12" t="s">
        <v>86</v>
      </c>
      <c r="AW270" s="12" t="s">
        <v>32</v>
      </c>
      <c r="AX270" s="12" t="s">
        <v>78</v>
      </c>
      <c r="AY270" s="139" t="s">
        <v>153</v>
      </c>
    </row>
    <row r="271" spans="2:65" s="13" customFormat="1">
      <c r="B271" s="143"/>
      <c r="C271" s="223"/>
      <c r="D271" s="220" t="s">
        <v>162</v>
      </c>
      <c r="E271" s="224" t="s">
        <v>1</v>
      </c>
      <c r="F271" s="225" t="s">
        <v>308</v>
      </c>
      <c r="G271" s="223"/>
      <c r="H271" s="226">
        <v>0.41299999999999998</v>
      </c>
      <c r="I271" s="145"/>
      <c r="J271" s="223"/>
      <c r="L271" s="143"/>
      <c r="M271" s="146"/>
      <c r="T271" s="147"/>
      <c r="AT271" s="144" t="s">
        <v>162</v>
      </c>
      <c r="AU271" s="144" t="s">
        <v>88</v>
      </c>
      <c r="AV271" s="13" t="s">
        <v>88</v>
      </c>
      <c r="AW271" s="13" t="s">
        <v>32</v>
      </c>
      <c r="AX271" s="13" t="s">
        <v>78</v>
      </c>
      <c r="AY271" s="144" t="s">
        <v>153</v>
      </c>
    </row>
    <row r="272" spans="2:65" s="14" customFormat="1">
      <c r="B272" s="148"/>
      <c r="C272" s="227"/>
      <c r="D272" s="220" t="s">
        <v>162</v>
      </c>
      <c r="E272" s="228" t="s">
        <v>1</v>
      </c>
      <c r="F272" s="229" t="s">
        <v>165</v>
      </c>
      <c r="G272" s="227"/>
      <c r="H272" s="230">
        <v>0.41299999999999998</v>
      </c>
      <c r="I272" s="150"/>
      <c r="J272" s="227"/>
      <c r="L272" s="148"/>
      <c r="M272" s="151"/>
      <c r="T272" s="152"/>
      <c r="AT272" s="149" t="s">
        <v>162</v>
      </c>
      <c r="AU272" s="149" t="s">
        <v>88</v>
      </c>
      <c r="AV272" s="14" t="s">
        <v>166</v>
      </c>
      <c r="AW272" s="14" t="s">
        <v>32</v>
      </c>
      <c r="AX272" s="14" t="s">
        <v>78</v>
      </c>
      <c r="AY272" s="149" t="s">
        <v>153</v>
      </c>
    </row>
    <row r="273" spans="2:65" s="15" customFormat="1">
      <c r="B273" s="153"/>
      <c r="C273" s="231"/>
      <c r="D273" s="220" t="s">
        <v>162</v>
      </c>
      <c r="E273" s="232" t="s">
        <v>1</v>
      </c>
      <c r="F273" s="233" t="s">
        <v>167</v>
      </c>
      <c r="G273" s="231"/>
      <c r="H273" s="234">
        <v>0.41299999999999998</v>
      </c>
      <c r="I273" s="155"/>
      <c r="J273" s="231"/>
      <c r="L273" s="153"/>
      <c r="M273" s="156"/>
      <c r="T273" s="157"/>
      <c r="AT273" s="154" t="s">
        <v>162</v>
      </c>
      <c r="AU273" s="154" t="s">
        <v>88</v>
      </c>
      <c r="AV273" s="15" t="s">
        <v>160</v>
      </c>
      <c r="AW273" s="15" t="s">
        <v>32</v>
      </c>
      <c r="AX273" s="15" t="s">
        <v>86</v>
      </c>
      <c r="AY273" s="154" t="s">
        <v>153</v>
      </c>
    </row>
    <row r="274" spans="2:65" s="1" customFormat="1" ht="37.799999999999997" customHeight="1">
      <c r="B274" s="129"/>
      <c r="C274" s="214" t="s">
        <v>309</v>
      </c>
      <c r="D274" s="214" t="s">
        <v>155</v>
      </c>
      <c r="E274" s="215" t="s">
        <v>310</v>
      </c>
      <c r="F274" s="216" t="s">
        <v>311</v>
      </c>
      <c r="G274" s="217" t="s">
        <v>217</v>
      </c>
      <c r="H274" s="218">
        <v>53.119</v>
      </c>
      <c r="I274" s="131"/>
      <c r="J274" s="248">
        <f>ROUND(I274*H274,2)</f>
        <v>0</v>
      </c>
      <c r="K274" s="130" t="s">
        <v>159</v>
      </c>
      <c r="L274" s="32"/>
      <c r="M274" s="132" t="s">
        <v>1</v>
      </c>
      <c r="N274" s="133" t="s">
        <v>43</v>
      </c>
      <c r="P274" s="134">
        <f>O274*H274</f>
        <v>0</v>
      </c>
      <c r="Q274" s="134">
        <v>6.9980000000000001E-2</v>
      </c>
      <c r="R274" s="134">
        <f>Q274*H274</f>
        <v>3.7172676199999999</v>
      </c>
      <c r="S274" s="134">
        <v>0</v>
      </c>
      <c r="T274" s="135">
        <f>S274*H274</f>
        <v>0</v>
      </c>
      <c r="AR274" s="136" t="s">
        <v>160</v>
      </c>
      <c r="AT274" s="136" t="s">
        <v>155</v>
      </c>
      <c r="AU274" s="136" t="s">
        <v>88</v>
      </c>
      <c r="AY274" s="17" t="s">
        <v>153</v>
      </c>
      <c r="BE274" s="137">
        <f>IF(N274="základní",J274,0)</f>
        <v>0</v>
      </c>
      <c r="BF274" s="137">
        <f>IF(N274="snížená",J274,0)</f>
        <v>0</v>
      </c>
      <c r="BG274" s="137">
        <f>IF(N274="zákl. přenesená",J274,0)</f>
        <v>0</v>
      </c>
      <c r="BH274" s="137">
        <f>IF(N274="sníž. přenesená",J274,0)</f>
        <v>0</v>
      </c>
      <c r="BI274" s="137">
        <f>IF(N274="nulová",J274,0)</f>
        <v>0</v>
      </c>
      <c r="BJ274" s="17" t="s">
        <v>86</v>
      </c>
      <c r="BK274" s="137">
        <f>ROUND(I274*H274,2)</f>
        <v>0</v>
      </c>
      <c r="BL274" s="17" t="s">
        <v>160</v>
      </c>
      <c r="BM274" s="136" t="s">
        <v>312</v>
      </c>
    </row>
    <row r="275" spans="2:65" s="12" customFormat="1">
      <c r="B275" s="138"/>
      <c r="C275" s="219"/>
      <c r="D275" s="220" t="s">
        <v>162</v>
      </c>
      <c r="E275" s="221" t="s">
        <v>1</v>
      </c>
      <c r="F275" s="222" t="s">
        <v>313</v>
      </c>
      <c r="G275" s="219"/>
      <c r="H275" s="221" t="s">
        <v>1</v>
      </c>
      <c r="I275" s="140"/>
      <c r="J275" s="219"/>
      <c r="L275" s="138"/>
      <c r="M275" s="141"/>
      <c r="T275" s="142"/>
      <c r="AT275" s="139" t="s">
        <v>162</v>
      </c>
      <c r="AU275" s="139" t="s">
        <v>88</v>
      </c>
      <c r="AV275" s="12" t="s">
        <v>86</v>
      </c>
      <c r="AW275" s="12" t="s">
        <v>32</v>
      </c>
      <c r="AX275" s="12" t="s">
        <v>78</v>
      </c>
      <c r="AY275" s="139" t="s">
        <v>153</v>
      </c>
    </row>
    <row r="276" spans="2:65" s="12" customFormat="1">
      <c r="B276" s="138"/>
      <c r="C276" s="219"/>
      <c r="D276" s="220" t="s">
        <v>162</v>
      </c>
      <c r="E276" s="221" t="s">
        <v>1</v>
      </c>
      <c r="F276" s="222" t="s">
        <v>264</v>
      </c>
      <c r="G276" s="219"/>
      <c r="H276" s="221" t="s">
        <v>1</v>
      </c>
      <c r="I276" s="140"/>
      <c r="J276" s="219"/>
      <c r="L276" s="138"/>
      <c r="M276" s="141"/>
      <c r="T276" s="142"/>
      <c r="AT276" s="139" t="s">
        <v>162</v>
      </c>
      <c r="AU276" s="139" t="s">
        <v>88</v>
      </c>
      <c r="AV276" s="12" t="s">
        <v>86</v>
      </c>
      <c r="AW276" s="12" t="s">
        <v>32</v>
      </c>
      <c r="AX276" s="12" t="s">
        <v>78</v>
      </c>
      <c r="AY276" s="139" t="s">
        <v>153</v>
      </c>
    </row>
    <row r="277" spans="2:65" s="12" customFormat="1">
      <c r="B277" s="138"/>
      <c r="C277" s="219"/>
      <c r="D277" s="220" t="s">
        <v>162</v>
      </c>
      <c r="E277" s="221" t="s">
        <v>1</v>
      </c>
      <c r="F277" s="222" t="s">
        <v>314</v>
      </c>
      <c r="G277" s="219"/>
      <c r="H277" s="221" t="s">
        <v>1</v>
      </c>
      <c r="I277" s="140"/>
      <c r="J277" s="219"/>
      <c r="L277" s="138"/>
      <c r="M277" s="141"/>
      <c r="T277" s="142"/>
      <c r="AT277" s="139" t="s">
        <v>162</v>
      </c>
      <c r="AU277" s="139" t="s">
        <v>88</v>
      </c>
      <c r="AV277" s="12" t="s">
        <v>86</v>
      </c>
      <c r="AW277" s="12" t="s">
        <v>32</v>
      </c>
      <c r="AX277" s="12" t="s">
        <v>78</v>
      </c>
      <c r="AY277" s="139" t="s">
        <v>153</v>
      </c>
    </row>
    <row r="278" spans="2:65" s="13" customFormat="1">
      <c r="B278" s="143"/>
      <c r="C278" s="223"/>
      <c r="D278" s="220" t="s">
        <v>162</v>
      </c>
      <c r="E278" s="224" t="s">
        <v>1</v>
      </c>
      <c r="F278" s="225" t="s">
        <v>315</v>
      </c>
      <c r="G278" s="223"/>
      <c r="H278" s="226">
        <v>2.6819999999999999</v>
      </c>
      <c r="I278" s="145"/>
      <c r="J278" s="223"/>
      <c r="L278" s="143"/>
      <c r="M278" s="146"/>
      <c r="T278" s="147"/>
      <c r="AT278" s="144" t="s">
        <v>162</v>
      </c>
      <c r="AU278" s="144" t="s">
        <v>88</v>
      </c>
      <c r="AV278" s="13" t="s">
        <v>88</v>
      </c>
      <c r="AW278" s="13" t="s">
        <v>32</v>
      </c>
      <c r="AX278" s="13" t="s">
        <v>78</v>
      </c>
      <c r="AY278" s="144" t="s">
        <v>153</v>
      </c>
    </row>
    <row r="279" spans="2:65" s="12" customFormat="1">
      <c r="B279" s="138"/>
      <c r="C279" s="219"/>
      <c r="D279" s="220" t="s">
        <v>162</v>
      </c>
      <c r="E279" s="221" t="s">
        <v>1</v>
      </c>
      <c r="F279" s="222" t="s">
        <v>316</v>
      </c>
      <c r="G279" s="219"/>
      <c r="H279" s="221" t="s">
        <v>1</v>
      </c>
      <c r="I279" s="140"/>
      <c r="J279" s="219"/>
      <c r="L279" s="138"/>
      <c r="M279" s="141"/>
      <c r="T279" s="142"/>
      <c r="AT279" s="139" t="s">
        <v>162</v>
      </c>
      <c r="AU279" s="139" t="s">
        <v>88</v>
      </c>
      <c r="AV279" s="12" t="s">
        <v>86</v>
      </c>
      <c r="AW279" s="12" t="s">
        <v>32</v>
      </c>
      <c r="AX279" s="12" t="s">
        <v>78</v>
      </c>
      <c r="AY279" s="139" t="s">
        <v>153</v>
      </c>
    </row>
    <row r="280" spans="2:65" s="13" customFormat="1">
      <c r="B280" s="143"/>
      <c r="C280" s="223"/>
      <c r="D280" s="220" t="s">
        <v>162</v>
      </c>
      <c r="E280" s="224" t="s">
        <v>1</v>
      </c>
      <c r="F280" s="225" t="s">
        <v>317</v>
      </c>
      <c r="G280" s="223"/>
      <c r="H280" s="226">
        <v>13.859</v>
      </c>
      <c r="I280" s="145"/>
      <c r="J280" s="223"/>
      <c r="L280" s="143"/>
      <c r="M280" s="146"/>
      <c r="T280" s="147"/>
      <c r="AT280" s="144" t="s">
        <v>162</v>
      </c>
      <c r="AU280" s="144" t="s">
        <v>88</v>
      </c>
      <c r="AV280" s="13" t="s">
        <v>88</v>
      </c>
      <c r="AW280" s="13" t="s">
        <v>32</v>
      </c>
      <c r="AX280" s="13" t="s">
        <v>78</v>
      </c>
      <c r="AY280" s="144" t="s">
        <v>153</v>
      </c>
    </row>
    <row r="281" spans="2:65" s="13" customFormat="1">
      <c r="B281" s="143"/>
      <c r="C281" s="223"/>
      <c r="D281" s="220" t="s">
        <v>162</v>
      </c>
      <c r="E281" s="224" t="s">
        <v>1</v>
      </c>
      <c r="F281" s="225" t="s">
        <v>318</v>
      </c>
      <c r="G281" s="223"/>
      <c r="H281" s="226">
        <v>15.634</v>
      </c>
      <c r="I281" s="145"/>
      <c r="J281" s="223"/>
      <c r="L281" s="143"/>
      <c r="M281" s="146"/>
      <c r="T281" s="147"/>
      <c r="AT281" s="144" t="s">
        <v>162</v>
      </c>
      <c r="AU281" s="144" t="s">
        <v>88</v>
      </c>
      <c r="AV281" s="13" t="s">
        <v>88</v>
      </c>
      <c r="AW281" s="13" t="s">
        <v>32</v>
      </c>
      <c r="AX281" s="13" t="s">
        <v>78</v>
      </c>
      <c r="AY281" s="144" t="s">
        <v>153</v>
      </c>
    </row>
    <row r="282" spans="2:65" s="12" customFormat="1">
      <c r="B282" s="138"/>
      <c r="C282" s="219"/>
      <c r="D282" s="220" t="s">
        <v>162</v>
      </c>
      <c r="E282" s="221" t="s">
        <v>1</v>
      </c>
      <c r="F282" s="222" t="s">
        <v>319</v>
      </c>
      <c r="G282" s="219"/>
      <c r="H282" s="221" t="s">
        <v>1</v>
      </c>
      <c r="I282" s="140"/>
      <c r="J282" s="219"/>
      <c r="L282" s="138"/>
      <c r="M282" s="141"/>
      <c r="T282" s="142"/>
      <c r="AT282" s="139" t="s">
        <v>162</v>
      </c>
      <c r="AU282" s="139" t="s">
        <v>88</v>
      </c>
      <c r="AV282" s="12" t="s">
        <v>86</v>
      </c>
      <c r="AW282" s="12" t="s">
        <v>32</v>
      </c>
      <c r="AX282" s="12" t="s">
        <v>78</v>
      </c>
      <c r="AY282" s="139" t="s">
        <v>153</v>
      </c>
    </row>
    <row r="283" spans="2:65" s="13" customFormat="1">
      <c r="B283" s="143"/>
      <c r="C283" s="223"/>
      <c r="D283" s="220" t="s">
        <v>162</v>
      </c>
      <c r="E283" s="224" t="s">
        <v>1</v>
      </c>
      <c r="F283" s="225" t="s">
        <v>320</v>
      </c>
      <c r="G283" s="223"/>
      <c r="H283" s="226">
        <v>5.78</v>
      </c>
      <c r="I283" s="145"/>
      <c r="J283" s="223"/>
      <c r="L283" s="143"/>
      <c r="M283" s="146"/>
      <c r="T283" s="147"/>
      <c r="AT283" s="144" t="s">
        <v>162</v>
      </c>
      <c r="AU283" s="144" t="s">
        <v>88</v>
      </c>
      <c r="AV283" s="13" t="s">
        <v>88</v>
      </c>
      <c r="AW283" s="13" t="s">
        <v>32</v>
      </c>
      <c r="AX283" s="13" t="s">
        <v>78</v>
      </c>
      <c r="AY283" s="144" t="s">
        <v>153</v>
      </c>
    </row>
    <row r="284" spans="2:65" s="12" customFormat="1">
      <c r="B284" s="138"/>
      <c r="C284" s="219"/>
      <c r="D284" s="220" t="s">
        <v>162</v>
      </c>
      <c r="E284" s="221" t="s">
        <v>1</v>
      </c>
      <c r="F284" s="222" t="s">
        <v>321</v>
      </c>
      <c r="G284" s="219"/>
      <c r="H284" s="221" t="s">
        <v>1</v>
      </c>
      <c r="I284" s="140"/>
      <c r="J284" s="219"/>
      <c r="L284" s="138"/>
      <c r="M284" s="141"/>
      <c r="T284" s="142"/>
      <c r="AT284" s="139" t="s">
        <v>162</v>
      </c>
      <c r="AU284" s="139" t="s">
        <v>88</v>
      </c>
      <c r="AV284" s="12" t="s">
        <v>86</v>
      </c>
      <c r="AW284" s="12" t="s">
        <v>32</v>
      </c>
      <c r="AX284" s="12" t="s">
        <v>78</v>
      </c>
      <c r="AY284" s="139" t="s">
        <v>153</v>
      </c>
    </row>
    <row r="285" spans="2:65" s="13" customFormat="1">
      <c r="B285" s="143"/>
      <c r="C285" s="223"/>
      <c r="D285" s="220" t="s">
        <v>162</v>
      </c>
      <c r="E285" s="224" t="s">
        <v>1</v>
      </c>
      <c r="F285" s="225" t="s">
        <v>322</v>
      </c>
      <c r="G285" s="223"/>
      <c r="H285" s="226">
        <v>3.8</v>
      </c>
      <c r="I285" s="145"/>
      <c r="J285" s="223"/>
      <c r="L285" s="143"/>
      <c r="M285" s="146"/>
      <c r="T285" s="147"/>
      <c r="AT285" s="144" t="s">
        <v>162</v>
      </c>
      <c r="AU285" s="144" t="s">
        <v>88</v>
      </c>
      <c r="AV285" s="13" t="s">
        <v>88</v>
      </c>
      <c r="AW285" s="13" t="s">
        <v>32</v>
      </c>
      <c r="AX285" s="13" t="s">
        <v>78</v>
      </c>
      <c r="AY285" s="144" t="s">
        <v>153</v>
      </c>
    </row>
    <row r="286" spans="2:65" s="14" customFormat="1">
      <c r="B286" s="148"/>
      <c r="C286" s="227"/>
      <c r="D286" s="220" t="s">
        <v>162</v>
      </c>
      <c r="E286" s="228" t="s">
        <v>1</v>
      </c>
      <c r="F286" s="229" t="s">
        <v>165</v>
      </c>
      <c r="G286" s="227"/>
      <c r="H286" s="230">
        <v>41.755000000000003</v>
      </c>
      <c r="I286" s="150"/>
      <c r="J286" s="227"/>
      <c r="L286" s="148"/>
      <c r="M286" s="151"/>
      <c r="T286" s="152"/>
      <c r="AT286" s="149" t="s">
        <v>162</v>
      </c>
      <c r="AU286" s="149" t="s">
        <v>88</v>
      </c>
      <c r="AV286" s="14" t="s">
        <v>166</v>
      </c>
      <c r="AW286" s="14" t="s">
        <v>32</v>
      </c>
      <c r="AX286" s="14" t="s">
        <v>78</v>
      </c>
      <c r="AY286" s="149" t="s">
        <v>153</v>
      </c>
    </row>
    <row r="287" spans="2:65" s="12" customFormat="1">
      <c r="B287" s="138"/>
      <c r="C287" s="219"/>
      <c r="D287" s="220" t="s">
        <v>162</v>
      </c>
      <c r="E287" s="221" t="s">
        <v>1</v>
      </c>
      <c r="F287" s="222" t="s">
        <v>268</v>
      </c>
      <c r="G287" s="219"/>
      <c r="H287" s="221" t="s">
        <v>1</v>
      </c>
      <c r="I287" s="140"/>
      <c r="J287" s="219"/>
      <c r="L287" s="138"/>
      <c r="M287" s="141"/>
      <c r="T287" s="142"/>
      <c r="AT287" s="139" t="s">
        <v>162</v>
      </c>
      <c r="AU287" s="139" t="s">
        <v>88</v>
      </c>
      <c r="AV287" s="12" t="s">
        <v>86</v>
      </c>
      <c r="AW287" s="12" t="s">
        <v>32</v>
      </c>
      <c r="AX287" s="12" t="s">
        <v>78</v>
      </c>
      <c r="AY287" s="139" t="s">
        <v>153</v>
      </c>
    </row>
    <row r="288" spans="2:65" s="12" customFormat="1">
      <c r="B288" s="138"/>
      <c r="C288" s="219"/>
      <c r="D288" s="220" t="s">
        <v>162</v>
      </c>
      <c r="E288" s="221" t="s">
        <v>1</v>
      </c>
      <c r="F288" s="222" t="s">
        <v>323</v>
      </c>
      <c r="G288" s="219"/>
      <c r="H288" s="221" t="s">
        <v>1</v>
      </c>
      <c r="I288" s="140"/>
      <c r="J288" s="219"/>
      <c r="L288" s="138"/>
      <c r="M288" s="141"/>
      <c r="T288" s="142"/>
      <c r="AT288" s="139" t="s">
        <v>162</v>
      </c>
      <c r="AU288" s="139" t="s">
        <v>88</v>
      </c>
      <c r="AV288" s="12" t="s">
        <v>86</v>
      </c>
      <c r="AW288" s="12" t="s">
        <v>32</v>
      </c>
      <c r="AX288" s="12" t="s">
        <v>78</v>
      </c>
      <c r="AY288" s="139" t="s">
        <v>153</v>
      </c>
    </row>
    <row r="289" spans="2:65" s="13" customFormat="1">
      <c r="B289" s="143"/>
      <c r="C289" s="223"/>
      <c r="D289" s="220" t="s">
        <v>162</v>
      </c>
      <c r="E289" s="224" t="s">
        <v>1</v>
      </c>
      <c r="F289" s="225" t="s">
        <v>324</v>
      </c>
      <c r="G289" s="223"/>
      <c r="H289" s="226">
        <v>4.1820000000000004</v>
      </c>
      <c r="I289" s="145"/>
      <c r="J289" s="223"/>
      <c r="L289" s="143"/>
      <c r="M289" s="146"/>
      <c r="T289" s="147"/>
      <c r="AT289" s="144" t="s">
        <v>162</v>
      </c>
      <c r="AU289" s="144" t="s">
        <v>88</v>
      </c>
      <c r="AV289" s="13" t="s">
        <v>88</v>
      </c>
      <c r="AW289" s="13" t="s">
        <v>32</v>
      </c>
      <c r="AX289" s="13" t="s">
        <v>78</v>
      </c>
      <c r="AY289" s="144" t="s">
        <v>153</v>
      </c>
    </row>
    <row r="290" spans="2:65" s="13" customFormat="1">
      <c r="B290" s="143"/>
      <c r="C290" s="223"/>
      <c r="D290" s="220" t="s">
        <v>162</v>
      </c>
      <c r="E290" s="224" t="s">
        <v>1</v>
      </c>
      <c r="F290" s="225" t="s">
        <v>325</v>
      </c>
      <c r="G290" s="223"/>
      <c r="H290" s="226">
        <v>7.1820000000000004</v>
      </c>
      <c r="I290" s="145"/>
      <c r="J290" s="223"/>
      <c r="L290" s="143"/>
      <c r="M290" s="146"/>
      <c r="T290" s="147"/>
      <c r="AT290" s="144" t="s">
        <v>162</v>
      </c>
      <c r="AU290" s="144" t="s">
        <v>88</v>
      </c>
      <c r="AV290" s="13" t="s">
        <v>88</v>
      </c>
      <c r="AW290" s="13" t="s">
        <v>32</v>
      </c>
      <c r="AX290" s="13" t="s">
        <v>78</v>
      </c>
      <c r="AY290" s="144" t="s">
        <v>153</v>
      </c>
    </row>
    <row r="291" spans="2:65" s="14" customFormat="1">
      <c r="B291" s="148"/>
      <c r="C291" s="227"/>
      <c r="D291" s="220" t="s">
        <v>162</v>
      </c>
      <c r="E291" s="228" t="s">
        <v>1</v>
      </c>
      <c r="F291" s="229" t="s">
        <v>165</v>
      </c>
      <c r="G291" s="227"/>
      <c r="H291" s="230">
        <v>11.364000000000001</v>
      </c>
      <c r="I291" s="150"/>
      <c r="J291" s="227"/>
      <c r="L291" s="148"/>
      <c r="M291" s="151"/>
      <c r="T291" s="152"/>
      <c r="AT291" s="149" t="s">
        <v>162</v>
      </c>
      <c r="AU291" s="149" t="s">
        <v>88</v>
      </c>
      <c r="AV291" s="14" t="s">
        <v>166</v>
      </c>
      <c r="AW291" s="14" t="s">
        <v>32</v>
      </c>
      <c r="AX291" s="14" t="s">
        <v>78</v>
      </c>
      <c r="AY291" s="149" t="s">
        <v>153</v>
      </c>
    </row>
    <row r="292" spans="2:65" s="15" customFormat="1">
      <c r="B292" s="153"/>
      <c r="C292" s="231"/>
      <c r="D292" s="220" t="s">
        <v>162</v>
      </c>
      <c r="E292" s="232" t="s">
        <v>1</v>
      </c>
      <c r="F292" s="233" t="s">
        <v>167</v>
      </c>
      <c r="G292" s="231"/>
      <c r="H292" s="234">
        <v>53.119</v>
      </c>
      <c r="I292" s="155"/>
      <c r="J292" s="231"/>
      <c r="L292" s="153"/>
      <c r="M292" s="156"/>
      <c r="T292" s="157"/>
      <c r="AT292" s="154" t="s">
        <v>162</v>
      </c>
      <c r="AU292" s="154" t="s">
        <v>88</v>
      </c>
      <c r="AV292" s="15" t="s">
        <v>160</v>
      </c>
      <c r="AW292" s="15" t="s">
        <v>32</v>
      </c>
      <c r="AX292" s="15" t="s">
        <v>86</v>
      </c>
      <c r="AY292" s="154" t="s">
        <v>153</v>
      </c>
    </row>
    <row r="293" spans="2:65" s="1" customFormat="1" ht="37.799999999999997" customHeight="1">
      <c r="B293" s="129"/>
      <c r="C293" s="214" t="s">
        <v>326</v>
      </c>
      <c r="D293" s="214" t="s">
        <v>155</v>
      </c>
      <c r="E293" s="215" t="s">
        <v>327</v>
      </c>
      <c r="F293" s="216" t="s">
        <v>328</v>
      </c>
      <c r="G293" s="217" t="s">
        <v>217</v>
      </c>
      <c r="H293" s="218">
        <v>57.216000000000001</v>
      </c>
      <c r="I293" s="131"/>
      <c r="J293" s="248">
        <f>ROUND(I293*H293,2)</f>
        <v>0</v>
      </c>
      <c r="K293" s="130" t="s">
        <v>159</v>
      </c>
      <c r="L293" s="32"/>
      <c r="M293" s="132" t="s">
        <v>1</v>
      </c>
      <c r="N293" s="133" t="s">
        <v>43</v>
      </c>
      <c r="P293" s="134">
        <f>O293*H293</f>
        <v>0</v>
      </c>
      <c r="Q293" s="134">
        <v>7.9210000000000003E-2</v>
      </c>
      <c r="R293" s="134">
        <f>Q293*H293</f>
        <v>4.53207936</v>
      </c>
      <c r="S293" s="134">
        <v>0</v>
      </c>
      <c r="T293" s="135">
        <f>S293*H293</f>
        <v>0</v>
      </c>
      <c r="AR293" s="136" t="s">
        <v>160</v>
      </c>
      <c r="AT293" s="136" t="s">
        <v>155</v>
      </c>
      <c r="AU293" s="136" t="s">
        <v>88</v>
      </c>
      <c r="AY293" s="17" t="s">
        <v>153</v>
      </c>
      <c r="BE293" s="137">
        <f>IF(N293="základní",J293,0)</f>
        <v>0</v>
      </c>
      <c r="BF293" s="137">
        <f>IF(N293="snížená",J293,0)</f>
        <v>0</v>
      </c>
      <c r="BG293" s="137">
        <f>IF(N293="zákl. přenesená",J293,0)</f>
        <v>0</v>
      </c>
      <c r="BH293" s="137">
        <f>IF(N293="sníž. přenesená",J293,0)</f>
        <v>0</v>
      </c>
      <c r="BI293" s="137">
        <f>IF(N293="nulová",J293,0)</f>
        <v>0</v>
      </c>
      <c r="BJ293" s="17" t="s">
        <v>86</v>
      </c>
      <c r="BK293" s="137">
        <f>ROUND(I293*H293,2)</f>
        <v>0</v>
      </c>
      <c r="BL293" s="17" t="s">
        <v>160</v>
      </c>
      <c r="BM293" s="136" t="s">
        <v>329</v>
      </c>
    </row>
    <row r="294" spans="2:65" s="12" customFormat="1">
      <c r="B294" s="138"/>
      <c r="C294" s="219"/>
      <c r="D294" s="220" t="s">
        <v>162</v>
      </c>
      <c r="E294" s="221" t="s">
        <v>1</v>
      </c>
      <c r="F294" s="222" t="s">
        <v>313</v>
      </c>
      <c r="G294" s="219"/>
      <c r="H294" s="221" t="s">
        <v>1</v>
      </c>
      <c r="I294" s="140"/>
      <c r="J294" s="219"/>
      <c r="L294" s="138"/>
      <c r="M294" s="141"/>
      <c r="T294" s="142"/>
      <c r="AT294" s="139" t="s">
        <v>162</v>
      </c>
      <c r="AU294" s="139" t="s">
        <v>88</v>
      </c>
      <c r="AV294" s="12" t="s">
        <v>86</v>
      </c>
      <c r="AW294" s="12" t="s">
        <v>32</v>
      </c>
      <c r="AX294" s="12" t="s">
        <v>78</v>
      </c>
      <c r="AY294" s="139" t="s">
        <v>153</v>
      </c>
    </row>
    <row r="295" spans="2:65" s="12" customFormat="1">
      <c r="B295" s="138"/>
      <c r="C295" s="219"/>
      <c r="D295" s="220" t="s">
        <v>162</v>
      </c>
      <c r="E295" s="221" t="s">
        <v>1</v>
      </c>
      <c r="F295" s="222" t="s">
        <v>264</v>
      </c>
      <c r="G295" s="219"/>
      <c r="H295" s="221" t="s">
        <v>1</v>
      </c>
      <c r="I295" s="140"/>
      <c r="J295" s="219"/>
      <c r="L295" s="138"/>
      <c r="M295" s="141"/>
      <c r="T295" s="142"/>
      <c r="AT295" s="139" t="s">
        <v>162</v>
      </c>
      <c r="AU295" s="139" t="s">
        <v>88</v>
      </c>
      <c r="AV295" s="12" t="s">
        <v>86</v>
      </c>
      <c r="AW295" s="12" t="s">
        <v>32</v>
      </c>
      <c r="AX295" s="12" t="s">
        <v>78</v>
      </c>
      <c r="AY295" s="139" t="s">
        <v>153</v>
      </c>
    </row>
    <row r="296" spans="2:65" s="12" customFormat="1">
      <c r="B296" s="138"/>
      <c r="C296" s="219"/>
      <c r="D296" s="220" t="s">
        <v>162</v>
      </c>
      <c r="E296" s="221" t="s">
        <v>1</v>
      </c>
      <c r="F296" s="222" t="s">
        <v>314</v>
      </c>
      <c r="G296" s="219"/>
      <c r="H296" s="221" t="s">
        <v>1</v>
      </c>
      <c r="I296" s="140"/>
      <c r="J296" s="219"/>
      <c r="L296" s="138"/>
      <c r="M296" s="141"/>
      <c r="T296" s="142"/>
      <c r="AT296" s="139" t="s">
        <v>162</v>
      </c>
      <c r="AU296" s="139" t="s">
        <v>88</v>
      </c>
      <c r="AV296" s="12" t="s">
        <v>86</v>
      </c>
      <c r="AW296" s="12" t="s">
        <v>32</v>
      </c>
      <c r="AX296" s="12" t="s">
        <v>78</v>
      </c>
      <c r="AY296" s="139" t="s">
        <v>153</v>
      </c>
    </row>
    <row r="297" spans="2:65" s="13" customFormat="1">
      <c r="B297" s="143"/>
      <c r="C297" s="223"/>
      <c r="D297" s="220" t="s">
        <v>162</v>
      </c>
      <c r="E297" s="224" t="s">
        <v>1</v>
      </c>
      <c r="F297" s="225" t="s">
        <v>330</v>
      </c>
      <c r="G297" s="223"/>
      <c r="H297" s="226">
        <v>17.681999999999999</v>
      </c>
      <c r="I297" s="145"/>
      <c r="J297" s="223"/>
      <c r="L297" s="143"/>
      <c r="M297" s="146"/>
      <c r="T297" s="147"/>
      <c r="AT297" s="144" t="s">
        <v>162</v>
      </c>
      <c r="AU297" s="144" t="s">
        <v>88</v>
      </c>
      <c r="AV297" s="13" t="s">
        <v>88</v>
      </c>
      <c r="AW297" s="13" t="s">
        <v>32</v>
      </c>
      <c r="AX297" s="13" t="s">
        <v>78</v>
      </c>
      <c r="AY297" s="144" t="s">
        <v>153</v>
      </c>
    </row>
    <row r="298" spans="2:65" s="14" customFormat="1">
      <c r="B298" s="148"/>
      <c r="C298" s="227"/>
      <c r="D298" s="220" t="s">
        <v>162</v>
      </c>
      <c r="E298" s="228" t="s">
        <v>1</v>
      </c>
      <c r="F298" s="229" t="s">
        <v>165</v>
      </c>
      <c r="G298" s="227"/>
      <c r="H298" s="230">
        <v>17.681999999999999</v>
      </c>
      <c r="I298" s="150"/>
      <c r="J298" s="227"/>
      <c r="L298" s="148"/>
      <c r="M298" s="151"/>
      <c r="T298" s="152"/>
      <c r="AT298" s="149" t="s">
        <v>162</v>
      </c>
      <c r="AU298" s="149" t="s">
        <v>88</v>
      </c>
      <c r="AV298" s="14" t="s">
        <v>166</v>
      </c>
      <c r="AW298" s="14" t="s">
        <v>32</v>
      </c>
      <c r="AX298" s="14" t="s">
        <v>78</v>
      </c>
      <c r="AY298" s="149" t="s">
        <v>153</v>
      </c>
    </row>
    <row r="299" spans="2:65" s="12" customFormat="1">
      <c r="B299" s="138"/>
      <c r="C299" s="219"/>
      <c r="D299" s="220" t="s">
        <v>162</v>
      </c>
      <c r="E299" s="221" t="s">
        <v>1</v>
      </c>
      <c r="F299" s="222" t="s">
        <v>268</v>
      </c>
      <c r="G299" s="219"/>
      <c r="H299" s="221" t="s">
        <v>1</v>
      </c>
      <c r="I299" s="140"/>
      <c r="J299" s="219"/>
      <c r="L299" s="138"/>
      <c r="M299" s="141"/>
      <c r="T299" s="142"/>
      <c r="AT299" s="139" t="s">
        <v>162</v>
      </c>
      <c r="AU299" s="139" t="s">
        <v>88</v>
      </c>
      <c r="AV299" s="12" t="s">
        <v>86</v>
      </c>
      <c r="AW299" s="12" t="s">
        <v>32</v>
      </c>
      <c r="AX299" s="12" t="s">
        <v>78</v>
      </c>
      <c r="AY299" s="139" t="s">
        <v>153</v>
      </c>
    </row>
    <row r="300" spans="2:65" s="12" customFormat="1">
      <c r="B300" s="138"/>
      <c r="C300" s="219"/>
      <c r="D300" s="220" t="s">
        <v>162</v>
      </c>
      <c r="E300" s="221" t="s">
        <v>1</v>
      </c>
      <c r="F300" s="222" t="s">
        <v>331</v>
      </c>
      <c r="G300" s="219"/>
      <c r="H300" s="221" t="s">
        <v>1</v>
      </c>
      <c r="I300" s="140"/>
      <c r="J300" s="219"/>
      <c r="L300" s="138"/>
      <c r="M300" s="141"/>
      <c r="T300" s="142"/>
      <c r="AT300" s="139" t="s">
        <v>162</v>
      </c>
      <c r="AU300" s="139" t="s">
        <v>88</v>
      </c>
      <c r="AV300" s="12" t="s">
        <v>86</v>
      </c>
      <c r="AW300" s="12" t="s">
        <v>32</v>
      </c>
      <c r="AX300" s="12" t="s">
        <v>78</v>
      </c>
      <c r="AY300" s="139" t="s">
        <v>153</v>
      </c>
    </row>
    <row r="301" spans="2:65" s="13" customFormat="1">
      <c r="B301" s="143"/>
      <c r="C301" s="223"/>
      <c r="D301" s="220" t="s">
        <v>162</v>
      </c>
      <c r="E301" s="224" t="s">
        <v>1</v>
      </c>
      <c r="F301" s="225" t="s">
        <v>332</v>
      </c>
      <c r="G301" s="223"/>
      <c r="H301" s="226">
        <v>19.751999999999999</v>
      </c>
      <c r="I301" s="145"/>
      <c r="J301" s="223"/>
      <c r="L301" s="143"/>
      <c r="M301" s="146"/>
      <c r="T301" s="147"/>
      <c r="AT301" s="144" t="s">
        <v>162</v>
      </c>
      <c r="AU301" s="144" t="s">
        <v>88</v>
      </c>
      <c r="AV301" s="13" t="s">
        <v>88</v>
      </c>
      <c r="AW301" s="13" t="s">
        <v>32</v>
      </c>
      <c r="AX301" s="13" t="s">
        <v>78</v>
      </c>
      <c r="AY301" s="144" t="s">
        <v>153</v>
      </c>
    </row>
    <row r="302" spans="2:65" s="13" customFormat="1">
      <c r="B302" s="143"/>
      <c r="C302" s="223"/>
      <c r="D302" s="220" t="s">
        <v>162</v>
      </c>
      <c r="E302" s="224" t="s">
        <v>1</v>
      </c>
      <c r="F302" s="225" t="s">
        <v>330</v>
      </c>
      <c r="G302" s="223"/>
      <c r="H302" s="226">
        <v>17.681999999999999</v>
      </c>
      <c r="I302" s="145"/>
      <c r="J302" s="223"/>
      <c r="L302" s="143"/>
      <c r="M302" s="146"/>
      <c r="T302" s="147"/>
      <c r="AT302" s="144" t="s">
        <v>162</v>
      </c>
      <c r="AU302" s="144" t="s">
        <v>88</v>
      </c>
      <c r="AV302" s="13" t="s">
        <v>88</v>
      </c>
      <c r="AW302" s="13" t="s">
        <v>32</v>
      </c>
      <c r="AX302" s="13" t="s">
        <v>78</v>
      </c>
      <c r="AY302" s="144" t="s">
        <v>153</v>
      </c>
    </row>
    <row r="303" spans="2:65" s="13" customFormat="1">
      <c r="B303" s="143"/>
      <c r="C303" s="223"/>
      <c r="D303" s="220" t="s">
        <v>162</v>
      </c>
      <c r="E303" s="224" t="s">
        <v>1</v>
      </c>
      <c r="F303" s="225" t="s">
        <v>333</v>
      </c>
      <c r="G303" s="223"/>
      <c r="H303" s="226">
        <v>2.1</v>
      </c>
      <c r="I303" s="145"/>
      <c r="J303" s="223"/>
      <c r="L303" s="143"/>
      <c r="M303" s="146"/>
      <c r="T303" s="147"/>
      <c r="AT303" s="144" t="s">
        <v>162</v>
      </c>
      <c r="AU303" s="144" t="s">
        <v>88</v>
      </c>
      <c r="AV303" s="13" t="s">
        <v>88</v>
      </c>
      <c r="AW303" s="13" t="s">
        <v>32</v>
      </c>
      <c r="AX303" s="13" t="s">
        <v>78</v>
      </c>
      <c r="AY303" s="144" t="s">
        <v>153</v>
      </c>
    </row>
    <row r="304" spans="2:65" s="14" customFormat="1">
      <c r="B304" s="148"/>
      <c r="C304" s="227"/>
      <c r="D304" s="220" t="s">
        <v>162</v>
      </c>
      <c r="E304" s="228" t="s">
        <v>1</v>
      </c>
      <c r="F304" s="229" t="s">
        <v>165</v>
      </c>
      <c r="G304" s="227"/>
      <c r="H304" s="230">
        <v>39.533999999999999</v>
      </c>
      <c r="I304" s="150"/>
      <c r="J304" s="227"/>
      <c r="L304" s="148"/>
      <c r="M304" s="151"/>
      <c r="T304" s="152"/>
      <c r="AT304" s="149" t="s">
        <v>162</v>
      </c>
      <c r="AU304" s="149" t="s">
        <v>88</v>
      </c>
      <c r="AV304" s="14" t="s">
        <v>166</v>
      </c>
      <c r="AW304" s="14" t="s">
        <v>32</v>
      </c>
      <c r="AX304" s="14" t="s">
        <v>78</v>
      </c>
      <c r="AY304" s="149" t="s">
        <v>153</v>
      </c>
    </row>
    <row r="305" spans="2:65" s="15" customFormat="1">
      <c r="B305" s="153"/>
      <c r="C305" s="231"/>
      <c r="D305" s="220" t="s">
        <v>162</v>
      </c>
      <c r="E305" s="232" t="s">
        <v>1</v>
      </c>
      <c r="F305" s="233" t="s">
        <v>167</v>
      </c>
      <c r="G305" s="231"/>
      <c r="H305" s="234">
        <v>57.216000000000001</v>
      </c>
      <c r="I305" s="155"/>
      <c r="J305" s="231"/>
      <c r="L305" s="153"/>
      <c r="M305" s="156"/>
      <c r="T305" s="157"/>
      <c r="AT305" s="154" t="s">
        <v>162</v>
      </c>
      <c r="AU305" s="154" t="s">
        <v>88</v>
      </c>
      <c r="AV305" s="15" t="s">
        <v>160</v>
      </c>
      <c r="AW305" s="15" t="s">
        <v>32</v>
      </c>
      <c r="AX305" s="15" t="s">
        <v>86</v>
      </c>
      <c r="AY305" s="154" t="s">
        <v>153</v>
      </c>
    </row>
    <row r="306" spans="2:65" s="1" customFormat="1" ht="24.15" customHeight="1">
      <c r="B306" s="129"/>
      <c r="C306" s="214" t="s">
        <v>334</v>
      </c>
      <c r="D306" s="214" t="s">
        <v>155</v>
      </c>
      <c r="E306" s="215" t="s">
        <v>335</v>
      </c>
      <c r="F306" s="216" t="s">
        <v>336</v>
      </c>
      <c r="G306" s="217" t="s">
        <v>337</v>
      </c>
      <c r="H306" s="218">
        <v>71.599999999999994</v>
      </c>
      <c r="I306" s="131"/>
      <c r="J306" s="248">
        <f>ROUND(I306*H306,2)</f>
        <v>0</v>
      </c>
      <c r="K306" s="130" t="s">
        <v>159</v>
      </c>
      <c r="L306" s="32"/>
      <c r="M306" s="132" t="s">
        <v>1</v>
      </c>
      <c r="N306" s="133" t="s">
        <v>43</v>
      </c>
      <c r="P306" s="134">
        <f>O306*H306</f>
        <v>0</v>
      </c>
      <c r="Q306" s="134">
        <v>2.0000000000000001E-4</v>
      </c>
      <c r="R306" s="134">
        <f>Q306*H306</f>
        <v>1.4319999999999999E-2</v>
      </c>
      <c r="S306" s="134">
        <v>0</v>
      </c>
      <c r="T306" s="135">
        <f>S306*H306</f>
        <v>0</v>
      </c>
      <c r="AR306" s="136" t="s">
        <v>160</v>
      </c>
      <c r="AT306" s="136" t="s">
        <v>155</v>
      </c>
      <c r="AU306" s="136" t="s">
        <v>88</v>
      </c>
      <c r="AY306" s="17" t="s">
        <v>153</v>
      </c>
      <c r="BE306" s="137">
        <f>IF(N306="základní",J306,0)</f>
        <v>0</v>
      </c>
      <c r="BF306" s="137">
        <f>IF(N306="snížená",J306,0)</f>
        <v>0</v>
      </c>
      <c r="BG306" s="137">
        <f>IF(N306="zákl. přenesená",J306,0)</f>
        <v>0</v>
      </c>
      <c r="BH306" s="137">
        <f>IF(N306="sníž. přenesená",J306,0)</f>
        <v>0</v>
      </c>
      <c r="BI306" s="137">
        <f>IF(N306="nulová",J306,0)</f>
        <v>0</v>
      </c>
      <c r="BJ306" s="17" t="s">
        <v>86</v>
      </c>
      <c r="BK306" s="137">
        <f>ROUND(I306*H306,2)</f>
        <v>0</v>
      </c>
      <c r="BL306" s="17" t="s">
        <v>160</v>
      </c>
      <c r="BM306" s="136" t="s">
        <v>338</v>
      </c>
    </row>
    <row r="307" spans="2:65" s="12" customFormat="1">
      <c r="B307" s="138"/>
      <c r="C307" s="219"/>
      <c r="D307" s="220" t="s">
        <v>162</v>
      </c>
      <c r="E307" s="221" t="s">
        <v>1</v>
      </c>
      <c r="F307" s="222" t="s">
        <v>339</v>
      </c>
      <c r="G307" s="219"/>
      <c r="H307" s="221" t="s">
        <v>1</v>
      </c>
      <c r="I307" s="140"/>
      <c r="J307" s="219"/>
      <c r="L307" s="138"/>
      <c r="M307" s="141"/>
      <c r="T307" s="142"/>
      <c r="AT307" s="139" t="s">
        <v>162</v>
      </c>
      <c r="AU307" s="139" t="s">
        <v>88</v>
      </c>
      <c r="AV307" s="12" t="s">
        <v>86</v>
      </c>
      <c r="AW307" s="12" t="s">
        <v>32</v>
      </c>
      <c r="AX307" s="12" t="s">
        <v>78</v>
      </c>
      <c r="AY307" s="139" t="s">
        <v>153</v>
      </c>
    </row>
    <row r="308" spans="2:65" s="13" customFormat="1">
      <c r="B308" s="143"/>
      <c r="C308" s="223"/>
      <c r="D308" s="220" t="s">
        <v>162</v>
      </c>
      <c r="E308" s="224" t="s">
        <v>1</v>
      </c>
      <c r="F308" s="225" t="s">
        <v>340</v>
      </c>
      <c r="G308" s="223"/>
      <c r="H308" s="226">
        <v>54</v>
      </c>
      <c r="I308" s="145"/>
      <c r="J308" s="223"/>
      <c r="L308" s="143"/>
      <c r="M308" s="146"/>
      <c r="T308" s="147"/>
      <c r="AT308" s="144" t="s">
        <v>162</v>
      </c>
      <c r="AU308" s="144" t="s">
        <v>88</v>
      </c>
      <c r="AV308" s="13" t="s">
        <v>88</v>
      </c>
      <c r="AW308" s="13" t="s">
        <v>32</v>
      </c>
      <c r="AX308" s="13" t="s">
        <v>78</v>
      </c>
      <c r="AY308" s="144" t="s">
        <v>153</v>
      </c>
    </row>
    <row r="309" spans="2:65" s="13" customFormat="1">
      <c r="B309" s="143"/>
      <c r="C309" s="223"/>
      <c r="D309" s="220" t="s">
        <v>162</v>
      </c>
      <c r="E309" s="224" t="s">
        <v>1</v>
      </c>
      <c r="F309" s="225" t="s">
        <v>341</v>
      </c>
      <c r="G309" s="223"/>
      <c r="H309" s="226">
        <v>17.600000000000001</v>
      </c>
      <c r="I309" s="145"/>
      <c r="J309" s="223"/>
      <c r="L309" s="143"/>
      <c r="M309" s="146"/>
      <c r="T309" s="147"/>
      <c r="AT309" s="144" t="s">
        <v>162</v>
      </c>
      <c r="AU309" s="144" t="s">
        <v>88</v>
      </c>
      <c r="AV309" s="13" t="s">
        <v>88</v>
      </c>
      <c r="AW309" s="13" t="s">
        <v>32</v>
      </c>
      <c r="AX309" s="13" t="s">
        <v>78</v>
      </c>
      <c r="AY309" s="144" t="s">
        <v>153</v>
      </c>
    </row>
    <row r="310" spans="2:65" s="14" customFormat="1">
      <c r="B310" s="148"/>
      <c r="C310" s="227"/>
      <c r="D310" s="220" t="s">
        <v>162</v>
      </c>
      <c r="E310" s="228" t="s">
        <v>1</v>
      </c>
      <c r="F310" s="229" t="s">
        <v>165</v>
      </c>
      <c r="G310" s="227"/>
      <c r="H310" s="230">
        <v>71.599999999999994</v>
      </c>
      <c r="I310" s="150"/>
      <c r="J310" s="227"/>
      <c r="L310" s="148"/>
      <c r="M310" s="151"/>
      <c r="T310" s="152"/>
      <c r="AT310" s="149" t="s">
        <v>162</v>
      </c>
      <c r="AU310" s="149" t="s">
        <v>88</v>
      </c>
      <c r="AV310" s="14" t="s">
        <v>166</v>
      </c>
      <c r="AW310" s="14" t="s">
        <v>32</v>
      </c>
      <c r="AX310" s="14" t="s">
        <v>78</v>
      </c>
      <c r="AY310" s="149" t="s">
        <v>153</v>
      </c>
    </row>
    <row r="311" spans="2:65" s="15" customFormat="1">
      <c r="B311" s="153"/>
      <c r="C311" s="231"/>
      <c r="D311" s="220" t="s">
        <v>162</v>
      </c>
      <c r="E311" s="232" t="s">
        <v>1</v>
      </c>
      <c r="F311" s="233" t="s">
        <v>167</v>
      </c>
      <c r="G311" s="231"/>
      <c r="H311" s="234">
        <v>71.599999999999994</v>
      </c>
      <c r="I311" s="155"/>
      <c r="J311" s="231"/>
      <c r="L311" s="153"/>
      <c r="M311" s="156"/>
      <c r="T311" s="157"/>
      <c r="AT311" s="154" t="s">
        <v>162</v>
      </c>
      <c r="AU311" s="154" t="s">
        <v>88</v>
      </c>
      <c r="AV311" s="15" t="s">
        <v>160</v>
      </c>
      <c r="AW311" s="15" t="s">
        <v>32</v>
      </c>
      <c r="AX311" s="15" t="s">
        <v>86</v>
      </c>
      <c r="AY311" s="154" t="s">
        <v>153</v>
      </c>
    </row>
    <row r="312" spans="2:65" s="1" customFormat="1" ht="16.5" customHeight="1">
      <c r="B312" s="129"/>
      <c r="C312" s="214" t="s">
        <v>342</v>
      </c>
      <c r="D312" s="214" t="s">
        <v>155</v>
      </c>
      <c r="E312" s="215" t="s">
        <v>343</v>
      </c>
      <c r="F312" s="216" t="s">
        <v>344</v>
      </c>
      <c r="G312" s="217" t="s">
        <v>337</v>
      </c>
      <c r="H312" s="218">
        <v>6.6</v>
      </c>
      <c r="I312" s="131"/>
      <c r="J312" s="248">
        <f>ROUND(I312*H312,2)</f>
        <v>0</v>
      </c>
      <c r="K312" s="130" t="s">
        <v>1</v>
      </c>
      <c r="L312" s="32"/>
      <c r="M312" s="132" t="s">
        <v>1</v>
      </c>
      <c r="N312" s="133" t="s">
        <v>43</v>
      </c>
      <c r="P312" s="134">
        <f>O312*H312</f>
        <v>0</v>
      </c>
      <c r="Q312" s="134">
        <v>7.5899999999999995E-2</v>
      </c>
      <c r="R312" s="134">
        <f>Q312*H312</f>
        <v>0.50093999999999994</v>
      </c>
      <c r="S312" s="134">
        <v>0</v>
      </c>
      <c r="T312" s="135">
        <f>S312*H312</f>
        <v>0</v>
      </c>
      <c r="AR312" s="136" t="s">
        <v>160</v>
      </c>
      <c r="AT312" s="136" t="s">
        <v>155</v>
      </c>
      <c r="AU312" s="136" t="s">
        <v>88</v>
      </c>
      <c r="AY312" s="17" t="s">
        <v>153</v>
      </c>
      <c r="BE312" s="137">
        <f>IF(N312="základní",J312,0)</f>
        <v>0</v>
      </c>
      <c r="BF312" s="137">
        <f>IF(N312="snížená",J312,0)</f>
        <v>0</v>
      </c>
      <c r="BG312" s="137">
        <f>IF(N312="zákl. přenesená",J312,0)</f>
        <v>0</v>
      </c>
      <c r="BH312" s="137">
        <f>IF(N312="sníž. přenesená",J312,0)</f>
        <v>0</v>
      </c>
      <c r="BI312" s="137">
        <f>IF(N312="nulová",J312,0)</f>
        <v>0</v>
      </c>
      <c r="BJ312" s="17" t="s">
        <v>86</v>
      </c>
      <c r="BK312" s="137">
        <f>ROUND(I312*H312,2)</f>
        <v>0</v>
      </c>
      <c r="BL312" s="17" t="s">
        <v>160</v>
      </c>
      <c r="BM312" s="136" t="s">
        <v>345</v>
      </c>
    </row>
    <row r="313" spans="2:65" s="12" customFormat="1">
      <c r="B313" s="138"/>
      <c r="C313" s="219"/>
      <c r="D313" s="220" t="s">
        <v>162</v>
      </c>
      <c r="E313" s="221" t="s">
        <v>1</v>
      </c>
      <c r="F313" s="222" t="s">
        <v>346</v>
      </c>
      <c r="G313" s="219"/>
      <c r="H313" s="221" t="s">
        <v>1</v>
      </c>
      <c r="I313" s="140"/>
      <c r="J313" s="219"/>
      <c r="L313" s="138"/>
      <c r="M313" s="141"/>
      <c r="T313" s="142"/>
      <c r="AT313" s="139" t="s">
        <v>162</v>
      </c>
      <c r="AU313" s="139" t="s">
        <v>88</v>
      </c>
      <c r="AV313" s="12" t="s">
        <v>86</v>
      </c>
      <c r="AW313" s="12" t="s">
        <v>32</v>
      </c>
      <c r="AX313" s="12" t="s">
        <v>78</v>
      </c>
      <c r="AY313" s="139" t="s">
        <v>153</v>
      </c>
    </row>
    <row r="314" spans="2:65" s="12" customFormat="1">
      <c r="B314" s="138"/>
      <c r="C314" s="219"/>
      <c r="D314" s="220" t="s">
        <v>162</v>
      </c>
      <c r="E314" s="221" t="s">
        <v>1</v>
      </c>
      <c r="F314" s="222" t="s">
        <v>264</v>
      </c>
      <c r="G314" s="219"/>
      <c r="H314" s="221" t="s">
        <v>1</v>
      </c>
      <c r="I314" s="140"/>
      <c r="J314" s="219"/>
      <c r="L314" s="138"/>
      <c r="M314" s="141"/>
      <c r="T314" s="142"/>
      <c r="AT314" s="139" t="s">
        <v>162</v>
      </c>
      <c r="AU314" s="139" t="s">
        <v>88</v>
      </c>
      <c r="AV314" s="12" t="s">
        <v>86</v>
      </c>
      <c r="AW314" s="12" t="s">
        <v>32</v>
      </c>
      <c r="AX314" s="12" t="s">
        <v>78</v>
      </c>
      <c r="AY314" s="139" t="s">
        <v>153</v>
      </c>
    </row>
    <row r="315" spans="2:65" s="12" customFormat="1">
      <c r="B315" s="138"/>
      <c r="C315" s="219"/>
      <c r="D315" s="220" t="s">
        <v>162</v>
      </c>
      <c r="E315" s="221" t="s">
        <v>1</v>
      </c>
      <c r="F315" s="222" t="s">
        <v>276</v>
      </c>
      <c r="G315" s="219"/>
      <c r="H315" s="221" t="s">
        <v>1</v>
      </c>
      <c r="I315" s="140"/>
      <c r="J315" s="219"/>
      <c r="L315" s="138"/>
      <c r="M315" s="141"/>
      <c r="T315" s="142"/>
      <c r="AT315" s="139" t="s">
        <v>162</v>
      </c>
      <c r="AU315" s="139" t="s">
        <v>88</v>
      </c>
      <c r="AV315" s="12" t="s">
        <v>86</v>
      </c>
      <c r="AW315" s="12" t="s">
        <v>32</v>
      </c>
      <c r="AX315" s="12" t="s">
        <v>78</v>
      </c>
      <c r="AY315" s="139" t="s">
        <v>153</v>
      </c>
    </row>
    <row r="316" spans="2:65" s="13" customFormat="1">
      <c r="B316" s="143"/>
      <c r="C316" s="223"/>
      <c r="D316" s="220" t="s">
        <v>162</v>
      </c>
      <c r="E316" s="224" t="s">
        <v>1</v>
      </c>
      <c r="F316" s="225" t="s">
        <v>347</v>
      </c>
      <c r="G316" s="223"/>
      <c r="H316" s="226">
        <v>6.6</v>
      </c>
      <c r="I316" s="145"/>
      <c r="J316" s="223"/>
      <c r="L316" s="143"/>
      <c r="M316" s="146"/>
      <c r="T316" s="147"/>
      <c r="AT316" s="144" t="s">
        <v>162</v>
      </c>
      <c r="AU316" s="144" t="s">
        <v>88</v>
      </c>
      <c r="AV316" s="13" t="s">
        <v>88</v>
      </c>
      <c r="AW316" s="13" t="s">
        <v>32</v>
      </c>
      <c r="AX316" s="13" t="s">
        <v>78</v>
      </c>
      <c r="AY316" s="144" t="s">
        <v>153</v>
      </c>
    </row>
    <row r="317" spans="2:65" s="14" customFormat="1">
      <c r="B317" s="148"/>
      <c r="C317" s="227"/>
      <c r="D317" s="220" t="s">
        <v>162</v>
      </c>
      <c r="E317" s="228" t="s">
        <v>1</v>
      </c>
      <c r="F317" s="229" t="s">
        <v>165</v>
      </c>
      <c r="G317" s="227"/>
      <c r="H317" s="230">
        <v>6.6</v>
      </c>
      <c r="I317" s="150"/>
      <c r="J317" s="227"/>
      <c r="L317" s="148"/>
      <c r="M317" s="151"/>
      <c r="T317" s="152"/>
      <c r="AT317" s="149" t="s">
        <v>162</v>
      </c>
      <c r="AU317" s="149" t="s">
        <v>88</v>
      </c>
      <c r="AV317" s="14" t="s">
        <v>166</v>
      </c>
      <c r="AW317" s="14" t="s">
        <v>32</v>
      </c>
      <c r="AX317" s="14" t="s">
        <v>78</v>
      </c>
      <c r="AY317" s="149" t="s">
        <v>153</v>
      </c>
    </row>
    <row r="318" spans="2:65" s="15" customFormat="1">
      <c r="B318" s="153"/>
      <c r="C318" s="231"/>
      <c r="D318" s="220" t="s">
        <v>162</v>
      </c>
      <c r="E318" s="232" t="s">
        <v>1</v>
      </c>
      <c r="F318" s="233" t="s">
        <v>167</v>
      </c>
      <c r="G318" s="231"/>
      <c r="H318" s="234">
        <v>6.6</v>
      </c>
      <c r="I318" s="155"/>
      <c r="J318" s="231"/>
      <c r="L318" s="153"/>
      <c r="M318" s="156"/>
      <c r="T318" s="157"/>
      <c r="AT318" s="154" t="s">
        <v>162</v>
      </c>
      <c r="AU318" s="154" t="s">
        <v>88</v>
      </c>
      <c r="AV318" s="15" t="s">
        <v>160</v>
      </c>
      <c r="AW318" s="15" t="s">
        <v>32</v>
      </c>
      <c r="AX318" s="15" t="s">
        <v>86</v>
      </c>
      <c r="AY318" s="154" t="s">
        <v>153</v>
      </c>
    </row>
    <row r="319" spans="2:65" s="11" customFormat="1" ht="20.85" customHeight="1">
      <c r="B319" s="119"/>
      <c r="C319" s="235"/>
      <c r="D319" s="236" t="s">
        <v>77</v>
      </c>
      <c r="E319" s="237" t="s">
        <v>348</v>
      </c>
      <c r="F319" s="237" t="s">
        <v>349</v>
      </c>
      <c r="G319" s="235"/>
      <c r="H319" s="235"/>
      <c r="I319" s="122"/>
      <c r="J319" s="247">
        <f>BK319</f>
        <v>0</v>
      </c>
      <c r="L319" s="119"/>
      <c r="M319" s="123"/>
      <c r="P319" s="124">
        <f>SUM(P320:P336)</f>
        <v>0</v>
      </c>
      <c r="R319" s="124">
        <f>SUM(R320:R336)</f>
        <v>0.96808307999999998</v>
      </c>
      <c r="T319" s="125">
        <f>SUM(T320:T336)</f>
        <v>0</v>
      </c>
      <c r="AR319" s="120" t="s">
        <v>86</v>
      </c>
      <c r="AT319" s="126" t="s">
        <v>77</v>
      </c>
      <c r="AU319" s="126" t="s">
        <v>88</v>
      </c>
      <c r="AY319" s="120" t="s">
        <v>153</v>
      </c>
      <c r="BK319" s="127">
        <f>SUM(BK320:BK336)</f>
        <v>0</v>
      </c>
    </row>
    <row r="320" spans="2:65" s="1" customFormat="1" ht="49.05" customHeight="1">
      <c r="B320" s="129"/>
      <c r="C320" s="214" t="s">
        <v>350</v>
      </c>
      <c r="D320" s="214" t="s">
        <v>155</v>
      </c>
      <c r="E320" s="215" t="s">
        <v>351</v>
      </c>
      <c r="F320" s="216" t="s">
        <v>352</v>
      </c>
      <c r="G320" s="217" t="s">
        <v>217</v>
      </c>
      <c r="H320" s="218">
        <v>13.811999999999999</v>
      </c>
      <c r="I320" s="131"/>
      <c r="J320" s="248">
        <f>ROUND(I320*H320,2)</f>
        <v>0</v>
      </c>
      <c r="K320" s="130" t="s">
        <v>159</v>
      </c>
      <c r="L320" s="32"/>
      <c r="M320" s="132" t="s">
        <v>1</v>
      </c>
      <c r="N320" s="133" t="s">
        <v>43</v>
      </c>
      <c r="P320" s="134">
        <f>O320*H320</f>
        <v>0</v>
      </c>
      <c r="Q320" s="134">
        <v>7.009E-2</v>
      </c>
      <c r="R320" s="134">
        <f>Q320*H320</f>
        <v>0.96808307999999998</v>
      </c>
      <c r="S320" s="134">
        <v>0</v>
      </c>
      <c r="T320" s="135">
        <f>S320*H320</f>
        <v>0</v>
      </c>
      <c r="AR320" s="136" t="s">
        <v>160</v>
      </c>
      <c r="AT320" s="136" t="s">
        <v>155</v>
      </c>
      <c r="AU320" s="136" t="s">
        <v>166</v>
      </c>
      <c r="AY320" s="17" t="s">
        <v>153</v>
      </c>
      <c r="BE320" s="137">
        <f>IF(N320="základní",J320,0)</f>
        <v>0</v>
      </c>
      <c r="BF320" s="137">
        <f>IF(N320="snížená",J320,0)</f>
        <v>0</v>
      </c>
      <c r="BG320" s="137">
        <f>IF(N320="zákl. přenesená",J320,0)</f>
        <v>0</v>
      </c>
      <c r="BH320" s="137">
        <f>IF(N320="sníž. přenesená",J320,0)</f>
        <v>0</v>
      </c>
      <c r="BI320" s="137">
        <f>IF(N320="nulová",J320,0)</f>
        <v>0</v>
      </c>
      <c r="BJ320" s="17" t="s">
        <v>86</v>
      </c>
      <c r="BK320" s="137">
        <f>ROUND(I320*H320,2)</f>
        <v>0</v>
      </c>
      <c r="BL320" s="17" t="s">
        <v>160</v>
      </c>
      <c r="BM320" s="136" t="s">
        <v>353</v>
      </c>
    </row>
    <row r="321" spans="2:51" s="12" customFormat="1">
      <c r="B321" s="138"/>
      <c r="C321" s="219"/>
      <c r="D321" s="220" t="s">
        <v>162</v>
      </c>
      <c r="E321" s="221" t="s">
        <v>1</v>
      </c>
      <c r="F321" s="222" t="s">
        <v>354</v>
      </c>
      <c r="G321" s="219"/>
      <c r="H321" s="221" t="s">
        <v>1</v>
      </c>
      <c r="I321" s="140"/>
      <c r="J321" s="219"/>
      <c r="L321" s="138"/>
      <c r="M321" s="141"/>
      <c r="T321" s="142"/>
      <c r="AT321" s="139" t="s">
        <v>162</v>
      </c>
      <c r="AU321" s="139" t="s">
        <v>166</v>
      </c>
      <c r="AV321" s="12" t="s">
        <v>86</v>
      </c>
      <c r="AW321" s="12" t="s">
        <v>32</v>
      </c>
      <c r="AX321" s="12" t="s">
        <v>78</v>
      </c>
      <c r="AY321" s="139" t="s">
        <v>153</v>
      </c>
    </row>
    <row r="322" spans="2:51" s="12" customFormat="1">
      <c r="B322" s="138"/>
      <c r="C322" s="219"/>
      <c r="D322" s="220" t="s">
        <v>162</v>
      </c>
      <c r="E322" s="221" t="s">
        <v>1</v>
      </c>
      <c r="F322" s="222" t="s">
        <v>264</v>
      </c>
      <c r="G322" s="219"/>
      <c r="H322" s="221" t="s">
        <v>1</v>
      </c>
      <c r="I322" s="140"/>
      <c r="J322" s="219"/>
      <c r="L322" s="138"/>
      <c r="M322" s="141"/>
      <c r="T322" s="142"/>
      <c r="AT322" s="139" t="s">
        <v>162</v>
      </c>
      <c r="AU322" s="139" t="s">
        <v>166</v>
      </c>
      <c r="AV322" s="12" t="s">
        <v>86</v>
      </c>
      <c r="AW322" s="12" t="s">
        <v>32</v>
      </c>
      <c r="AX322" s="12" t="s">
        <v>78</v>
      </c>
      <c r="AY322" s="139" t="s">
        <v>153</v>
      </c>
    </row>
    <row r="323" spans="2:51" s="12" customFormat="1">
      <c r="B323" s="138"/>
      <c r="C323" s="219"/>
      <c r="D323" s="220" t="s">
        <v>162</v>
      </c>
      <c r="E323" s="221" t="s">
        <v>1</v>
      </c>
      <c r="F323" s="222" t="s">
        <v>276</v>
      </c>
      <c r="G323" s="219"/>
      <c r="H323" s="221" t="s">
        <v>1</v>
      </c>
      <c r="I323" s="140"/>
      <c r="J323" s="219"/>
      <c r="L323" s="138"/>
      <c r="M323" s="141"/>
      <c r="T323" s="142"/>
      <c r="AT323" s="139" t="s">
        <v>162</v>
      </c>
      <c r="AU323" s="139" t="s">
        <v>166</v>
      </c>
      <c r="AV323" s="12" t="s">
        <v>86</v>
      </c>
      <c r="AW323" s="12" t="s">
        <v>32</v>
      </c>
      <c r="AX323" s="12" t="s">
        <v>78</v>
      </c>
      <c r="AY323" s="139" t="s">
        <v>153</v>
      </c>
    </row>
    <row r="324" spans="2:51" s="13" customFormat="1">
      <c r="B324" s="143"/>
      <c r="C324" s="223"/>
      <c r="D324" s="220" t="s">
        <v>162</v>
      </c>
      <c r="E324" s="224" t="s">
        <v>1</v>
      </c>
      <c r="F324" s="225" t="s">
        <v>355</v>
      </c>
      <c r="G324" s="223"/>
      <c r="H324" s="226">
        <v>2.8</v>
      </c>
      <c r="I324" s="145"/>
      <c r="J324" s="223"/>
      <c r="L324" s="143"/>
      <c r="M324" s="146"/>
      <c r="T324" s="147"/>
      <c r="AT324" s="144" t="s">
        <v>162</v>
      </c>
      <c r="AU324" s="144" t="s">
        <v>166</v>
      </c>
      <c r="AV324" s="13" t="s">
        <v>88</v>
      </c>
      <c r="AW324" s="13" t="s">
        <v>32</v>
      </c>
      <c r="AX324" s="13" t="s">
        <v>78</v>
      </c>
      <c r="AY324" s="144" t="s">
        <v>153</v>
      </c>
    </row>
    <row r="325" spans="2:51" s="12" customFormat="1">
      <c r="B325" s="138"/>
      <c r="C325" s="219"/>
      <c r="D325" s="220" t="s">
        <v>162</v>
      </c>
      <c r="E325" s="221" t="s">
        <v>1</v>
      </c>
      <c r="F325" s="222" t="s">
        <v>314</v>
      </c>
      <c r="G325" s="219"/>
      <c r="H325" s="221" t="s">
        <v>1</v>
      </c>
      <c r="I325" s="140"/>
      <c r="J325" s="219"/>
      <c r="L325" s="138"/>
      <c r="M325" s="141"/>
      <c r="T325" s="142"/>
      <c r="AT325" s="139" t="s">
        <v>162</v>
      </c>
      <c r="AU325" s="139" t="s">
        <v>166</v>
      </c>
      <c r="AV325" s="12" t="s">
        <v>86</v>
      </c>
      <c r="AW325" s="12" t="s">
        <v>32</v>
      </c>
      <c r="AX325" s="12" t="s">
        <v>78</v>
      </c>
      <c r="AY325" s="139" t="s">
        <v>153</v>
      </c>
    </row>
    <row r="326" spans="2:51" s="13" customFormat="1">
      <c r="B326" s="143"/>
      <c r="C326" s="223"/>
      <c r="D326" s="220" t="s">
        <v>162</v>
      </c>
      <c r="E326" s="224" t="s">
        <v>1</v>
      </c>
      <c r="F326" s="225" t="s">
        <v>355</v>
      </c>
      <c r="G326" s="223"/>
      <c r="H326" s="226">
        <v>2.8</v>
      </c>
      <c r="I326" s="145"/>
      <c r="J326" s="223"/>
      <c r="L326" s="143"/>
      <c r="M326" s="146"/>
      <c r="T326" s="147"/>
      <c r="AT326" s="144" t="s">
        <v>162</v>
      </c>
      <c r="AU326" s="144" t="s">
        <v>166</v>
      </c>
      <c r="AV326" s="13" t="s">
        <v>88</v>
      </c>
      <c r="AW326" s="13" t="s">
        <v>32</v>
      </c>
      <c r="AX326" s="13" t="s">
        <v>78</v>
      </c>
      <c r="AY326" s="144" t="s">
        <v>153</v>
      </c>
    </row>
    <row r="327" spans="2:51" s="12" customFormat="1">
      <c r="B327" s="138"/>
      <c r="C327" s="219"/>
      <c r="D327" s="220" t="s">
        <v>162</v>
      </c>
      <c r="E327" s="221" t="s">
        <v>1</v>
      </c>
      <c r="F327" s="222" t="s">
        <v>356</v>
      </c>
      <c r="G327" s="219"/>
      <c r="H327" s="221" t="s">
        <v>1</v>
      </c>
      <c r="I327" s="140"/>
      <c r="J327" s="219"/>
      <c r="L327" s="138"/>
      <c r="M327" s="141"/>
      <c r="T327" s="142"/>
      <c r="AT327" s="139" t="s">
        <v>162</v>
      </c>
      <c r="AU327" s="139" t="s">
        <v>166</v>
      </c>
      <c r="AV327" s="12" t="s">
        <v>86</v>
      </c>
      <c r="AW327" s="12" t="s">
        <v>32</v>
      </c>
      <c r="AX327" s="12" t="s">
        <v>78</v>
      </c>
      <c r="AY327" s="139" t="s">
        <v>153</v>
      </c>
    </row>
    <row r="328" spans="2:51" s="13" customFormat="1">
      <c r="B328" s="143"/>
      <c r="C328" s="223"/>
      <c r="D328" s="220" t="s">
        <v>162</v>
      </c>
      <c r="E328" s="224" t="s">
        <v>1</v>
      </c>
      <c r="F328" s="225" t="s">
        <v>357</v>
      </c>
      <c r="G328" s="223"/>
      <c r="H328" s="226">
        <v>3.6</v>
      </c>
      <c r="I328" s="145"/>
      <c r="J328" s="223"/>
      <c r="L328" s="143"/>
      <c r="M328" s="146"/>
      <c r="T328" s="147"/>
      <c r="AT328" s="144" t="s">
        <v>162</v>
      </c>
      <c r="AU328" s="144" t="s">
        <v>166</v>
      </c>
      <c r="AV328" s="13" t="s">
        <v>88</v>
      </c>
      <c r="AW328" s="13" t="s">
        <v>32</v>
      </c>
      <c r="AX328" s="13" t="s">
        <v>78</v>
      </c>
      <c r="AY328" s="144" t="s">
        <v>153</v>
      </c>
    </row>
    <row r="329" spans="2:51" s="14" customFormat="1">
      <c r="B329" s="148"/>
      <c r="C329" s="227"/>
      <c r="D329" s="220" t="s">
        <v>162</v>
      </c>
      <c r="E329" s="228" t="s">
        <v>1</v>
      </c>
      <c r="F329" s="229" t="s">
        <v>165</v>
      </c>
      <c r="G329" s="227"/>
      <c r="H329" s="230">
        <v>9.1999999999999993</v>
      </c>
      <c r="I329" s="150"/>
      <c r="J329" s="227"/>
      <c r="L329" s="148"/>
      <c r="M329" s="151"/>
      <c r="T329" s="152"/>
      <c r="AT329" s="149" t="s">
        <v>162</v>
      </c>
      <c r="AU329" s="149" t="s">
        <v>166</v>
      </c>
      <c r="AV329" s="14" t="s">
        <v>166</v>
      </c>
      <c r="AW329" s="14" t="s">
        <v>32</v>
      </c>
      <c r="AX329" s="14" t="s">
        <v>78</v>
      </c>
      <c r="AY329" s="149" t="s">
        <v>153</v>
      </c>
    </row>
    <row r="330" spans="2:51" s="12" customFormat="1">
      <c r="B330" s="138"/>
      <c r="C330" s="219"/>
      <c r="D330" s="220" t="s">
        <v>162</v>
      </c>
      <c r="E330" s="221" t="s">
        <v>1</v>
      </c>
      <c r="F330" s="222" t="s">
        <v>268</v>
      </c>
      <c r="G330" s="219"/>
      <c r="H330" s="221" t="s">
        <v>1</v>
      </c>
      <c r="I330" s="140"/>
      <c r="J330" s="219"/>
      <c r="L330" s="138"/>
      <c r="M330" s="141"/>
      <c r="T330" s="142"/>
      <c r="AT330" s="139" t="s">
        <v>162</v>
      </c>
      <c r="AU330" s="139" t="s">
        <v>166</v>
      </c>
      <c r="AV330" s="12" t="s">
        <v>86</v>
      </c>
      <c r="AW330" s="12" t="s">
        <v>32</v>
      </c>
      <c r="AX330" s="12" t="s">
        <v>78</v>
      </c>
      <c r="AY330" s="139" t="s">
        <v>153</v>
      </c>
    </row>
    <row r="331" spans="2:51" s="12" customFormat="1">
      <c r="B331" s="138"/>
      <c r="C331" s="219"/>
      <c r="D331" s="220" t="s">
        <v>162</v>
      </c>
      <c r="E331" s="221" t="s">
        <v>1</v>
      </c>
      <c r="F331" s="222" t="s">
        <v>331</v>
      </c>
      <c r="G331" s="219"/>
      <c r="H331" s="221" t="s">
        <v>1</v>
      </c>
      <c r="I331" s="140"/>
      <c r="J331" s="219"/>
      <c r="L331" s="138"/>
      <c r="M331" s="141"/>
      <c r="T331" s="142"/>
      <c r="AT331" s="139" t="s">
        <v>162</v>
      </c>
      <c r="AU331" s="139" t="s">
        <v>166</v>
      </c>
      <c r="AV331" s="12" t="s">
        <v>86</v>
      </c>
      <c r="AW331" s="12" t="s">
        <v>32</v>
      </c>
      <c r="AX331" s="12" t="s">
        <v>78</v>
      </c>
      <c r="AY331" s="139" t="s">
        <v>153</v>
      </c>
    </row>
    <row r="332" spans="2:51" s="13" customFormat="1">
      <c r="B332" s="143"/>
      <c r="C332" s="223"/>
      <c r="D332" s="220" t="s">
        <v>162</v>
      </c>
      <c r="E332" s="224" t="s">
        <v>1</v>
      </c>
      <c r="F332" s="225" t="s">
        <v>355</v>
      </c>
      <c r="G332" s="223"/>
      <c r="H332" s="226">
        <v>2.8</v>
      </c>
      <c r="I332" s="145"/>
      <c r="J332" s="223"/>
      <c r="L332" s="143"/>
      <c r="M332" s="146"/>
      <c r="T332" s="147"/>
      <c r="AT332" s="144" t="s">
        <v>162</v>
      </c>
      <c r="AU332" s="144" t="s">
        <v>166</v>
      </c>
      <c r="AV332" s="13" t="s">
        <v>88</v>
      </c>
      <c r="AW332" s="13" t="s">
        <v>32</v>
      </c>
      <c r="AX332" s="13" t="s">
        <v>78</v>
      </c>
      <c r="AY332" s="144" t="s">
        <v>153</v>
      </c>
    </row>
    <row r="333" spans="2:51" s="12" customFormat="1">
      <c r="B333" s="138"/>
      <c r="C333" s="219"/>
      <c r="D333" s="220" t="s">
        <v>162</v>
      </c>
      <c r="E333" s="221" t="s">
        <v>1</v>
      </c>
      <c r="F333" s="222" t="s">
        <v>358</v>
      </c>
      <c r="G333" s="219"/>
      <c r="H333" s="221" t="s">
        <v>1</v>
      </c>
      <c r="I333" s="140"/>
      <c r="J333" s="219"/>
      <c r="L333" s="138"/>
      <c r="M333" s="141"/>
      <c r="T333" s="142"/>
      <c r="AT333" s="139" t="s">
        <v>162</v>
      </c>
      <c r="AU333" s="139" t="s">
        <v>166</v>
      </c>
      <c r="AV333" s="12" t="s">
        <v>86</v>
      </c>
      <c r="AW333" s="12" t="s">
        <v>32</v>
      </c>
      <c r="AX333" s="12" t="s">
        <v>78</v>
      </c>
      <c r="AY333" s="139" t="s">
        <v>153</v>
      </c>
    </row>
    <row r="334" spans="2:51" s="13" customFormat="1">
      <c r="B334" s="143"/>
      <c r="C334" s="223"/>
      <c r="D334" s="220" t="s">
        <v>162</v>
      </c>
      <c r="E334" s="224" t="s">
        <v>1</v>
      </c>
      <c r="F334" s="225" t="s">
        <v>359</v>
      </c>
      <c r="G334" s="223"/>
      <c r="H334" s="226">
        <v>1.8120000000000001</v>
      </c>
      <c r="I334" s="145"/>
      <c r="J334" s="223"/>
      <c r="L334" s="143"/>
      <c r="M334" s="146"/>
      <c r="T334" s="147"/>
      <c r="AT334" s="144" t="s">
        <v>162</v>
      </c>
      <c r="AU334" s="144" t="s">
        <v>166</v>
      </c>
      <c r="AV334" s="13" t="s">
        <v>88</v>
      </c>
      <c r="AW334" s="13" t="s">
        <v>32</v>
      </c>
      <c r="AX334" s="13" t="s">
        <v>78</v>
      </c>
      <c r="AY334" s="144" t="s">
        <v>153</v>
      </c>
    </row>
    <row r="335" spans="2:51" s="14" customFormat="1">
      <c r="B335" s="148"/>
      <c r="C335" s="227"/>
      <c r="D335" s="220" t="s">
        <v>162</v>
      </c>
      <c r="E335" s="228" t="s">
        <v>1</v>
      </c>
      <c r="F335" s="229" t="s">
        <v>165</v>
      </c>
      <c r="G335" s="227"/>
      <c r="H335" s="230">
        <v>4.6120000000000001</v>
      </c>
      <c r="I335" s="150"/>
      <c r="J335" s="227"/>
      <c r="L335" s="148"/>
      <c r="M335" s="151"/>
      <c r="T335" s="152"/>
      <c r="AT335" s="149" t="s">
        <v>162</v>
      </c>
      <c r="AU335" s="149" t="s">
        <v>166</v>
      </c>
      <c r="AV335" s="14" t="s">
        <v>166</v>
      </c>
      <c r="AW335" s="14" t="s">
        <v>32</v>
      </c>
      <c r="AX335" s="14" t="s">
        <v>78</v>
      </c>
      <c r="AY335" s="149" t="s">
        <v>153</v>
      </c>
    </row>
    <row r="336" spans="2:51" s="15" customFormat="1">
      <c r="B336" s="153"/>
      <c r="C336" s="231"/>
      <c r="D336" s="220" t="s">
        <v>162</v>
      </c>
      <c r="E336" s="232" t="s">
        <v>1</v>
      </c>
      <c r="F336" s="233" t="s">
        <v>167</v>
      </c>
      <c r="G336" s="231"/>
      <c r="H336" s="234">
        <v>13.811999999999999</v>
      </c>
      <c r="I336" s="155"/>
      <c r="J336" s="231"/>
      <c r="L336" s="153"/>
      <c r="M336" s="156"/>
      <c r="T336" s="157"/>
      <c r="AT336" s="154" t="s">
        <v>162</v>
      </c>
      <c r="AU336" s="154" t="s">
        <v>166</v>
      </c>
      <c r="AV336" s="15" t="s">
        <v>160</v>
      </c>
      <c r="AW336" s="15" t="s">
        <v>32</v>
      </c>
      <c r="AX336" s="15" t="s">
        <v>86</v>
      </c>
      <c r="AY336" s="154" t="s">
        <v>153</v>
      </c>
    </row>
    <row r="337" spans="2:65" s="11" customFormat="1" ht="22.8" customHeight="1">
      <c r="B337" s="119"/>
      <c r="C337" s="235"/>
      <c r="D337" s="236" t="s">
        <v>77</v>
      </c>
      <c r="E337" s="237" t="s">
        <v>160</v>
      </c>
      <c r="F337" s="237" t="s">
        <v>360</v>
      </c>
      <c r="G337" s="235"/>
      <c r="H337" s="235"/>
      <c r="I337" s="122"/>
      <c r="J337" s="247">
        <f>BK337</f>
        <v>0</v>
      </c>
      <c r="L337" s="119"/>
      <c r="M337" s="123"/>
      <c r="P337" s="124">
        <f>P338+SUM(P339:P413)</f>
        <v>0</v>
      </c>
      <c r="R337" s="124">
        <f>R338+SUM(R339:R413)</f>
        <v>27.598674739999996</v>
      </c>
      <c r="T337" s="125">
        <f>T338+SUM(T339:T413)</f>
        <v>0</v>
      </c>
      <c r="AR337" s="120" t="s">
        <v>86</v>
      </c>
      <c r="AT337" s="126" t="s">
        <v>77</v>
      </c>
      <c r="AU337" s="126" t="s">
        <v>86</v>
      </c>
      <c r="AY337" s="120" t="s">
        <v>153</v>
      </c>
      <c r="BK337" s="127">
        <f>BK338+SUM(BK339:BK413)</f>
        <v>0</v>
      </c>
    </row>
    <row r="338" spans="2:65" s="1" customFormat="1" ht="24.15" customHeight="1">
      <c r="B338" s="129"/>
      <c r="C338" s="214" t="s">
        <v>361</v>
      </c>
      <c r="D338" s="214" t="s">
        <v>155</v>
      </c>
      <c r="E338" s="215" t="s">
        <v>362</v>
      </c>
      <c r="F338" s="216" t="s">
        <v>363</v>
      </c>
      <c r="G338" s="217" t="s">
        <v>290</v>
      </c>
      <c r="H338" s="218">
        <v>1</v>
      </c>
      <c r="I338" s="131"/>
      <c r="J338" s="248">
        <f>ROUND(I338*H338,2)</f>
        <v>0</v>
      </c>
      <c r="K338" s="130" t="s">
        <v>159</v>
      </c>
      <c r="L338" s="32"/>
      <c r="M338" s="132" t="s">
        <v>1</v>
      </c>
      <c r="N338" s="133" t="s">
        <v>43</v>
      </c>
      <c r="P338" s="134">
        <f>O338*H338</f>
        <v>0</v>
      </c>
      <c r="Q338" s="134">
        <v>1.42E-3</v>
      </c>
      <c r="R338" s="134">
        <f>Q338*H338</f>
        <v>1.42E-3</v>
      </c>
      <c r="S338" s="134">
        <v>0</v>
      </c>
      <c r="T338" s="135">
        <f>S338*H338</f>
        <v>0</v>
      </c>
      <c r="AR338" s="136" t="s">
        <v>160</v>
      </c>
      <c r="AT338" s="136" t="s">
        <v>155</v>
      </c>
      <c r="AU338" s="136" t="s">
        <v>88</v>
      </c>
      <c r="AY338" s="17" t="s">
        <v>153</v>
      </c>
      <c r="BE338" s="137">
        <f>IF(N338="základní",J338,0)</f>
        <v>0</v>
      </c>
      <c r="BF338" s="137">
        <f>IF(N338="snížená",J338,0)</f>
        <v>0</v>
      </c>
      <c r="BG338" s="137">
        <f>IF(N338="zákl. přenesená",J338,0)</f>
        <v>0</v>
      </c>
      <c r="BH338" s="137">
        <f>IF(N338="sníž. přenesená",J338,0)</f>
        <v>0</v>
      </c>
      <c r="BI338" s="137">
        <f>IF(N338="nulová",J338,0)</f>
        <v>0</v>
      </c>
      <c r="BJ338" s="17" t="s">
        <v>86</v>
      </c>
      <c r="BK338" s="137">
        <f>ROUND(I338*H338,2)</f>
        <v>0</v>
      </c>
      <c r="BL338" s="17" t="s">
        <v>160</v>
      </c>
      <c r="BM338" s="136" t="s">
        <v>364</v>
      </c>
    </row>
    <row r="339" spans="2:65" s="1" customFormat="1" ht="24.15" customHeight="1">
      <c r="B339" s="129"/>
      <c r="C339" s="238" t="s">
        <v>365</v>
      </c>
      <c r="D339" s="238" t="s">
        <v>366</v>
      </c>
      <c r="E339" s="239" t="s">
        <v>367</v>
      </c>
      <c r="F339" s="240" t="s">
        <v>368</v>
      </c>
      <c r="G339" s="241" t="s">
        <v>290</v>
      </c>
      <c r="H339" s="242">
        <v>1</v>
      </c>
      <c r="I339" s="159"/>
      <c r="J339" s="249">
        <f>ROUND(I339*H339,2)</f>
        <v>0</v>
      </c>
      <c r="K339" s="158" t="s">
        <v>159</v>
      </c>
      <c r="L339" s="160"/>
      <c r="M339" s="161" t="s">
        <v>1</v>
      </c>
      <c r="N339" s="162" t="s">
        <v>43</v>
      </c>
      <c r="P339" s="134">
        <f>O339*H339</f>
        <v>0</v>
      </c>
      <c r="Q339" s="134">
        <v>0.1323</v>
      </c>
      <c r="R339" s="134">
        <f>Q339*H339</f>
        <v>0.1323</v>
      </c>
      <c r="S339" s="134">
        <v>0</v>
      </c>
      <c r="T339" s="135">
        <f>S339*H339</f>
        <v>0</v>
      </c>
      <c r="AR339" s="136" t="s">
        <v>208</v>
      </c>
      <c r="AT339" s="136" t="s">
        <v>366</v>
      </c>
      <c r="AU339" s="136" t="s">
        <v>88</v>
      </c>
      <c r="AY339" s="17" t="s">
        <v>153</v>
      </c>
      <c r="BE339" s="137">
        <f>IF(N339="základní",J339,0)</f>
        <v>0</v>
      </c>
      <c r="BF339" s="137">
        <f>IF(N339="snížená",J339,0)</f>
        <v>0</v>
      </c>
      <c r="BG339" s="137">
        <f>IF(N339="zákl. přenesená",J339,0)</f>
        <v>0</v>
      </c>
      <c r="BH339" s="137">
        <f>IF(N339="sníž. přenesená",J339,0)</f>
        <v>0</v>
      </c>
      <c r="BI339" s="137">
        <f>IF(N339="nulová",J339,0)</f>
        <v>0</v>
      </c>
      <c r="BJ339" s="17" t="s">
        <v>86</v>
      </c>
      <c r="BK339" s="137">
        <f>ROUND(I339*H339,2)</f>
        <v>0</v>
      </c>
      <c r="BL339" s="17" t="s">
        <v>160</v>
      </c>
      <c r="BM339" s="136" t="s">
        <v>369</v>
      </c>
    </row>
    <row r="340" spans="2:65" s="1" customFormat="1" ht="78" customHeight="1">
      <c r="B340" s="129"/>
      <c r="C340" s="214" t="s">
        <v>370</v>
      </c>
      <c r="D340" s="214" t="s">
        <v>155</v>
      </c>
      <c r="E340" s="215" t="s">
        <v>371</v>
      </c>
      <c r="F340" s="216" t="s">
        <v>372</v>
      </c>
      <c r="G340" s="217" t="s">
        <v>217</v>
      </c>
      <c r="H340" s="218">
        <v>6.88</v>
      </c>
      <c r="I340" s="131"/>
      <c r="J340" s="248">
        <f>ROUND(I340*H340,2)</f>
        <v>0</v>
      </c>
      <c r="K340" s="130" t="s">
        <v>159</v>
      </c>
      <c r="L340" s="32"/>
      <c r="M340" s="132" t="s">
        <v>1</v>
      </c>
      <c r="N340" s="133" t="s">
        <v>43</v>
      </c>
      <c r="P340" s="134">
        <f>O340*H340</f>
        <v>0</v>
      </c>
      <c r="Q340" s="134">
        <v>0.33368999999999999</v>
      </c>
      <c r="R340" s="134">
        <f>Q340*H340</f>
        <v>2.2957871999999999</v>
      </c>
      <c r="S340" s="134">
        <v>0</v>
      </c>
      <c r="T340" s="135">
        <f>S340*H340</f>
        <v>0</v>
      </c>
      <c r="AR340" s="136" t="s">
        <v>160</v>
      </c>
      <c r="AT340" s="136" t="s">
        <v>155</v>
      </c>
      <c r="AU340" s="136" t="s">
        <v>88</v>
      </c>
      <c r="AY340" s="17" t="s">
        <v>153</v>
      </c>
      <c r="BE340" s="137">
        <f>IF(N340="základní",J340,0)</f>
        <v>0</v>
      </c>
      <c r="BF340" s="137">
        <f>IF(N340="snížená",J340,0)</f>
        <v>0</v>
      </c>
      <c r="BG340" s="137">
        <f>IF(N340="zákl. přenesená",J340,0)</f>
        <v>0</v>
      </c>
      <c r="BH340" s="137">
        <f>IF(N340="sníž. přenesená",J340,0)</f>
        <v>0</v>
      </c>
      <c r="BI340" s="137">
        <f>IF(N340="nulová",J340,0)</f>
        <v>0</v>
      </c>
      <c r="BJ340" s="17" t="s">
        <v>86</v>
      </c>
      <c r="BK340" s="137">
        <f>ROUND(I340*H340,2)</f>
        <v>0</v>
      </c>
      <c r="BL340" s="17" t="s">
        <v>160</v>
      </c>
      <c r="BM340" s="136" t="s">
        <v>373</v>
      </c>
    </row>
    <row r="341" spans="2:65" s="12" customFormat="1">
      <c r="B341" s="138"/>
      <c r="C341" s="219"/>
      <c r="D341" s="220" t="s">
        <v>162</v>
      </c>
      <c r="E341" s="221" t="s">
        <v>1</v>
      </c>
      <c r="F341" s="222" t="s">
        <v>374</v>
      </c>
      <c r="G341" s="219"/>
      <c r="H341" s="221" t="s">
        <v>1</v>
      </c>
      <c r="I341" s="140"/>
      <c r="J341" s="219"/>
      <c r="L341" s="138"/>
      <c r="M341" s="141"/>
      <c r="T341" s="142"/>
      <c r="AT341" s="139" t="s">
        <v>162</v>
      </c>
      <c r="AU341" s="139" t="s">
        <v>88</v>
      </c>
      <c r="AV341" s="12" t="s">
        <v>86</v>
      </c>
      <c r="AW341" s="12" t="s">
        <v>32</v>
      </c>
      <c r="AX341" s="12" t="s">
        <v>78</v>
      </c>
      <c r="AY341" s="139" t="s">
        <v>153</v>
      </c>
    </row>
    <row r="342" spans="2:65" s="13" customFormat="1">
      <c r="B342" s="143"/>
      <c r="C342" s="223"/>
      <c r="D342" s="220" t="s">
        <v>162</v>
      </c>
      <c r="E342" s="224" t="s">
        <v>1</v>
      </c>
      <c r="F342" s="225" t="s">
        <v>375</v>
      </c>
      <c r="G342" s="223"/>
      <c r="H342" s="226">
        <v>6.88</v>
      </c>
      <c r="I342" s="145"/>
      <c r="J342" s="223"/>
      <c r="L342" s="143"/>
      <c r="M342" s="146"/>
      <c r="T342" s="147"/>
      <c r="AT342" s="144" t="s">
        <v>162</v>
      </c>
      <c r="AU342" s="144" t="s">
        <v>88</v>
      </c>
      <c r="AV342" s="13" t="s">
        <v>88</v>
      </c>
      <c r="AW342" s="13" t="s">
        <v>32</v>
      </c>
      <c r="AX342" s="13" t="s">
        <v>78</v>
      </c>
      <c r="AY342" s="144" t="s">
        <v>153</v>
      </c>
    </row>
    <row r="343" spans="2:65" s="14" customFormat="1">
      <c r="B343" s="148"/>
      <c r="C343" s="227"/>
      <c r="D343" s="220" t="s">
        <v>162</v>
      </c>
      <c r="E343" s="228" t="s">
        <v>1</v>
      </c>
      <c r="F343" s="229" t="s">
        <v>165</v>
      </c>
      <c r="G343" s="227"/>
      <c r="H343" s="230">
        <v>6.88</v>
      </c>
      <c r="I343" s="150"/>
      <c r="J343" s="227"/>
      <c r="L343" s="148"/>
      <c r="M343" s="151"/>
      <c r="T343" s="152"/>
      <c r="AT343" s="149" t="s">
        <v>162</v>
      </c>
      <c r="AU343" s="149" t="s">
        <v>88</v>
      </c>
      <c r="AV343" s="14" t="s">
        <v>166</v>
      </c>
      <c r="AW343" s="14" t="s">
        <v>32</v>
      </c>
      <c r="AX343" s="14" t="s">
        <v>78</v>
      </c>
      <c r="AY343" s="149" t="s">
        <v>153</v>
      </c>
    </row>
    <row r="344" spans="2:65" s="15" customFormat="1">
      <c r="B344" s="153"/>
      <c r="C344" s="231"/>
      <c r="D344" s="220" t="s">
        <v>162</v>
      </c>
      <c r="E344" s="232" t="s">
        <v>1</v>
      </c>
      <c r="F344" s="233" t="s">
        <v>167</v>
      </c>
      <c r="G344" s="231"/>
      <c r="H344" s="234">
        <v>6.88</v>
      </c>
      <c r="I344" s="155"/>
      <c r="J344" s="231"/>
      <c r="L344" s="153"/>
      <c r="M344" s="156"/>
      <c r="T344" s="157"/>
      <c r="AT344" s="154" t="s">
        <v>162</v>
      </c>
      <c r="AU344" s="154" t="s">
        <v>88</v>
      </c>
      <c r="AV344" s="15" t="s">
        <v>160</v>
      </c>
      <c r="AW344" s="15" t="s">
        <v>32</v>
      </c>
      <c r="AX344" s="15" t="s">
        <v>86</v>
      </c>
      <c r="AY344" s="154" t="s">
        <v>153</v>
      </c>
    </row>
    <row r="345" spans="2:65" s="1" customFormat="1" ht="78" customHeight="1">
      <c r="B345" s="129"/>
      <c r="C345" s="214" t="s">
        <v>376</v>
      </c>
      <c r="D345" s="214" t="s">
        <v>155</v>
      </c>
      <c r="E345" s="215" t="s">
        <v>377</v>
      </c>
      <c r="F345" s="216" t="s">
        <v>378</v>
      </c>
      <c r="G345" s="217" t="s">
        <v>217</v>
      </c>
      <c r="H345" s="218">
        <v>7.8620000000000001</v>
      </c>
      <c r="I345" s="131"/>
      <c r="J345" s="248">
        <f>ROUND(I345*H345,2)</f>
        <v>0</v>
      </c>
      <c r="K345" s="130" t="s">
        <v>159</v>
      </c>
      <c r="L345" s="32"/>
      <c r="M345" s="132" t="s">
        <v>1</v>
      </c>
      <c r="N345" s="133" t="s">
        <v>43</v>
      </c>
      <c r="P345" s="134">
        <f>O345*H345</f>
        <v>0</v>
      </c>
      <c r="Q345" s="134">
        <v>0.31058999999999998</v>
      </c>
      <c r="R345" s="134">
        <f>Q345*H345</f>
        <v>2.4418585799999999</v>
      </c>
      <c r="S345" s="134">
        <v>0</v>
      </c>
      <c r="T345" s="135">
        <f>S345*H345</f>
        <v>0</v>
      </c>
      <c r="AR345" s="136" t="s">
        <v>160</v>
      </c>
      <c r="AT345" s="136" t="s">
        <v>155</v>
      </c>
      <c r="AU345" s="136" t="s">
        <v>88</v>
      </c>
      <c r="AY345" s="17" t="s">
        <v>153</v>
      </c>
      <c r="BE345" s="137">
        <f>IF(N345="základní",J345,0)</f>
        <v>0</v>
      </c>
      <c r="BF345" s="137">
        <f>IF(N345="snížená",J345,0)</f>
        <v>0</v>
      </c>
      <c r="BG345" s="137">
        <f>IF(N345="zákl. přenesená",J345,0)</f>
        <v>0</v>
      </c>
      <c r="BH345" s="137">
        <f>IF(N345="sníž. přenesená",J345,0)</f>
        <v>0</v>
      </c>
      <c r="BI345" s="137">
        <f>IF(N345="nulová",J345,0)</f>
        <v>0</v>
      </c>
      <c r="BJ345" s="17" t="s">
        <v>86</v>
      </c>
      <c r="BK345" s="137">
        <f>ROUND(I345*H345,2)</f>
        <v>0</v>
      </c>
      <c r="BL345" s="17" t="s">
        <v>160</v>
      </c>
      <c r="BM345" s="136" t="s">
        <v>379</v>
      </c>
    </row>
    <row r="346" spans="2:65" s="12" customFormat="1">
      <c r="B346" s="138"/>
      <c r="C346" s="219"/>
      <c r="D346" s="220" t="s">
        <v>162</v>
      </c>
      <c r="E346" s="221" t="s">
        <v>1</v>
      </c>
      <c r="F346" s="222" t="s">
        <v>374</v>
      </c>
      <c r="G346" s="219"/>
      <c r="H346" s="221" t="s">
        <v>1</v>
      </c>
      <c r="I346" s="140"/>
      <c r="J346" s="219"/>
      <c r="L346" s="138"/>
      <c r="M346" s="141"/>
      <c r="T346" s="142"/>
      <c r="AT346" s="139" t="s">
        <v>162</v>
      </c>
      <c r="AU346" s="139" t="s">
        <v>88</v>
      </c>
      <c r="AV346" s="12" t="s">
        <v>86</v>
      </c>
      <c r="AW346" s="12" t="s">
        <v>32</v>
      </c>
      <c r="AX346" s="12" t="s">
        <v>78</v>
      </c>
      <c r="AY346" s="139" t="s">
        <v>153</v>
      </c>
    </row>
    <row r="347" spans="2:65" s="13" customFormat="1">
      <c r="B347" s="143"/>
      <c r="C347" s="223"/>
      <c r="D347" s="220" t="s">
        <v>162</v>
      </c>
      <c r="E347" s="224" t="s">
        <v>1</v>
      </c>
      <c r="F347" s="225" t="s">
        <v>380</v>
      </c>
      <c r="G347" s="223"/>
      <c r="H347" s="226">
        <v>7.8620000000000001</v>
      </c>
      <c r="I347" s="145"/>
      <c r="J347" s="223"/>
      <c r="L347" s="143"/>
      <c r="M347" s="146"/>
      <c r="T347" s="147"/>
      <c r="AT347" s="144" t="s">
        <v>162</v>
      </c>
      <c r="AU347" s="144" t="s">
        <v>88</v>
      </c>
      <c r="AV347" s="13" t="s">
        <v>88</v>
      </c>
      <c r="AW347" s="13" t="s">
        <v>32</v>
      </c>
      <c r="AX347" s="13" t="s">
        <v>78</v>
      </c>
      <c r="AY347" s="144" t="s">
        <v>153</v>
      </c>
    </row>
    <row r="348" spans="2:65" s="14" customFormat="1">
      <c r="B348" s="148"/>
      <c r="C348" s="227"/>
      <c r="D348" s="220" t="s">
        <v>162</v>
      </c>
      <c r="E348" s="228" t="s">
        <v>1</v>
      </c>
      <c r="F348" s="229" t="s">
        <v>165</v>
      </c>
      <c r="G348" s="227"/>
      <c r="H348" s="230">
        <v>7.8620000000000001</v>
      </c>
      <c r="I348" s="150"/>
      <c r="J348" s="227"/>
      <c r="L348" s="148"/>
      <c r="M348" s="151"/>
      <c r="T348" s="152"/>
      <c r="AT348" s="149" t="s">
        <v>162</v>
      </c>
      <c r="AU348" s="149" t="s">
        <v>88</v>
      </c>
      <c r="AV348" s="14" t="s">
        <v>166</v>
      </c>
      <c r="AW348" s="14" t="s">
        <v>32</v>
      </c>
      <c r="AX348" s="14" t="s">
        <v>78</v>
      </c>
      <c r="AY348" s="149" t="s">
        <v>153</v>
      </c>
    </row>
    <row r="349" spans="2:65" s="15" customFormat="1">
      <c r="B349" s="153"/>
      <c r="C349" s="231"/>
      <c r="D349" s="220" t="s">
        <v>162</v>
      </c>
      <c r="E349" s="232" t="s">
        <v>1</v>
      </c>
      <c r="F349" s="233" t="s">
        <v>167</v>
      </c>
      <c r="G349" s="231"/>
      <c r="H349" s="234">
        <v>7.8620000000000001</v>
      </c>
      <c r="I349" s="155"/>
      <c r="J349" s="231"/>
      <c r="L349" s="153"/>
      <c r="M349" s="156"/>
      <c r="T349" s="157"/>
      <c r="AT349" s="154" t="s">
        <v>162</v>
      </c>
      <c r="AU349" s="154" t="s">
        <v>88</v>
      </c>
      <c r="AV349" s="15" t="s">
        <v>160</v>
      </c>
      <c r="AW349" s="15" t="s">
        <v>32</v>
      </c>
      <c r="AX349" s="15" t="s">
        <v>86</v>
      </c>
      <c r="AY349" s="154" t="s">
        <v>153</v>
      </c>
    </row>
    <row r="350" spans="2:65" s="1" customFormat="1" ht="101.25" customHeight="1">
      <c r="B350" s="129"/>
      <c r="C350" s="214" t="s">
        <v>381</v>
      </c>
      <c r="D350" s="214" t="s">
        <v>155</v>
      </c>
      <c r="E350" s="215" t="s">
        <v>382</v>
      </c>
      <c r="F350" s="216" t="s">
        <v>383</v>
      </c>
      <c r="G350" s="217" t="s">
        <v>217</v>
      </c>
      <c r="H350" s="218">
        <v>14.6</v>
      </c>
      <c r="I350" s="131"/>
      <c r="J350" s="248">
        <f>ROUND(I350*H350,2)</f>
        <v>0</v>
      </c>
      <c r="K350" s="130" t="s">
        <v>159</v>
      </c>
      <c r="L350" s="32"/>
      <c r="M350" s="132" t="s">
        <v>1</v>
      </c>
      <c r="N350" s="133" t="s">
        <v>43</v>
      </c>
      <c r="P350" s="134">
        <f>O350*H350</f>
        <v>0</v>
      </c>
      <c r="Q350" s="134">
        <v>1.0529999999999999E-2</v>
      </c>
      <c r="R350" s="134">
        <f>Q350*H350</f>
        <v>0.15373799999999999</v>
      </c>
      <c r="S350" s="134">
        <v>0</v>
      </c>
      <c r="T350" s="135">
        <f>S350*H350</f>
        <v>0</v>
      </c>
      <c r="AR350" s="136" t="s">
        <v>160</v>
      </c>
      <c r="AT350" s="136" t="s">
        <v>155</v>
      </c>
      <c r="AU350" s="136" t="s">
        <v>88</v>
      </c>
      <c r="AY350" s="17" t="s">
        <v>153</v>
      </c>
      <c r="BE350" s="137">
        <f>IF(N350="základní",J350,0)</f>
        <v>0</v>
      </c>
      <c r="BF350" s="137">
        <f>IF(N350="snížená",J350,0)</f>
        <v>0</v>
      </c>
      <c r="BG350" s="137">
        <f>IF(N350="zákl. přenesená",J350,0)</f>
        <v>0</v>
      </c>
      <c r="BH350" s="137">
        <f>IF(N350="sníž. přenesená",J350,0)</f>
        <v>0</v>
      </c>
      <c r="BI350" s="137">
        <f>IF(N350="nulová",J350,0)</f>
        <v>0</v>
      </c>
      <c r="BJ350" s="17" t="s">
        <v>86</v>
      </c>
      <c r="BK350" s="137">
        <f>ROUND(I350*H350,2)</f>
        <v>0</v>
      </c>
      <c r="BL350" s="17" t="s">
        <v>160</v>
      </c>
      <c r="BM350" s="136" t="s">
        <v>384</v>
      </c>
    </row>
    <row r="351" spans="2:65" s="12" customFormat="1">
      <c r="B351" s="138"/>
      <c r="C351" s="219"/>
      <c r="D351" s="220" t="s">
        <v>162</v>
      </c>
      <c r="E351" s="221" t="s">
        <v>1</v>
      </c>
      <c r="F351" s="222" t="s">
        <v>385</v>
      </c>
      <c r="G351" s="219"/>
      <c r="H351" s="221" t="s">
        <v>1</v>
      </c>
      <c r="I351" s="140"/>
      <c r="J351" s="219"/>
      <c r="L351" s="138"/>
      <c r="M351" s="141"/>
      <c r="T351" s="142"/>
      <c r="AT351" s="139" t="s">
        <v>162</v>
      </c>
      <c r="AU351" s="139" t="s">
        <v>88</v>
      </c>
      <c r="AV351" s="12" t="s">
        <v>86</v>
      </c>
      <c r="AW351" s="12" t="s">
        <v>32</v>
      </c>
      <c r="AX351" s="12" t="s">
        <v>78</v>
      </c>
      <c r="AY351" s="139" t="s">
        <v>153</v>
      </c>
    </row>
    <row r="352" spans="2:65" s="13" customFormat="1">
      <c r="B352" s="143"/>
      <c r="C352" s="223"/>
      <c r="D352" s="220" t="s">
        <v>162</v>
      </c>
      <c r="E352" s="224" t="s">
        <v>1</v>
      </c>
      <c r="F352" s="225" t="s">
        <v>386</v>
      </c>
      <c r="G352" s="223"/>
      <c r="H352" s="226">
        <v>14.6</v>
      </c>
      <c r="I352" s="145"/>
      <c r="J352" s="223"/>
      <c r="L352" s="143"/>
      <c r="M352" s="146"/>
      <c r="T352" s="147"/>
      <c r="AT352" s="144" t="s">
        <v>162</v>
      </c>
      <c r="AU352" s="144" t="s">
        <v>88</v>
      </c>
      <c r="AV352" s="13" t="s">
        <v>88</v>
      </c>
      <c r="AW352" s="13" t="s">
        <v>32</v>
      </c>
      <c r="AX352" s="13" t="s">
        <v>78</v>
      </c>
      <c r="AY352" s="144" t="s">
        <v>153</v>
      </c>
    </row>
    <row r="353" spans="2:65" s="14" customFormat="1">
      <c r="B353" s="148"/>
      <c r="C353" s="227"/>
      <c r="D353" s="220" t="s">
        <v>162</v>
      </c>
      <c r="E353" s="228" t="s">
        <v>1</v>
      </c>
      <c r="F353" s="229" t="s">
        <v>165</v>
      </c>
      <c r="G353" s="227"/>
      <c r="H353" s="230">
        <v>14.6</v>
      </c>
      <c r="I353" s="150"/>
      <c r="J353" s="227"/>
      <c r="L353" s="148"/>
      <c r="M353" s="151"/>
      <c r="T353" s="152"/>
      <c r="AT353" s="149" t="s">
        <v>162</v>
      </c>
      <c r="AU353" s="149" t="s">
        <v>88</v>
      </c>
      <c r="AV353" s="14" t="s">
        <v>166</v>
      </c>
      <c r="AW353" s="14" t="s">
        <v>32</v>
      </c>
      <c r="AX353" s="14" t="s">
        <v>78</v>
      </c>
      <c r="AY353" s="149" t="s">
        <v>153</v>
      </c>
    </row>
    <row r="354" spans="2:65" s="15" customFormat="1">
      <c r="B354" s="153"/>
      <c r="C354" s="231"/>
      <c r="D354" s="220" t="s">
        <v>162</v>
      </c>
      <c r="E354" s="232" t="s">
        <v>1</v>
      </c>
      <c r="F354" s="233" t="s">
        <v>167</v>
      </c>
      <c r="G354" s="231"/>
      <c r="H354" s="234">
        <v>14.6</v>
      </c>
      <c r="I354" s="155"/>
      <c r="J354" s="231"/>
      <c r="L354" s="153"/>
      <c r="M354" s="156"/>
      <c r="T354" s="157"/>
      <c r="AT354" s="154" t="s">
        <v>162</v>
      </c>
      <c r="AU354" s="154" t="s">
        <v>88</v>
      </c>
      <c r="AV354" s="15" t="s">
        <v>160</v>
      </c>
      <c r="AW354" s="15" t="s">
        <v>32</v>
      </c>
      <c r="AX354" s="15" t="s">
        <v>86</v>
      </c>
      <c r="AY354" s="154" t="s">
        <v>153</v>
      </c>
    </row>
    <row r="355" spans="2:65" s="1" customFormat="1" ht="24.15" customHeight="1">
      <c r="B355" s="129"/>
      <c r="C355" s="214" t="s">
        <v>387</v>
      </c>
      <c r="D355" s="214" t="s">
        <v>155</v>
      </c>
      <c r="E355" s="215" t="s">
        <v>388</v>
      </c>
      <c r="F355" s="216" t="s">
        <v>389</v>
      </c>
      <c r="G355" s="217" t="s">
        <v>158</v>
      </c>
      <c r="H355" s="218">
        <v>1.954</v>
      </c>
      <c r="I355" s="131"/>
      <c r="J355" s="248">
        <f>ROUND(I355*H355,2)</f>
        <v>0</v>
      </c>
      <c r="K355" s="130" t="s">
        <v>159</v>
      </c>
      <c r="L355" s="32"/>
      <c r="M355" s="132" t="s">
        <v>1</v>
      </c>
      <c r="N355" s="133" t="s">
        <v>43</v>
      </c>
      <c r="P355" s="134">
        <f>O355*H355</f>
        <v>0</v>
      </c>
      <c r="Q355" s="134">
        <v>2.5019800000000001</v>
      </c>
      <c r="R355" s="134">
        <f>Q355*H355</f>
        <v>4.8888689200000002</v>
      </c>
      <c r="S355" s="134">
        <v>0</v>
      </c>
      <c r="T355" s="135">
        <f>S355*H355</f>
        <v>0</v>
      </c>
      <c r="AR355" s="136" t="s">
        <v>160</v>
      </c>
      <c r="AT355" s="136" t="s">
        <v>155</v>
      </c>
      <c r="AU355" s="136" t="s">
        <v>88</v>
      </c>
      <c r="AY355" s="17" t="s">
        <v>153</v>
      </c>
      <c r="BE355" s="137">
        <f>IF(N355="základní",J355,0)</f>
        <v>0</v>
      </c>
      <c r="BF355" s="137">
        <f>IF(N355="snížená",J355,0)</f>
        <v>0</v>
      </c>
      <c r="BG355" s="137">
        <f>IF(N355="zákl. přenesená",J355,0)</f>
        <v>0</v>
      </c>
      <c r="BH355" s="137">
        <f>IF(N355="sníž. přenesená",J355,0)</f>
        <v>0</v>
      </c>
      <c r="BI355" s="137">
        <f>IF(N355="nulová",J355,0)</f>
        <v>0</v>
      </c>
      <c r="BJ355" s="17" t="s">
        <v>86</v>
      </c>
      <c r="BK355" s="137">
        <f>ROUND(I355*H355,2)</f>
        <v>0</v>
      </c>
      <c r="BL355" s="17" t="s">
        <v>160</v>
      </c>
      <c r="BM355" s="136" t="s">
        <v>390</v>
      </c>
    </row>
    <row r="356" spans="2:65" s="12" customFormat="1">
      <c r="B356" s="138"/>
      <c r="C356" s="219"/>
      <c r="D356" s="220" t="s">
        <v>162</v>
      </c>
      <c r="E356" s="221" t="s">
        <v>1</v>
      </c>
      <c r="F356" s="222" t="s">
        <v>391</v>
      </c>
      <c r="G356" s="219"/>
      <c r="H356" s="221" t="s">
        <v>1</v>
      </c>
      <c r="I356" s="140"/>
      <c r="J356" s="219"/>
      <c r="L356" s="138"/>
      <c r="M356" s="141"/>
      <c r="T356" s="142"/>
      <c r="AT356" s="139" t="s">
        <v>162</v>
      </c>
      <c r="AU356" s="139" t="s">
        <v>88</v>
      </c>
      <c r="AV356" s="12" t="s">
        <v>86</v>
      </c>
      <c r="AW356" s="12" t="s">
        <v>32</v>
      </c>
      <c r="AX356" s="12" t="s">
        <v>78</v>
      </c>
      <c r="AY356" s="139" t="s">
        <v>153</v>
      </c>
    </row>
    <row r="357" spans="2:65" s="13" customFormat="1">
      <c r="B357" s="143"/>
      <c r="C357" s="223"/>
      <c r="D357" s="220" t="s">
        <v>162</v>
      </c>
      <c r="E357" s="224" t="s">
        <v>1</v>
      </c>
      <c r="F357" s="225" t="s">
        <v>392</v>
      </c>
      <c r="G357" s="223"/>
      <c r="H357" s="226">
        <v>0.32700000000000001</v>
      </c>
      <c r="I357" s="145"/>
      <c r="J357" s="223"/>
      <c r="L357" s="143"/>
      <c r="M357" s="146"/>
      <c r="T357" s="147"/>
      <c r="AT357" s="144" t="s">
        <v>162</v>
      </c>
      <c r="AU357" s="144" t="s">
        <v>88</v>
      </c>
      <c r="AV357" s="13" t="s">
        <v>88</v>
      </c>
      <c r="AW357" s="13" t="s">
        <v>32</v>
      </c>
      <c r="AX357" s="13" t="s">
        <v>78</v>
      </c>
      <c r="AY357" s="144" t="s">
        <v>153</v>
      </c>
    </row>
    <row r="358" spans="2:65" s="13" customFormat="1">
      <c r="B358" s="143"/>
      <c r="C358" s="223"/>
      <c r="D358" s="220" t="s">
        <v>162</v>
      </c>
      <c r="E358" s="224" t="s">
        <v>1</v>
      </c>
      <c r="F358" s="225" t="s">
        <v>393</v>
      </c>
      <c r="G358" s="223"/>
      <c r="H358" s="226">
        <v>0.84299999999999997</v>
      </c>
      <c r="I358" s="145"/>
      <c r="J358" s="223"/>
      <c r="L358" s="143"/>
      <c r="M358" s="146"/>
      <c r="T358" s="147"/>
      <c r="AT358" s="144" t="s">
        <v>162</v>
      </c>
      <c r="AU358" s="144" t="s">
        <v>88</v>
      </c>
      <c r="AV358" s="13" t="s">
        <v>88</v>
      </c>
      <c r="AW358" s="13" t="s">
        <v>32</v>
      </c>
      <c r="AX358" s="13" t="s">
        <v>78</v>
      </c>
      <c r="AY358" s="144" t="s">
        <v>153</v>
      </c>
    </row>
    <row r="359" spans="2:65" s="14" customFormat="1">
      <c r="B359" s="148"/>
      <c r="C359" s="227"/>
      <c r="D359" s="220" t="s">
        <v>162</v>
      </c>
      <c r="E359" s="228" t="s">
        <v>1</v>
      </c>
      <c r="F359" s="229" t="s">
        <v>165</v>
      </c>
      <c r="G359" s="227"/>
      <c r="H359" s="230">
        <v>1.17</v>
      </c>
      <c r="I359" s="150"/>
      <c r="J359" s="227"/>
      <c r="L359" s="148"/>
      <c r="M359" s="151"/>
      <c r="T359" s="152"/>
      <c r="AT359" s="149" t="s">
        <v>162</v>
      </c>
      <c r="AU359" s="149" t="s">
        <v>88</v>
      </c>
      <c r="AV359" s="14" t="s">
        <v>166</v>
      </c>
      <c r="AW359" s="14" t="s">
        <v>32</v>
      </c>
      <c r="AX359" s="14" t="s">
        <v>78</v>
      </c>
      <c r="AY359" s="149" t="s">
        <v>153</v>
      </c>
    </row>
    <row r="360" spans="2:65" s="12" customFormat="1">
      <c r="B360" s="138"/>
      <c r="C360" s="219"/>
      <c r="D360" s="220" t="s">
        <v>162</v>
      </c>
      <c r="E360" s="221" t="s">
        <v>1</v>
      </c>
      <c r="F360" s="222" t="s">
        <v>394</v>
      </c>
      <c r="G360" s="219"/>
      <c r="H360" s="221" t="s">
        <v>1</v>
      </c>
      <c r="I360" s="140"/>
      <c r="J360" s="219"/>
      <c r="L360" s="138"/>
      <c r="M360" s="141"/>
      <c r="T360" s="142"/>
      <c r="AT360" s="139" t="s">
        <v>162</v>
      </c>
      <c r="AU360" s="139" t="s">
        <v>88</v>
      </c>
      <c r="AV360" s="12" t="s">
        <v>86</v>
      </c>
      <c r="AW360" s="12" t="s">
        <v>32</v>
      </c>
      <c r="AX360" s="12" t="s">
        <v>78</v>
      </c>
      <c r="AY360" s="139" t="s">
        <v>153</v>
      </c>
    </row>
    <row r="361" spans="2:65" s="13" customFormat="1">
      <c r="B361" s="143"/>
      <c r="C361" s="223"/>
      <c r="D361" s="220" t="s">
        <v>162</v>
      </c>
      <c r="E361" s="224" t="s">
        <v>1</v>
      </c>
      <c r="F361" s="225" t="s">
        <v>395</v>
      </c>
      <c r="G361" s="223"/>
      <c r="H361" s="226">
        <v>0.78400000000000003</v>
      </c>
      <c r="I361" s="145"/>
      <c r="J361" s="223"/>
      <c r="L361" s="143"/>
      <c r="M361" s="146"/>
      <c r="T361" s="147"/>
      <c r="AT361" s="144" t="s">
        <v>162</v>
      </c>
      <c r="AU361" s="144" t="s">
        <v>88</v>
      </c>
      <c r="AV361" s="13" t="s">
        <v>88</v>
      </c>
      <c r="AW361" s="13" t="s">
        <v>32</v>
      </c>
      <c r="AX361" s="13" t="s">
        <v>78</v>
      </c>
      <c r="AY361" s="144" t="s">
        <v>153</v>
      </c>
    </row>
    <row r="362" spans="2:65" s="14" customFormat="1">
      <c r="B362" s="148"/>
      <c r="C362" s="227"/>
      <c r="D362" s="220" t="s">
        <v>162</v>
      </c>
      <c r="E362" s="228" t="s">
        <v>1</v>
      </c>
      <c r="F362" s="229" t="s">
        <v>165</v>
      </c>
      <c r="G362" s="227"/>
      <c r="H362" s="230">
        <v>0.78400000000000003</v>
      </c>
      <c r="I362" s="150"/>
      <c r="J362" s="227"/>
      <c r="L362" s="148"/>
      <c r="M362" s="151"/>
      <c r="T362" s="152"/>
      <c r="AT362" s="149" t="s">
        <v>162</v>
      </c>
      <c r="AU362" s="149" t="s">
        <v>88</v>
      </c>
      <c r="AV362" s="14" t="s">
        <v>166</v>
      </c>
      <c r="AW362" s="14" t="s">
        <v>32</v>
      </c>
      <c r="AX362" s="14" t="s">
        <v>78</v>
      </c>
      <c r="AY362" s="149" t="s">
        <v>153</v>
      </c>
    </row>
    <row r="363" spans="2:65" s="15" customFormat="1">
      <c r="B363" s="153"/>
      <c r="C363" s="231"/>
      <c r="D363" s="220" t="s">
        <v>162</v>
      </c>
      <c r="E363" s="232" t="s">
        <v>1</v>
      </c>
      <c r="F363" s="233" t="s">
        <v>167</v>
      </c>
      <c r="G363" s="231"/>
      <c r="H363" s="234">
        <v>1.954</v>
      </c>
      <c r="I363" s="155"/>
      <c r="J363" s="231"/>
      <c r="L363" s="153"/>
      <c r="M363" s="156"/>
      <c r="T363" s="157"/>
      <c r="AT363" s="154" t="s">
        <v>162</v>
      </c>
      <c r="AU363" s="154" t="s">
        <v>88</v>
      </c>
      <c r="AV363" s="15" t="s">
        <v>160</v>
      </c>
      <c r="AW363" s="15" t="s">
        <v>32</v>
      </c>
      <c r="AX363" s="15" t="s">
        <v>86</v>
      </c>
      <c r="AY363" s="154" t="s">
        <v>153</v>
      </c>
    </row>
    <row r="364" spans="2:65" s="1" customFormat="1" ht="24.15" customHeight="1">
      <c r="B364" s="129"/>
      <c r="C364" s="214" t="s">
        <v>348</v>
      </c>
      <c r="D364" s="214" t="s">
        <v>155</v>
      </c>
      <c r="E364" s="215" t="s">
        <v>396</v>
      </c>
      <c r="F364" s="216" t="s">
        <v>397</v>
      </c>
      <c r="G364" s="217" t="s">
        <v>217</v>
      </c>
      <c r="H364" s="218">
        <v>15.42</v>
      </c>
      <c r="I364" s="131"/>
      <c r="J364" s="248">
        <f>ROUND(I364*H364,2)</f>
        <v>0</v>
      </c>
      <c r="K364" s="130" t="s">
        <v>159</v>
      </c>
      <c r="L364" s="32"/>
      <c r="M364" s="132" t="s">
        <v>1</v>
      </c>
      <c r="N364" s="133" t="s">
        <v>43</v>
      </c>
      <c r="P364" s="134">
        <f>O364*H364</f>
        <v>0</v>
      </c>
      <c r="Q364" s="134">
        <v>8.4200000000000004E-3</v>
      </c>
      <c r="R364" s="134">
        <f>Q364*H364</f>
        <v>0.12983640000000002</v>
      </c>
      <c r="S364" s="134">
        <v>0</v>
      </c>
      <c r="T364" s="135">
        <f>S364*H364</f>
        <v>0</v>
      </c>
      <c r="AR364" s="136" t="s">
        <v>160</v>
      </c>
      <c r="AT364" s="136" t="s">
        <v>155</v>
      </c>
      <c r="AU364" s="136" t="s">
        <v>88</v>
      </c>
      <c r="AY364" s="17" t="s">
        <v>153</v>
      </c>
      <c r="BE364" s="137">
        <f>IF(N364="základní",J364,0)</f>
        <v>0</v>
      </c>
      <c r="BF364" s="137">
        <f>IF(N364="snížená",J364,0)</f>
        <v>0</v>
      </c>
      <c r="BG364" s="137">
        <f>IF(N364="zákl. přenesená",J364,0)</f>
        <v>0</v>
      </c>
      <c r="BH364" s="137">
        <f>IF(N364="sníž. přenesená",J364,0)</f>
        <v>0</v>
      </c>
      <c r="BI364" s="137">
        <f>IF(N364="nulová",J364,0)</f>
        <v>0</v>
      </c>
      <c r="BJ364" s="17" t="s">
        <v>86</v>
      </c>
      <c r="BK364" s="137">
        <f>ROUND(I364*H364,2)</f>
        <v>0</v>
      </c>
      <c r="BL364" s="17" t="s">
        <v>160</v>
      </c>
      <c r="BM364" s="136" t="s">
        <v>398</v>
      </c>
    </row>
    <row r="365" spans="2:65" s="12" customFormat="1">
      <c r="B365" s="138"/>
      <c r="C365" s="219"/>
      <c r="D365" s="220" t="s">
        <v>162</v>
      </c>
      <c r="E365" s="221" t="s">
        <v>1</v>
      </c>
      <c r="F365" s="222" t="s">
        <v>399</v>
      </c>
      <c r="G365" s="219"/>
      <c r="H365" s="221" t="s">
        <v>1</v>
      </c>
      <c r="I365" s="140"/>
      <c r="J365" s="219"/>
      <c r="L365" s="138"/>
      <c r="M365" s="141"/>
      <c r="T365" s="142"/>
      <c r="AT365" s="139" t="s">
        <v>162</v>
      </c>
      <c r="AU365" s="139" t="s">
        <v>88</v>
      </c>
      <c r="AV365" s="12" t="s">
        <v>86</v>
      </c>
      <c r="AW365" s="12" t="s">
        <v>32</v>
      </c>
      <c r="AX365" s="12" t="s">
        <v>78</v>
      </c>
      <c r="AY365" s="139" t="s">
        <v>153</v>
      </c>
    </row>
    <row r="366" spans="2:65" s="13" customFormat="1">
      <c r="B366" s="143"/>
      <c r="C366" s="223"/>
      <c r="D366" s="220" t="s">
        <v>162</v>
      </c>
      <c r="E366" s="224" t="s">
        <v>1</v>
      </c>
      <c r="F366" s="225" t="s">
        <v>400</v>
      </c>
      <c r="G366" s="223"/>
      <c r="H366" s="226">
        <v>4.2789999999999999</v>
      </c>
      <c r="I366" s="145"/>
      <c r="J366" s="223"/>
      <c r="L366" s="143"/>
      <c r="M366" s="146"/>
      <c r="T366" s="147"/>
      <c r="AT366" s="144" t="s">
        <v>162</v>
      </c>
      <c r="AU366" s="144" t="s">
        <v>88</v>
      </c>
      <c r="AV366" s="13" t="s">
        <v>88</v>
      </c>
      <c r="AW366" s="13" t="s">
        <v>32</v>
      </c>
      <c r="AX366" s="13" t="s">
        <v>78</v>
      </c>
      <c r="AY366" s="144" t="s">
        <v>153</v>
      </c>
    </row>
    <row r="367" spans="2:65" s="13" customFormat="1">
      <c r="B367" s="143"/>
      <c r="C367" s="223"/>
      <c r="D367" s="220" t="s">
        <v>162</v>
      </c>
      <c r="E367" s="224" t="s">
        <v>1</v>
      </c>
      <c r="F367" s="225" t="s">
        <v>401</v>
      </c>
      <c r="G367" s="223"/>
      <c r="H367" s="226">
        <v>5.63</v>
      </c>
      <c r="I367" s="145"/>
      <c r="J367" s="223"/>
      <c r="L367" s="143"/>
      <c r="M367" s="146"/>
      <c r="T367" s="147"/>
      <c r="AT367" s="144" t="s">
        <v>162</v>
      </c>
      <c r="AU367" s="144" t="s">
        <v>88</v>
      </c>
      <c r="AV367" s="13" t="s">
        <v>88</v>
      </c>
      <c r="AW367" s="13" t="s">
        <v>32</v>
      </c>
      <c r="AX367" s="13" t="s">
        <v>78</v>
      </c>
      <c r="AY367" s="144" t="s">
        <v>153</v>
      </c>
    </row>
    <row r="368" spans="2:65" s="14" customFormat="1">
      <c r="B368" s="148"/>
      <c r="C368" s="227"/>
      <c r="D368" s="220" t="s">
        <v>162</v>
      </c>
      <c r="E368" s="228" t="s">
        <v>1</v>
      </c>
      <c r="F368" s="229" t="s">
        <v>165</v>
      </c>
      <c r="G368" s="227"/>
      <c r="H368" s="230">
        <v>9.9090000000000007</v>
      </c>
      <c r="I368" s="150"/>
      <c r="J368" s="227"/>
      <c r="L368" s="148"/>
      <c r="M368" s="151"/>
      <c r="T368" s="152"/>
      <c r="AT368" s="149" t="s">
        <v>162</v>
      </c>
      <c r="AU368" s="149" t="s">
        <v>88</v>
      </c>
      <c r="AV368" s="14" t="s">
        <v>166</v>
      </c>
      <c r="AW368" s="14" t="s">
        <v>32</v>
      </c>
      <c r="AX368" s="14" t="s">
        <v>78</v>
      </c>
      <c r="AY368" s="149" t="s">
        <v>153</v>
      </c>
    </row>
    <row r="369" spans="2:65" s="12" customFormat="1">
      <c r="B369" s="138"/>
      <c r="C369" s="219"/>
      <c r="D369" s="220" t="s">
        <v>162</v>
      </c>
      <c r="E369" s="221" t="s">
        <v>1</v>
      </c>
      <c r="F369" s="222" t="s">
        <v>394</v>
      </c>
      <c r="G369" s="219"/>
      <c r="H369" s="221" t="s">
        <v>1</v>
      </c>
      <c r="I369" s="140"/>
      <c r="J369" s="219"/>
      <c r="L369" s="138"/>
      <c r="M369" s="141"/>
      <c r="T369" s="142"/>
      <c r="AT369" s="139" t="s">
        <v>162</v>
      </c>
      <c r="AU369" s="139" t="s">
        <v>88</v>
      </c>
      <c r="AV369" s="12" t="s">
        <v>86</v>
      </c>
      <c r="AW369" s="12" t="s">
        <v>32</v>
      </c>
      <c r="AX369" s="12" t="s">
        <v>78</v>
      </c>
      <c r="AY369" s="139" t="s">
        <v>153</v>
      </c>
    </row>
    <row r="370" spans="2:65" s="13" customFormat="1">
      <c r="B370" s="143"/>
      <c r="C370" s="223"/>
      <c r="D370" s="220" t="s">
        <v>162</v>
      </c>
      <c r="E370" s="224" t="s">
        <v>1</v>
      </c>
      <c r="F370" s="225" t="s">
        <v>402</v>
      </c>
      <c r="G370" s="223"/>
      <c r="H370" s="226">
        <v>1.6890000000000001</v>
      </c>
      <c r="I370" s="145"/>
      <c r="J370" s="223"/>
      <c r="L370" s="143"/>
      <c r="M370" s="146"/>
      <c r="T370" s="147"/>
      <c r="AT370" s="144" t="s">
        <v>162</v>
      </c>
      <c r="AU370" s="144" t="s">
        <v>88</v>
      </c>
      <c r="AV370" s="13" t="s">
        <v>88</v>
      </c>
      <c r="AW370" s="13" t="s">
        <v>32</v>
      </c>
      <c r="AX370" s="13" t="s">
        <v>78</v>
      </c>
      <c r="AY370" s="144" t="s">
        <v>153</v>
      </c>
    </row>
    <row r="371" spans="2:65" s="13" customFormat="1">
      <c r="B371" s="143"/>
      <c r="C371" s="223"/>
      <c r="D371" s="220" t="s">
        <v>162</v>
      </c>
      <c r="E371" s="224" t="s">
        <v>1</v>
      </c>
      <c r="F371" s="225" t="s">
        <v>403</v>
      </c>
      <c r="G371" s="223"/>
      <c r="H371" s="226">
        <v>3.8220000000000001</v>
      </c>
      <c r="I371" s="145"/>
      <c r="J371" s="223"/>
      <c r="L371" s="143"/>
      <c r="M371" s="146"/>
      <c r="T371" s="147"/>
      <c r="AT371" s="144" t="s">
        <v>162</v>
      </c>
      <c r="AU371" s="144" t="s">
        <v>88</v>
      </c>
      <c r="AV371" s="13" t="s">
        <v>88</v>
      </c>
      <c r="AW371" s="13" t="s">
        <v>32</v>
      </c>
      <c r="AX371" s="13" t="s">
        <v>78</v>
      </c>
      <c r="AY371" s="144" t="s">
        <v>153</v>
      </c>
    </row>
    <row r="372" spans="2:65" s="15" customFormat="1">
      <c r="B372" s="153"/>
      <c r="C372" s="231"/>
      <c r="D372" s="220" t="s">
        <v>162</v>
      </c>
      <c r="E372" s="232" t="s">
        <v>1</v>
      </c>
      <c r="F372" s="233" t="s">
        <v>167</v>
      </c>
      <c r="G372" s="231"/>
      <c r="H372" s="234">
        <v>15.42</v>
      </c>
      <c r="I372" s="155"/>
      <c r="J372" s="231"/>
      <c r="L372" s="153"/>
      <c r="M372" s="156"/>
      <c r="T372" s="157"/>
      <c r="AT372" s="154" t="s">
        <v>162</v>
      </c>
      <c r="AU372" s="154" t="s">
        <v>88</v>
      </c>
      <c r="AV372" s="15" t="s">
        <v>160</v>
      </c>
      <c r="AW372" s="15" t="s">
        <v>32</v>
      </c>
      <c r="AX372" s="15" t="s">
        <v>86</v>
      </c>
      <c r="AY372" s="154" t="s">
        <v>153</v>
      </c>
    </row>
    <row r="373" spans="2:65" s="1" customFormat="1" ht="24.15" customHeight="1">
      <c r="B373" s="129"/>
      <c r="C373" s="214" t="s">
        <v>404</v>
      </c>
      <c r="D373" s="214" t="s">
        <v>155</v>
      </c>
      <c r="E373" s="215" t="s">
        <v>405</v>
      </c>
      <c r="F373" s="216" t="s">
        <v>406</v>
      </c>
      <c r="G373" s="217" t="s">
        <v>217</v>
      </c>
      <c r="H373" s="218">
        <v>9.9090000000000007</v>
      </c>
      <c r="I373" s="131"/>
      <c r="J373" s="248">
        <f>ROUND(I373*H373,2)</f>
        <v>0</v>
      </c>
      <c r="K373" s="130" t="s">
        <v>159</v>
      </c>
      <c r="L373" s="32"/>
      <c r="M373" s="132" t="s">
        <v>1</v>
      </c>
      <c r="N373" s="133" t="s">
        <v>43</v>
      </c>
      <c r="P373" s="134">
        <f>O373*H373</f>
        <v>0</v>
      </c>
      <c r="Q373" s="134">
        <v>0</v>
      </c>
      <c r="R373" s="134">
        <f>Q373*H373</f>
        <v>0</v>
      </c>
      <c r="S373" s="134">
        <v>0</v>
      </c>
      <c r="T373" s="135">
        <f>S373*H373</f>
        <v>0</v>
      </c>
      <c r="AR373" s="136" t="s">
        <v>160</v>
      </c>
      <c r="AT373" s="136" t="s">
        <v>155</v>
      </c>
      <c r="AU373" s="136" t="s">
        <v>88</v>
      </c>
      <c r="AY373" s="17" t="s">
        <v>153</v>
      </c>
      <c r="BE373" s="137">
        <f>IF(N373="základní",J373,0)</f>
        <v>0</v>
      </c>
      <c r="BF373" s="137">
        <f>IF(N373="snížená",J373,0)</f>
        <v>0</v>
      </c>
      <c r="BG373" s="137">
        <f>IF(N373="zákl. přenesená",J373,0)</f>
        <v>0</v>
      </c>
      <c r="BH373" s="137">
        <f>IF(N373="sníž. přenesená",J373,0)</f>
        <v>0</v>
      </c>
      <c r="BI373" s="137">
        <f>IF(N373="nulová",J373,0)</f>
        <v>0</v>
      </c>
      <c r="BJ373" s="17" t="s">
        <v>86</v>
      </c>
      <c r="BK373" s="137">
        <f>ROUND(I373*H373,2)</f>
        <v>0</v>
      </c>
      <c r="BL373" s="17" t="s">
        <v>160</v>
      </c>
      <c r="BM373" s="136" t="s">
        <v>407</v>
      </c>
    </row>
    <row r="374" spans="2:65" s="12" customFormat="1">
      <c r="B374" s="138"/>
      <c r="C374" s="219"/>
      <c r="D374" s="220" t="s">
        <v>162</v>
      </c>
      <c r="E374" s="221" t="s">
        <v>1</v>
      </c>
      <c r="F374" s="222" t="s">
        <v>399</v>
      </c>
      <c r="G374" s="219"/>
      <c r="H374" s="221" t="s">
        <v>1</v>
      </c>
      <c r="I374" s="140"/>
      <c r="J374" s="219"/>
      <c r="L374" s="138"/>
      <c r="M374" s="141"/>
      <c r="T374" s="142"/>
      <c r="AT374" s="139" t="s">
        <v>162</v>
      </c>
      <c r="AU374" s="139" t="s">
        <v>88</v>
      </c>
      <c r="AV374" s="12" t="s">
        <v>86</v>
      </c>
      <c r="AW374" s="12" t="s">
        <v>32</v>
      </c>
      <c r="AX374" s="12" t="s">
        <v>78</v>
      </c>
      <c r="AY374" s="139" t="s">
        <v>153</v>
      </c>
    </row>
    <row r="375" spans="2:65" s="13" customFormat="1">
      <c r="B375" s="143"/>
      <c r="C375" s="223"/>
      <c r="D375" s="220" t="s">
        <v>162</v>
      </c>
      <c r="E375" s="224" t="s">
        <v>1</v>
      </c>
      <c r="F375" s="225" t="s">
        <v>400</v>
      </c>
      <c r="G375" s="223"/>
      <c r="H375" s="226">
        <v>4.2789999999999999</v>
      </c>
      <c r="I375" s="145"/>
      <c r="J375" s="223"/>
      <c r="L375" s="143"/>
      <c r="M375" s="146"/>
      <c r="T375" s="147"/>
      <c r="AT375" s="144" t="s">
        <v>162</v>
      </c>
      <c r="AU375" s="144" t="s">
        <v>88</v>
      </c>
      <c r="AV375" s="13" t="s">
        <v>88</v>
      </c>
      <c r="AW375" s="13" t="s">
        <v>32</v>
      </c>
      <c r="AX375" s="13" t="s">
        <v>78</v>
      </c>
      <c r="AY375" s="144" t="s">
        <v>153</v>
      </c>
    </row>
    <row r="376" spans="2:65" s="13" customFormat="1">
      <c r="B376" s="143"/>
      <c r="C376" s="223"/>
      <c r="D376" s="220" t="s">
        <v>162</v>
      </c>
      <c r="E376" s="224" t="s">
        <v>1</v>
      </c>
      <c r="F376" s="225" t="s">
        <v>401</v>
      </c>
      <c r="G376" s="223"/>
      <c r="H376" s="226">
        <v>5.63</v>
      </c>
      <c r="I376" s="145"/>
      <c r="J376" s="223"/>
      <c r="L376" s="143"/>
      <c r="M376" s="146"/>
      <c r="T376" s="147"/>
      <c r="AT376" s="144" t="s">
        <v>162</v>
      </c>
      <c r="AU376" s="144" t="s">
        <v>88</v>
      </c>
      <c r="AV376" s="13" t="s">
        <v>88</v>
      </c>
      <c r="AW376" s="13" t="s">
        <v>32</v>
      </c>
      <c r="AX376" s="13" t="s">
        <v>78</v>
      </c>
      <c r="AY376" s="144" t="s">
        <v>153</v>
      </c>
    </row>
    <row r="377" spans="2:65" s="14" customFormat="1">
      <c r="B377" s="148"/>
      <c r="C377" s="227"/>
      <c r="D377" s="220" t="s">
        <v>162</v>
      </c>
      <c r="E377" s="228" t="s">
        <v>1</v>
      </c>
      <c r="F377" s="229" t="s">
        <v>165</v>
      </c>
      <c r="G377" s="227"/>
      <c r="H377" s="230">
        <v>9.9090000000000007</v>
      </c>
      <c r="I377" s="150"/>
      <c r="J377" s="227"/>
      <c r="L377" s="148"/>
      <c r="M377" s="151"/>
      <c r="T377" s="152"/>
      <c r="AT377" s="149" t="s">
        <v>162</v>
      </c>
      <c r="AU377" s="149" t="s">
        <v>88</v>
      </c>
      <c r="AV377" s="14" t="s">
        <v>166</v>
      </c>
      <c r="AW377" s="14" t="s">
        <v>32</v>
      </c>
      <c r="AX377" s="14" t="s">
        <v>78</v>
      </c>
      <c r="AY377" s="149" t="s">
        <v>153</v>
      </c>
    </row>
    <row r="378" spans="2:65" s="15" customFormat="1">
      <c r="B378" s="153"/>
      <c r="C378" s="231"/>
      <c r="D378" s="220" t="s">
        <v>162</v>
      </c>
      <c r="E378" s="232" t="s">
        <v>1</v>
      </c>
      <c r="F378" s="233" t="s">
        <v>167</v>
      </c>
      <c r="G378" s="231"/>
      <c r="H378" s="234">
        <v>9.9090000000000007</v>
      </c>
      <c r="I378" s="155"/>
      <c r="J378" s="231"/>
      <c r="L378" s="153"/>
      <c r="M378" s="156"/>
      <c r="T378" s="157"/>
      <c r="AT378" s="154" t="s">
        <v>162</v>
      </c>
      <c r="AU378" s="154" t="s">
        <v>88</v>
      </c>
      <c r="AV378" s="15" t="s">
        <v>160</v>
      </c>
      <c r="AW378" s="15" t="s">
        <v>32</v>
      </c>
      <c r="AX378" s="15" t="s">
        <v>86</v>
      </c>
      <c r="AY378" s="154" t="s">
        <v>153</v>
      </c>
    </row>
    <row r="379" spans="2:65" s="1" customFormat="1" ht="24.15" customHeight="1">
      <c r="B379" s="129"/>
      <c r="C379" s="214" t="s">
        <v>408</v>
      </c>
      <c r="D379" s="214" t="s">
        <v>155</v>
      </c>
      <c r="E379" s="215" t="s">
        <v>409</v>
      </c>
      <c r="F379" s="216" t="s">
        <v>410</v>
      </c>
      <c r="G379" s="217" t="s">
        <v>228</v>
      </c>
      <c r="H379" s="218">
        <v>0.13700000000000001</v>
      </c>
      <c r="I379" s="131"/>
      <c r="J379" s="248">
        <f>ROUND(I379*H379,2)</f>
        <v>0</v>
      </c>
      <c r="K379" s="130" t="s">
        <v>159</v>
      </c>
      <c r="L379" s="32"/>
      <c r="M379" s="132" t="s">
        <v>1</v>
      </c>
      <c r="N379" s="133" t="s">
        <v>43</v>
      </c>
      <c r="P379" s="134">
        <f>O379*H379</f>
        <v>0</v>
      </c>
      <c r="Q379" s="134">
        <v>1.05291</v>
      </c>
      <c r="R379" s="134">
        <f>Q379*H379</f>
        <v>0.14424867000000002</v>
      </c>
      <c r="S379" s="134">
        <v>0</v>
      </c>
      <c r="T379" s="135">
        <f>S379*H379</f>
        <v>0</v>
      </c>
      <c r="AR379" s="136" t="s">
        <v>160</v>
      </c>
      <c r="AT379" s="136" t="s">
        <v>155</v>
      </c>
      <c r="AU379" s="136" t="s">
        <v>88</v>
      </c>
      <c r="AY379" s="17" t="s">
        <v>153</v>
      </c>
      <c r="BE379" s="137">
        <f>IF(N379="základní",J379,0)</f>
        <v>0</v>
      </c>
      <c r="BF379" s="137">
        <f>IF(N379="snížená",J379,0)</f>
        <v>0</v>
      </c>
      <c r="BG379" s="137">
        <f>IF(N379="zákl. přenesená",J379,0)</f>
        <v>0</v>
      </c>
      <c r="BH379" s="137">
        <f>IF(N379="sníž. přenesená",J379,0)</f>
        <v>0</v>
      </c>
      <c r="BI379" s="137">
        <f>IF(N379="nulová",J379,0)</f>
        <v>0</v>
      </c>
      <c r="BJ379" s="17" t="s">
        <v>86</v>
      </c>
      <c r="BK379" s="137">
        <f>ROUND(I379*H379,2)</f>
        <v>0</v>
      </c>
      <c r="BL379" s="17" t="s">
        <v>160</v>
      </c>
      <c r="BM379" s="136" t="s">
        <v>411</v>
      </c>
    </row>
    <row r="380" spans="2:65" s="12" customFormat="1">
      <c r="B380" s="138"/>
      <c r="C380" s="219"/>
      <c r="D380" s="220" t="s">
        <v>162</v>
      </c>
      <c r="E380" s="221" t="s">
        <v>1</v>
      </c>
      <c r="F380" s="222" t="s">
        <v>412</v>
      </c>
      <c r="G380" s="219"/>
      <c r="H380" s="221" t="s">
        <v>1</v>
      </c>
      <c r="I380" s="140"/>
      <c r="J380" s="219"/>
      <c r="L380" s="138"/>
      <c r="M380" s="141"/>
      <c r="T380" s="142"/>
      <c r="AT380" s="139" t="s">
        <v>162</v>
      </c>
      <c r="AU380" s="139" t="s">
        <v>88</v>
      </c>
      <c r="AV380" s="12" t="s">
        <v>86</v>
      </c>
      <c r="AW380" s="12" t="s">
        <v>32</v>
      </c>
      <c r="AX380" s="12" t="s">
        <v>78</v>
      </c>
      <c r="AY380" s="139" t="s">
        <v>153</v>
      </c>
    </row>
    <row r="381" spans="2:65" s="13" customFormat="1">
      <c r="B381" s="143"/>
      <c r="C381" s="223"/>
      <c r="D381" s="220" t="s">
        <v>162</v>
      </c>
      <c r="E381" s="224" t="s">
        <v>1</v>
      </c>
      <c r="F381" s="225" t="s">
        <v>413</v>
      </c>
      <c r="G381" s="223"/>
      <c r="H381" s="226">
        <v>0.13700000000000001</v>
      </c>
      <c r="I381" s="145"/>
      <c r="J381" s="223"/>
      <c r="L381" s="143"/>
      <c r="M381" s="146"/>
      <c r="T381" s="147"/>
      <c r="AT381" s="144" t="s">
        <v>162</v>
      </c>
      <c r="AU381" s="144" t="s">
        <v>88</v>
      </c>
      <c r="AV381" s="13" t="s">
        <v>88</v>
      </c>
      <c r="AW381" s="13" t="s">
        <v>32</v>
      </c>
      <c r="AX381" s="13" t="s">
        <v>78</v>
      </c>
      <c r="AY381" s="144" t="s">
        <v>153</v>
      </c>
    </row>
    <row r="382" spans="2:65" s="14" customFormat="1">
      <c r="B382" s="148"/>
      <c r="C382" s="227"/>
      <c r="D382" s="220" t="s">
        <v>162</v>
      </c>
      <c r="E382" s="228" t="s">
        <v>1</v>
      </c>
      <c r="F382" s="229" t="s">
        <v>165</v>
      </c>
      <c r="G382" s="227"/>
      <c r="H382" s="230">
        <v>0.13700000000000001</v>
      </c>
      <c r="I382" s="150"/>
      <c r="J382" s="227"/>
      <c r="L382" s="148"/>
      <c r="M382" s="151"/>
      <c r="T382" s="152"/>
      <c r="AT382" s="149" t="s">
        <v>162</v>
      </c>
      <c r="AU382" s="149" t="s">
        <v>88</v>
      </c>
      <c r="AV382" s="14" t="s">
        <v>166</v>
      </c>
      <c r="AW382" s="14" t="s">
        <v>32</v>
      </c>
      <c r="AX382" s="14" t="s">
        <v>78</v>
      </c>
      <c r="AY382" s="149" t="s">
        <v>153</v>
      </c>
    </row>
    <row r="383" spans="2:65" s="15" customFormat="1">
      <c r="B383" s="153"/>
      <c r="C383" s="231"/>
      <c r="D383" s="220" t="s">
        <v>162</v>
      </c>
      <c r="E383" s="232" t="s">
        <v>1</v>
      </c>
      <c r="F383" s="233" t="s">
        <v>167</v>
      </c>
      <c r="G383" s="231"/>
      <c r="H383" s="234">
        <v>0.13700000000000001</v>
      </c>
      <c r="I383" s="155"/>
      <c r="J383" s="231"/>
      <c r="L383" s="153"/>
      <c r="M383" s="156"/>
      <c r="T383" s="157"/>
      <c r="AT383" s="154" t="s">
        <v>162</v>
      </c>
      <c r="AU383" s="154" t="s">
        <v>88</v>
      </c>
      <c r="AV383" s="15" t="s">
        <v>160</v>
      </c>
      <c r="AW383" s="15" t="s">
        <v>32</v>
      </c>
      <c r="AX383" s="15" t="s">
        <v>86</v>
      </c>
      <c r="AY383" s="154" t="s">
        <v>153</v>
      </c>
    </row>
    <row r="384" spans="2:65" s="1" customFormat="1" ht="44.25" customHeight="1">
      <c r="B384" s="129"/>
      <c r="C384" s="214" t="s">
        <v>414</v>
      </c>
      <c r="D384" s="214" t="s">
        <v>155</v>
      </c>
      <c r="E384" s="215" t="s">
        <v>415</v>
      </c>
      <c r="F384" s="216" t="s">
        <v>416</v>
      </c>
      <c r="G384" s="217" t="s">
        <v>337</v>
      </c>
      <c r="H384" s="218">
        <v>34.4</v>
      </c>
      <c r="I384" s="131"/>
      <c r="J384" s="248">
        <f>ROUND(I384*H384,2)</f>
        <v>0</v>
      </c>
      <c r="K384" s="130" t="s">
        <v>159</v>
      </c>
      <c r="L384" s="32"/>
      <c r="M384" s="132" t="s">
        <v>1</v>
      </c>
      <c r="N384" s="133" t="s">
        <v>43</v>
      </c>
      <c r="P384" s="134">
        <f>O384*H384</f>
        <v>0</v>
      </c>
      <c r="Q384" s="134">
        <v>0.11046</v>
      </c>
      <c r="R384" s="134">
        <f>Q384*H384</f>
        <v>3.7998240000000001</v>
      </c>
      <c r="S384" s="134">
        <v>0</v>
      </c>
      <c r="T384" s="135">
        <f>S384*H384</f>
        <v>0</v>
      </c>
      <c r="AR384" s="136" t="s">
        <v>160</v>
      </c>
      <c r="AT384" s="136" t="s">
        <v>155</v>
      </c>
      <c r="AU384" s="136" t="s">
        <v>88</v>
      </c>
      <c r="AY384" s="17" t="s">
        <v>153</v>
      </c>
      <c r="BE384" s="137">
        <f>IF(N384="základní",J384,0)</f>
        <v>0</v>
      </c>
      <c r="BF384" s="137">
        <f>IF(N384="snížená",J384,0)</f>
        <v>0</v>
      </c>
      <c r="BG384" s="137">
        <f>IF(N384="zákl. přenesená",J384,0)</f>
        <v>0</v>
      </c>
      <c r="BH384" s="137">
        <f>IF(N384="sníž. přenesená",J384,0)</f>
        <v>0</v>
      </c>
      <c r="BI384" s="137">
        <f>IF(N384="nulová",J384,0)</f>
        <v>0</v>
      </c>
      <c r="BJ384" s="17" t="s">
        <v>86</v>
      </c>
      <c r="BK384" s="137">
        <f>ROUND(I384*H384,2)</f>
        <v>0</v>
      </c>
      <c r="BL384" s="17" t="s">
        <v>160</v>
      </c>
      <c r="BM384" s="136" t="s">
        <v>417</v>
      </c>
    </row>
    <row r="385" spans="2:65" s="12" customFormat="1">
      <c r="B385" s="138"/>
      <c r="C385" s="219"/>
      <c r="D385" s="220" t="s">
        <v>162</v>
      </c>
      <c r="E385" s="221" t="s">
        <v>1</v>
      </c>
      <c r="F385" s="222" t="s">
        <v>418</v>
      </c>
      <c r="G385" s="219"/>
      <c r="H385" s="221" t="s">
        <v>1</v>
      </c>
      <c r="I385" s="140"/>
      <c r="J385" s="219"/>
      <c r="L385" s="138"/>
      <c r="M385" s="141"/>
      <c r="T385" s="142"/>
      <c r="AT385" s="139" t="s">
        <v>162</v>
      </c>
      <c r="AU385" s="139" t="s">
        <v>88</v>
      </c>
      <c r="AV385" s="12" t="s">
        <v>86</v>
      </c>
      <c r="AW385" s="12" t="s">
        <v>32</v>
      </c>
      <c r="AX385" s="12" t="s">
        <v>78</v>
      </c>
      <c r="AY385" s="139" t="s">
        <v>153</v>
      </c>
    </row>
    <row r="386" spans="2:65" s="12" customFormat="1">
      <c r="B386" s="138"/>
      <c r="C386" s="219"/>
      <c r="D386" s="220" t="s">
        <v>162</v>
      </c>
      <c r="E386" s="221" t="s">
        <v>1</v>
      </c>
      <c r="F386" s="222" t="s">
        <v>419</v>
      </c>
      <c r="G386" s="219"/>
      <c r="H386" s="221" t="s">
        <v>1</v>
      </c>
      <c r="I386" s="140"/>
      <c r="J386" s="219"/>
      <c r="L386" s="138"/>
      <c r="M386" s="141"/>
      <c r="T386" s="142"/>
      <c r="AT386" s="139" t="s">
        <v>162</v>
      </c>
      <c r="AU386" s="139" t="s">
        <v>88</v>
      </c>
      <c r="AV386" s="12" t="s">
        <v>86</v>
      </c>
      <c r="AW386" s="12" t="s">
        <v>32</v>
      </c>
      <c r="AX386" s="12" t="s">
        <v>78</v>
      </c>
      <c r="AY386" s="139" t="s">
        <v>153</v>
      </c>
    </row>
    <row r="387" spans="2:65" s="13" customFormat="1">
      <c r="B387" s="143"/>
      <c r="C387" s="223"/>
      <c r="D387" s="220" t="s">
        <v>162</v>
      </c>
      <c r="E387" s="224" t="s">
        <v>1</v>
      </c>
      <c r="F387" s="225" t="s">
        <v>420</v>
      </c>
      <c r="G387" s="223"/>
      <c r="H387" s="226">
        <v>25.2</v>
      </c>
      <c r="I387" s="145"/>
      <c r="J387" s="223"/>
      <c r="L387" s="143"/>
      <c r="M387" s="146"/>
      <c r="T387" s="147"/>
      <c r="AT387" s="144" t="s">
        <v>162</v>
      </c>
      <c r="AU387" s="144" t="s">
        <v>88</v>
      </c>
      <c r="AV387" s="13" t="s">
        <v>88</v>
      </c>
      <c r="AW387" s="13" t="s">
        <v>32</v>
      </c>
      <c r="AX387" s="13" t="s">
        <v>78</v>
      </c>
      <c r="AY387" s="144" t="s">
        <v>153</v>
      </c>
    </row>
    <row r="388" spans="2:65" s="14" customFormat="1">
      <c r="B388" s="148"/>
      <c r="C388" s="227"/>
      <c r="D388" s="220" t="s">
        <v>162</v>
      </c>
      <c r="E388" s="228" t="s">
        <v>1</v>
      </c>
      <c r="F388" s="229" t="s">
        <v>165</v>
      </c>
      <c r="G388" s="227"/>
      <c r="H388" s="230">
        <v>25.2</v>
      </c>
      <c r="I388" s="150"/>
      <c r="J388" s="227"/>
      <c r="L388" s="148"/>
      <c r="M388" s="151"/>
      <c r="T388" s="152"/>
      <c r="AT388" s="149" t="s">
        <v>162</v>
      </c>
      <c r="AU388" s="149" t="s">
        <v>88</v>
      </c>
      <c r="AV388" s="14" t="s">
        <v>166</v>
      </c>
      <c r="AW388" s="14" t="s">
        <v>32</v>
      </c>
      <c r="AX388" s="14" t="s">
        <v>78</v>
      </c>
      <c r="AY388" s="149" t="s">
        <v>153</v>
      </c>
    </row>
    <row r="389" spans="2:65" s="12" customFormat="1">
      <c r="B389" s="138"/>
      <c r="C389" s="219"/>
      <c r="D389" s="220" t="s">
        <v>162</v>
      </c>
      <c r="E389" s="221" t="s">
        <v>1</v>
      </c>
      <c r="F389" s="222" t="s">
        <v>421</v>
      </c>
      <c r="G389" s="219"/>
      <c r="H389" s="221" t="s">
        <v>1</v>
      </c>
      <c r="I389" s="140"/>
      <c r="J389" s="219"/>
      <c r="L389" s="138"/>
      <c r="M389" s="141"/>
      <c r="T389" s="142"/>
      <c r="AT389" s="139" t="s">
        <v>162</v>
      </c>
      <c r="AU389" s="139" t="s">
        <v>88</v>
      </c>
      <c r="AV389" s="12" t="s">
        <v>86</v>
      </c>
      <c r="AW389" s="12" t="s">
        <v>32</v>
      </c>
      <c r="AX389" s="12" t="s">
        <v>78</v>
      </c>
      <c r="AY389" s="139" t="s">
        <v>153</v>
      </c>
    </row>
    <row r="390" spans="2:65" s="13" customFormat="1">
      <c r="B390" s="143"/>
      <c r="C390" s="223"/>
      <c r="D390" s="220" t="s">
        <v>162</v>
      </c>
      <c r="E390" s="224" t="s">
        <v>1</v>
      </c>
      <c r="F390" s="225" t="s">
        <v>422</v>
      </c>
      <c r="G390" s="223"/>
      <c r="H390" s="226">
        <v>9.1999999999999993</v>
      </c>
      <c r="I390" s="145"/>
      <c r="J390" s="223"/>
      <c r="L390" s="143"/>
      <c r="M390" s="146"/>
      <c r="T390" s="147"/>
      <c r="AT390" s="144" t="s">
        <v>162</v>
      </c>
      <c r="AU390" s="144" t="s">
        <v>88</v>
      </c>
      <c r="AV390" s="13" t="s">
        <v>88</v>
      </c>
      <c r="AW390" s="13" t="s">
        <v>32</v>
      </c>
      <c r="AX390" s="13" t="s">
        <v>78</v>
      </c>
      <c r="AY390" s="144" t="s">
        <v>153</v>
      </c>
    </row>
    <row r="391" spans="2:65" s="14" customFormat="1">
      <c r="B391" s="148"/>
      <c r="C391" s="227"/>
      <c r="D391" s="220" t="s">
        <v>162</v>
      </c>
      <c r="E391" s="228" t="s">
        <v>1</v>
      </c>
      <c r="F391" s="229" t="s">
        <v>165</v>
      </c>
      <c r="G391" s="227"/>
      <c r="H391" s="230">
        <v>9.1999999999999993</v>
      </c>
      <c r="I391" s="150"/>
      <c r="J391" s="227"/>
      <c r="L391" s="148"/>
      <c r="M391" s="151"/>
      <c r="T391" s="152"/>
      <c r="AT391" s="149" t="s">
        <v>162</v>
      </c>
      <c r="AU391" s="149" t="s">
        <v>88</v>
      </c>
      <c r="AV391" s="14" t="s">
        <v>166</v>
      </c>
      <c r="AW391" s="14" t="s">
        <v>32</v>
      </c>
      <c r="AX391" s="14" t="s">
        <v>78</v>
      </c>
      <c r="AY391" s="149" t="s">
        <v>153</v>
      </c>
    </row>
    <row r="392" spans="2:65" s="15" customFormat="1">
      <c r="B392" s="153"/>
      <c r="C392" s="231"/>
      <c r="D392" s="220" t="s">
        <v>162</v>
      </c>
      <c r="E392" s="232" t="s">
        <v>1</v>
      </c>
      <c r="F392" s="233" t="s">
        <v>167</v>
      </c>
      <c r="G392" s="231"/>
      <c r="H392" s="234">
        <v>34.4</v>
      </c>
      <c r="I392" s="155"/>
      <c r="J392" s="231"/>
      <c r="L392" s="153"/>
      <c r="M392" s="156"/>
      <c r="T392" s="157"/>
      <c r="AT392" s="154" t="s">
        <v>162</v>
      </c>
      <c r="AU392" s="154" t="s">
        <v>88</v>
      </c>
      <c r="AV392" s="15" t="s">
        <v>160</v>
      </c>
      <c r="AW392" s="15" t="s">
        <v>32</v>
      </c>
      <c r="AX392" s="15" t="s">
        <v>86</v>
      </c>
      <c r="AY392" s="154" t="s">
        <v>153</v>
      </c>
    </row>
    <row r="393" spans="2:65" s="1" customFormat="1" ht="33" customHeight="1">
      <c r="B393" s="129"/>
      <c r="C393" s="214" t="s">
        <v>423</v>
      </c>
      <c r="D393" s="214" t="s">
        <v>155</v>
      </c>
      <c r="E393" s="215" t="s">
        <v>424</v>
      </c>
      <c r="F393" s="216" t="s">
        <v>425</v>
      </c>
      <c r="G393" s="217" t="s">
        <v>217</v>
      </c>
      <c r="H393" s="218">
        <v>16.5</v>
      </c>
      <c r="I393" s="131"/>
      <c r="J393" s="248">
        <f>ROUND(I393*H393,2)</f>
        <v>0</v>
      </c>
      <c r="K393" s="130" t="s">
        <v>159</v>
      </c>
      <c r="L393" s="32"/>
      <c r="M393" s="132" t="s">
        <v>1</v>
      </c>
      <c r="N393" s="133" t="s">
        <v>43</v>
      </c>
      <c r="P393" s="134">
        <f>O393*H393</f>
        <v>0</v>
      </c>
      <c r="Q393" s="134">
        <v>7.92E-3</v>
      </c>
      <c r="R393" s="134">
        <f>Q393*H393</f>
        <v>0.13067999999999999</v>
      </c>
      <c r="S393" s="134">
        <v>0</v>
      </c>
      <c r="T393" s="135">
        <f>S393*H393</f>
        <v>0</v>
      </c>
      <c r="AR393" s="136" t="s">
        <v>160</v>
      </c>
      <c r="AT393" s="136" t="s">
        <v>155</v>
      </c>
      <c r="AU393" s="136" t="s">
        <v>88</v>
      </c>
      <c r="AY393" s="17" t="s">
        <v>153</v>
      </c>
      <c r="BE393" s="137">
        <f>IF(N393="základní",J393,0)</f>
        <v>0</v>
      </c>
      <c r="BF393" s="137">
        <f>IF(N393="snížená",J393,0)</f>
        <v>0</v>
      </c>
      <c r="BG393" s="137">
        <f>IF(N393="zákl. přenesená",J393,0)</f>
        <v>0</v>
      </c>
      <c r="BH393" s="137">
        <f>IF(N393="sníž. přenesená",J393,0)</f>
        <v>0</v>
      </c>
      <c r="BI393" s="137">
        <f>IF(N393="nulová",J393,0)</f>
        <v>0</v>
      </c>
      <c r="BJ393" s="17" t="s">
        <v>86</v>
      </c>
      <c r="BK393" s="137">
        <f>ROUND(I393*H393,2)</f>
        <v>0</v>
      </c>
      <c r="BL393" s="17" t="s">
        <v>160</v>
      </c>
      <c r="BM393" s="136" t="s">
        <v>426</v>
      </c>
    </row>
    <row r="394" spans="2:65" s="12" customFormat="1">
      <c r="B394" s="138"/>
      <c r="C394" s="219"/>
      <c r="D394" s="220" t="s">
        <v>162</v>
      </c>
      <c r="E394" s="221" t="s">
        <v>1</v>
      </c>
      <c r="F394" s="222" t="s">
        <v>427</v>
      </c>
      <c r="G394" s="219"/>
      <c r="H394" s="221" t="s">
        <v>1</v>
      </c>
      <c r="I394" s="140"/>
      <c r="J394" s="219"/>
      <c r="L394" s="138"/>
      <c r="M394" s="141"/>
      <c r="T394" s="142"/>
      <c r="AT394" s="139" t="s">
        <v>162</v>
      </c>
      <c r="AU394" s="139" t="s">
        <v>88</v>
      </c>
      <c r="AV394" s="12" t="s">
        <v>86</v>
      </c>
      <c r="AW394" s="12" t="s">
        <v>32</v>
      </c>
      <c r="AX394" s="12" t="s">
        <v>78</v>
      </c>
      <c r="AY394" s="139" t="s">
        <v>153</v>
      </c>
    </row>
    <row r="395" spans="2:65" s="13" customFormat="1">
      <c r="B395" s="143"/>
      <c r="C395" s="223"/>
      <c r="D395" s="220" t="s">
        <v>162</v>
      </c>
      <c r="E395" s="224" t="s">
        <v>1</v>
      </c>
      <c r="F395" s="225" t="s">
        <v>428</v>
      </c>
      <c r="G395" s="223"/>
      <c r="H395" s="226">
        <v>9.4499999999999993</v>
      </c>
      <c r="I395" s="145"/>
      <c r="J395" s="223"/>
      <c r="L395" s="143"/>
      <c r="M395" s="146"/>
      <c r="T395" s="147"/>
      <c r="AT395" s="144" t="s">
        <v>162</v>
      </c>
      <c r="AU395" s="144" t="s">
        <v>88</v>
      </c>
      <c r="AV395" s="13" t="s">
        <v>88</v>
      </c>
      <c r="AW395" s="13" t="s">
        <v>32</v>
      </c>
      <c r="AX395" s="13" t="s">
        <v>78</v>
      </c>
      <c r="AY395" s="144" t="s">
        <v>153</v>
      </c>
    </row>
    <row r="396" spans="2:65" s="13" customFormat="1">
      <c r="B396" s="143"/>
      <c r="C396" s="223"/>
      <c r="D396" s="220" t="s">
        <v>162</v>
      </c>
      <c r="E396" s="224" t="s">
        <v>1</v>
      </c>
      <c r="F396" s="225" t="s">
        <v>429</v>
      </c>
      <c r="G396" s="223"/>
      <c r="H396" s="226">
        <v>2.31</v>
      </c>
      <c r="I396" s="145"/>
      <c r="J396" s="223"/>
      <c r="L396" s="143"/>
      <c r="M396" s="146"/>
      <c r="T396" s="147"/>
      <c r="AT396" s="144" t="s">
        <v>162</v>
      </c>
      <c r="AU396" s="144" t="s">
        <v>88</v>
      </c>
      <c r="AV396" s="13" t="s">
        <v>88</v>
      </c>
      <c r="AW396" s="13" t="s">
        <v>32</v>
      </c>
      <c r="AX396" s="13" t="s">
        <v>78</v>
      </c>
      <c r="AY396" s="144" t="s">
        <v>153</v>
      </c>
    </row>
    <row r="397" spans="2:65" s="14" customFormat="1">
      <c r="B397" s="148"/>
      <c r="C397" s="227"/>
      <c r="D397" s="220" t="s">
        <v>162</v>
      </c>
      <c r="E397" s="228" t="s">
        <v>1</v>
      </c>
      <c r="F397" s="229" t="s">
        <v>165</v>
      </c>
      <c r="G397" s="227"/>
      <c r="H397" s="230">
        <v>11.76</v>
      </c>
      <c r="I397" s="150"/>
      <c r="J397" s="227"/>
      <c r="L397" s="148"/>
      <c r="M397" s="151"/>
      <c r="T397" s="152"/>
      <c r="AT397" s="149" t="s">
        <v>162</v>
      </c>
      <c r="AU397" s="149" t="s">
        <v>88</v>
      </c>
      <c r="AV397" s="14" t="s">
        <v>166</v>
      </c>
      <c r="AW397" s="14" t="s">
        <v>32</v>
      </c>
      <c r="AX397" s="14" t="s">
        <v>78</v>
      </c>
      <c r="AY397" s="149" t="s">
        <v>153</v>
      </c>
    </row>
    <row r="398" spans="2:65" s="12" customFormat="1">
      <c r="B398" s="138"/>
      <c r="C398" s="219"/>
      <c r="D398" s="220" t="s">
        <v>162</v>
      </c>
      <c r="E398" s="221" t="s">
        <v>1</v>
      </c>
      <c r="F398" s="222" t="s">
        <v>430</v>
      </c>
      <c r="G398" s="219"/>
      <c r="H398" s="221" t="s">
        <v>1</v>
      </c>
      <c r="I398" s="140"/>
      <c r="J398" s="219"/>
      <c r="L398" s="138"/>
      <c r="M398" s="141"/>
      <c r="T398" s="142"/>
      <c r="AT398" s="139" t="s">
        <v>162</v>
      </c>
      <c r="AU398" s="139" t="s">
        <v>88</v>
      </c>
      <c r="AV398" s="12" t="s">
        <v>86</v>
      </c>
      <c r="AW398" s="12" t="s">
        <v>32</v>
      </c>
      <c r="AX398" s="12" t="s">
        <v>78</v>
      </c>
      <c r="AY398" s="139" t="s">
        <v>153</v>
      </c>
    </row>
    <row r="399" spans="2:65" s="13" customFormat="1">
      <c r="B399" s="143"/>
      <c r="C399" s="223"/>
      <c r="D399" s="220" t="s">
        <v>162</v>
      </c>
      <c r="E399" s="224" t="s">
        <v>1</v>
      </c>
      <c r="F399" s="225" t="s">
        <v>431</v>
      </c>
      <c r="G399" s="223"/>
      <c r="H399" s="226">
        <v>4.1399999999999997</v>
      </c>
      <c r="I399" s="145"/>
      <c r="J399" s="223"/>
      <c r="L399" s="143"/>
      <c r="M399" s="146"/>
      <c r="T399" s="147"/>
      <c r="AT399" s="144" t="s">
        <v>162</v>
      </c>
      <c r="AU399" s="144" t="s">
        <v>88</v>
      </c>
      <c r="AV399" s="13" t="s">
        <v>88</v>
      </c>
      <c r="AW399" s="13" t="s">
        <v>32</v>
      </c>
      <c r="AX399" s="13" t="s">
        <v>78</v>
      </c>
      <c r="AY399" s="144" t="s">
        <v>153</v>
      </c>
    </row>
    <row r="400" spans="2:65" s="13" customFormat="1">
      <c r="B400" s="143"/>
      <c r="C400" s="223"/>
      <c r="D400" s="220" t="s">
        <v>162</v>
      </c>
      <c r="E400" s="224" t="s">
        <v>1</v>
      </c>
      <c r="F400" s="225" t="s">
        <v>432</v>
      </c>
      <c r="G400" s="223"/>
      <c r="H400" s="226">
        <v>0.6</v>
      </c>
      <c r="I400" s="145"/>
      <c r="J400" s="223"/>
      <c r="L400" s="143"/>
      <c r="M400" s="146"/>
      <c r="T400" s="147"/>
      <c r="AT400" s="144" t="s">
        <v>162</v>
      </c>
      <c r="AU400" s="144" t="s">
        <v>88</v>
      </c>
      <c r="AV400" s="13" t="s">
        <v>88</v>
      </c>
      <c r="AW400" s="13" t="s">
        <v>32</v>
      </c>
      <c r="AX400" s="13" t="s">
        <v>78</v>
      </c>
      <c r="AY400" s="144" t="s">
        <v>153</v>
      </c>
    </row>
    <row r="401" spans="2:65" s="14" customFormat="1">
      <c r="B401" s="148"/>
      <c r="C401" s="227"/>
      <c r="D401" s="220" t="s">
        <v>162</v>
      </c>
      <c r="E401" s="228" t="s">
        <v>1</v>
      </c>
      <c r="F401" s="229" t="s">
        <v>165</v>
      </c>
      <c r="G401" s="227"/>
      <c r="H401" s="230">
        <v>4.74</v>
      </c>
      <c r="I401" s="150"/>
      <c r="J401" s="227"/>
      <c r="L401" s="148"/>
      <c r="M401" s="151"/>
      <c r="T401" s="152"/>
      <c r="AT401" s="149" t="s">
        <v>162</v>
      </c>
      <c r="AU401" s="149" t="s">
        <v>88</v>
      </c>
      <c r="AV401" s="14" t="s">
        <v>166</v>
      </c>
      <c r="AW401" s="14" t="s">
        <v>32</v>
      </c>
      <c r="AX401" s="14" t="s">
        <v>78</v>
      </c>
      <c r="AY401" s="149" t="s">
        <v>153</v>
      </c>
    </row>
    <row r="402" spans="2:65" s="15" customFormat="1">
      <c r="B402" s="153"/>
      <c r="C402" s="231"/>
      <c r="D402" s="220" t="s">
        <v>162</v>
      </c>
      <c r="E402" s="232" t="s">
        <v>1</v>
      </c>
      <c r="F402" s="233" t="s">
        <v>167</v>
      </c>
      <c r="G402" s="231"/>
      <c r="H402" s="234">
        <v>16.5</v>
      </c>
      <c r="I402" s="155"/>
      <c r="J402" s="231"/>
      <c r="L402" s="153"/>
      <c r="M402" s="156"/>
      <c r="T402" s="157"/>
      <c r="AT402" s="154" t="s">
        <v>162</v>
      </c>
      <c r="AU402" s="154" t="s">
        <v>88</v>
      </c>
      <c r="AV402" s="15" t="s">
        <v>160</v>
      </c>
      <c r="AW402" s="15" t="s">
        <v>32</v>
      </c>
      <c r="AX402" s="15" t="s">
        <v>86</v>
      </c>
      <c r="AY402" s="154" t="s">
        <v>153</v>
      </c>
    </row>
    <row r="403" spans="2:65" s="1" customFormat="1" ht="33" customHeight="1">
      <c r="B403" s="129"/>
      <c r="C403" s="214" t="s">
        <v>433</v>
      </c>
      <c r="D403" s="214" t="s">
        <v>155</v>
      </c>
      <c r="E403" s="215" t="s">
        <v>434</v>
      </c>
      <c r="F403" s="216" t="s">
        <v>435</v>
      </c>
      <c r="G403" s="217" t="s">
        <v>217</v>
      </c>
      <c r="H403" s="218">
        <v>18.39</v>
      </c>
      <c r="I403" s="131"/>
      <c r="J403" s="248">
        <f>ROUND(I403*H403,2)</f>
        <v>0</v>
      </c>
      <c r="K403" s="130" t="s">
        <v>159</v>
      </c>
      <c r="L403" s="32"/>
      <c r="M403" s="132" t="s">
        <v>1</v>
      </c>
      <c r="N403" s="133" t="s">
        <v>43</v>
      </c>
      <c r="P403" s="134">
        <f>O403*H403</f>
        <v>0</v>
      </c>
      <c r="Q403" s="134">
        <v>0</v>
      </c>
      <c r="R403" s="134">
        <f>Q403*H403</f>
        <v>0</v>
      </c>
      <c r="S403" s="134">
        <v>0</v>
      </c>
      <c r="T403" s="135">
        <f>S403*H403</f>
        <v>0</v>
      </c>
      <c r="AR403" s="136" t="s">
        <v>160</v>
      </c>
      <c r="AT403" s="136" t="s">
        <v>155</v>
      </c>
      <c r="AU403" s="136" t="s">
        <v>88</v>
      </c>
      <c r="AY403" s="17" t="s">
        <v>153</v>
      </c>
      <c r="BE403" s="137">
        <f>IF(N403="základní",J403,0)</f>
        <v>0</v>
      </c>
      <c r="BF403" s="137">
        <f>IF(N403="snížená",J403,0)</f>
        <v>0</v>
      </c>
      <c r="BG403" s="137">
        <f>IF(N403="zákl. přenesená",J403,0)</f>
        <v>0</v>
      </c>
      <c r="BH403" s="137">
        <f>IF(N403="sníž. přenesená",J403,0)</f>
        <v>0</v>
      </c>
      <c r="BI403" s="137">
        <f>IF(N403="nulová",J403,0)</f>
        <v>0</v>
      </c>
      <c r="BJ403" s="17" t="s">
        <v>86</v>
      </c>
      <c r="BK403" s="137">
        <f>ROUND(I403*H403,2)</f>
        <v>0</v>
      </c>
      <c r="BL403" s="17" t="s">
        <v>160</v>
      </c>
      <c r="BM403" s="136" t="s">
        <v>436</v>
      </c>
    </row>
    <row r="404" spans="2:65" s="12" customFormat="1">
      <c r="B404" s="138"/>
      <c r="C404" s="219"/>
      <c r="D404" s="220" t="s">
        <v>162</v>
      </c>
      <c r="E404" s="221" t="s">
        <v>1</v>
      </c>
      <c r="F404" s="222" t="s">
        <v>427</v>
      </c>
      <c r="G404" s="219"/>
      <c r="H404" s="221" t="s">
        <v>1</v>
      </c>
      <c r="I404" s="140"/>
      <c r="J404" s="219"/>
      <c r="L404" s="138"/>
      <c r="M404" s="141"/>
      <c r="T404" s="142"/>
      <c r="AT404" s="139" t="s">
        <v>162</v>
      </c>
      <c r="AU404" s="139" t="s">
        <v>88</v>
      </c>
      <c r="AV404" s="12" t="s">
        <v>86</v>
      </c>
      <c r="AW404" s="12" t="s">
        <v>32</v>
      </c>
      <c r="AX404" s="12" t="s">
        <v>78</v>
      </c>
      <c r="AY404" s="139" t="s">
        <v>153</v>
      </c>
    </row>
    <row r="405" spans="2:65" s="13" customFormat="1">
      <c r="B405" s="143"/>
      <c r="C405" s="223"/>
      <c r="D405" s="220" t="s">
        <v>162</v>
      </c>
      <c r="E405" s="224" t="s">
        <v>1</v>
      </c>
      <c r="F405" s="225" t="s">
        <v>428</v>
      </c>
      <c r="G405" s="223"/>
      <c r="H405" s="226">
        <v>9.4499999999999993</v>
      </c>
      <c r="I405" s="145"/>
      <c r="J405" s="223"/>
      <c r="L405" s="143"/>
      <c r="M405" s="146"/>
      <c r="T405" s="147"/>
      <c r="AT405" s="144" t="s">
        <v>162</v>
      </c>
      <c r="AU405" s="144" t="s">
        <v>88</v>
      </c>
      <c r="AV405" s="13" t="s">
        <v>88</v>
      </c>
      <c r="AW405" s="13" t="s">
        <v>32</v>
      </c>
      <c r="AX405" s="13" t="s">
        <v>78</v>
      </c>
      <c r="AY405" s="144" t="s">
        <v>153</v>
      </c>
    </row>
    <row r="406" spans="2:65" s="13" customFormat="1">
      <c r="B406" s="143"/>
      <c r="C406" s="223"/>
      <c r="D406" s="220" t="s">
        <v>162</v>
      </c>
      <c r="E406" s="224" t="s">
        <v>1</v>
      </c>
      <c r="F406" s="225" t="s">
        <v>429</v>
      </c>
      <c r="G406" s="223"/>
      <c r="H406" s="226">
        <v>2.31</v>
      </c>
      <c r="I406" s="145"/>
      <c r="J406" s="223"/>
      <c r="L406" s="143"/>
      <c r="M406" s="146"/>
      <c r="T406" s="147"/>
      <c r="AT406" s="144" t="s">
        <v>162</v>
      </c>
      <c r="AU406" s="144" t="s">
        <v>88</v>
      </c>
      <c r="AV406" s="13" t="s">
        <v>88</v>
      </c>
      <c r="AW406" s="13" t="s">
        <v>32</v>
      </c>
      <c r="AX406" s="13" t="s">
        <v>78</v>
      </c>
      <c r="AY406" s="144" t="s">
        <v>153</v>
      </c>
    </row>
    <row r="407" spans="2:65" s="14" customFormat="1">
      <c r="B407" s="148"/>
      <c r="C407" s="227"/>
      <c r="D407" s="220" t="s">
        <v>162</v>
      </c>
      <c r="E407" s="228" t="s">
        <v>1</v>
      </c>
      <c r="F407" s="229" t="s">
        <v>165</v>
      </c>
      <c r="G407" s="227"/>
      <c r="H407" s="230">
        <v>11.76</v>
      </c>
      <c r="I407" s="150"/>
      <c r="J407" s="227"/>
      <c r="L407" s="148"/>
      <c r="M407" s="151"/>
      <c r="T407" s="152"/>
      <c r="AT407" s="149" t="s">
        <v>162</v>
      </c>
      <c r="AU407" s="149" t="s">
        <v>88</v>
      </c>
      <c r="AV407" s="14" t="s">
        <v>166</v>
      </c>
      <c r="AW407" s="14" t="s">
        <v>32</v>
      </c>
      <c r="AX407" s="14" t="s">
        <v>78</v>
      </c>
      <c r="AY407" s="149" t="s">
        <v>153</v>
      </c>
    </row>
    <row r="408" spans="2:65" s="12" customFormat="1">
      <c r="B408" s="138"/>
      <c r="C408" s="219"/>
      <c r="D408" s="220" t="s">
        <v>162</v>
      </c>
      <c r="E408" s="221" t="s">
        <v>1</v>
      </c>
      <c r="F408" s="222" t="s">
        <v>430</v>
      </c>
      <c r="G408" s="219"/>
      <c r="H408" s="221" t="s">
        <v>1</v>
      </c>
      <c r="I408" s="140"/>
      <c r="J408" s="219"/>
      <c r="L408" s="138"/>
      <c r="M408" s="141"/>
      <c r="T408" s="142"/>
      <c r="AT408" s="139" t="s">
        <v>162</v>
      </c>
      <c r="AU408" s="139" t="s">
        <v>88</v>
      </c>
      <c r="AV408" s="12" t="s">
        <v>86</v>
      </c>
      <c r="AW408" s="12" t="s">
        <v>32</v>
      </c>
      <c r="AX408" s="12" t="s">
        <v>78</v>
      </c>
      <c r="AY408" s="139" t="s">
        <v>153</v>
      </c>
    </row>
    <row r="409" spans="2:65" s="13" customFormat="1">
      <c r="B409" s="143"/>
      <c r="C409" s="223"/>
      <c r="D409" s="220" t="s">
        <v>162</v>
      </c>
      <c r="E409" s="224" t="s">
        <v>1</v>
      </c>
      <c r="F409" s="225" t="s">
        <v>437</v>
      </c>
      <c r="G409" s="223"/>
      <c r="H409" s="226">
        <v>6.03</v>
      </c>
      <c r="I409" s="145"/>
      <c r="J409" s="223"/>
      <c r="L409" s="143"/>
      <c r="M409" s="146"/>
      <c r="T409" s="147"/>
      <c r="AT409" s="144" t="s">
        <v>162</v>
      </c>
      <c r="AU409" s="144" t="s">
        <v>88</v>
      </c>
      <c r="AV409" s="13" t="s">
        <v>88</v>
      </c>
      <c r="AW409" s="13" t="s">
        <v>32</v>
      </c>
      <c r="AX409" s="13" t="s">
        <v>78</v>
      </c>
      <c r="AY409" s="144" t="s">
        <v>153</v>
      </c>
    </row>
    <row r="410" spans="2:65" s="13" customFormat="1">
      <c r="B410" s="143"/>
      <c r="C410" s="223"/>
      <c r="D410" s="220" t="s">
        <v>162</v>
      </c>
      <c r="E410" s="224" t="s">
        <v>1</v>
      </c>
      <c r="F410" s="225" t="s">
        <v>432</v>
      </c>
      <c r="G410" s="223"/>
      <c r="H410" s="226">
        <v>0.6</v>
      </c>
      <c r="I410" s="145"/>
      <c r="J410" s="223"/>
      <c r="L410" s="143"/>
      <c r="M410" s="146"/>
      <c r="T410" s="147"/>
      <c r="AT410" s="144" t="s">
        <v>162</v>
      </c>
      <c r="AU410" s="144" t="s">
        <v>88</v>
      </c>
      <c r="AV410" s="13" t="s">
        <v>88</v>
      </c>
      <c r="AW410" s="13" t="s">
        <v>32</v>
      </c>
      <c r="AX410" s="13" t="s">
        <v>78</v>
      </c>
      <c r="AY410" s="144" t="s">
        <v>153</v>
      </c>
    </row>
    <row r="411" spans="2:65" s="14" customFormat="1">
      <c r="B411" s="148"/>
      <c r="C411" s="227"/>
      <c r="D411" s="220" t="s">
        <v>162</v>
      </c>
      <c r="E411" s="228" t="s">
        <v>1</v>
      </c>
      <c r="F411" s="229" t="s">
        <v>165</v>
      </c>
      <c r="G411" s="227"/>
      <c r="H411" s="230">
        <v>6.63</v>
      </c>
      <c r="I411" s="150"/>
      <c r="J411" s="227"/>
      <c r="L411" s="148"/>
      <c r="M411" s="151"/>
      <c r="T411" s="152"/>
      <c r="AT411" s="149" t="s">
        <v>162</v>
      </c>
      <c r="AU411" s="149" t="s">
        <v>88</v>
      </c>
      <c r="AV411" s="14" t="s">
        <v>166</v>
      </c>
      <c r="AW411" s="14" t="s">
        <v>32</v>
      </c>
      <c r="AX411" s="14" t="s">
        <v>78</v>
      </c>
      <c r="AY411" s="149" t="s">
        <v>153</v>
      </c>
    </row>
    <row r="412" spans="2:65" s="15" customFormat="1">
      <c r="B412" s="153"/>
      <c r="C412" s="231"/>
      <c r="D412" s="220" t="s">
        <v>162</v>
      </c>
      <c r="E412" s="232" t="s">
        <v>1</v>
      </c>
      <c r="F412" s="233" t="s">
        <v>167</v>
      </c>
      <c r="G412" s="231"/>
      <c r="H412" s="234">
        <v>18.39</v>
      </c>
      <c r="I412" s="155"/>
      <c r="J412" s="231"/>
      <c r="L412" s="153"/>
      <c r="M412" s="156"/>
      <c r="T412" s="157"/>
      <c r="AT412" s="154" t="s">
        <v>162</v>
      </c>
      <c r="AU412" s="154" t="s">
        <v>88</v>
      </c>
      <c r="AV412" s="15" t="s">
        <v>160</v>
      </c>
      <c r="AW412" s="15" t="s">
        <v>32</v>
      </c>
      <c r="AX412" s="15" t="s">
        <v>86</v>
      </c>
      <c r="AY412" s="154" t="s">
        <v>153</v>
      </c>
    </row>
    <row r="413" spans="2:65" s="11" customFormat="1" ht="20.85" customHeight="1">
      <c r="B413" s="119"/>
      <c r="C413" s="235"/>
      <c r="D413" s="236" t="s">
        <v>77</v>
      </c>
      <c r="E413" s="237" t="s">
        <v>438</v>
      </c>
      <c r="F413" s="237" t="s">
        <v>439</v>
      </c>
      <c r="G413" s="235"/>
      <c r="H413" s="235"/>
      <c r="I413" s="122"/>
      <c r="J413" s="247">
        <f>BK413</f>
        <v>0</v>
      </c>
      <c r="L413" s="119"/>
      <c r="M413" s="123"/>
      <c r="P413" s="124">
        <f>SUM(P414:P439)</f>
        <v>0</v>
      </c>
      <c r="R413" s="124">
        <f>SUM(R414:R439)</f>
        <v>13.48011297</v>
      </c>
      <c r="T413" s="125">
        <f>SUM(T414:T439)</f>
        <v>0</v>
      </c>
      <c r="AR413" s="120" t="s">
        <v>86</v>
      </c>
      <c r="AT413" s="126" t="s">
        <v>77</v>
      </c>
      <c r="AU413" s="126" t="s">
        <v>88</v>
      </c>
      <c r="AY413" s="120" t="s">
        <v>153</v>
      </c>
      <c r="BK413" s="127">
        <f>SUM(BK414:BK439)</f>
        <v>0</v>
      </c>
    </row>
    <row r="414" spans="2:65" s="1" customFormat="1" ht="37.799999999999997" customHeight="1">
      <c r="B414" s="129"/>
      <c r="C414" s="214" t="s">
        <v>440</v>
      </c>
      <c r="D414" s="214" t="s">
        <v>155</v>
      </c>
      <c r="E414" s="215" t="s">
        <v>441</v>
      </c>
      <c r="F414" s="216" t="s">
        <v>442</v>
      </c>
      <c r="G414" s="217" t="s">
        <v>158</v>
      </c>
      <c r="H414" s="218">
        <v>3.093</v>
      </c>
      <c r="I414" s="131"/>
      <c r="J414" s="248">
        <f>ROUND(I414*H414,2)</f>
        <v>0</v>
      </c>
      <c r="K414" s="130" t="s">
        <v>159</v>
      </c>
      <c r="L414" s="32"/>
      <c r="M414" s="132" t="s">
        <v>1</v>
      </c>
      <c r="N414" s="133" t="s">
        <v>43</v>
      </c>
      <c r="P414" s="134">
        <f>O414*H414</f>
        <v>0</v>
      </c>
      <c r="Q414" s="134">
        <v>2.5019499999999999</v>
      </c>
      <c r="R414" s="134">
        <f>Q414*H414</f>
        <v>7.7385313499999997</v>
      </c>
      <c r="S414" s="134">
        <v>0</v>
      </c>
      <c r="T414" s="135">
        <f>S414*H414</f>
        <v>0</v>
      </c>
      <c r="AR414" s="136" t="s">
        <v>160</v>
      </c>
      <c r="AT414" s="136" t="s">
        <v>155</v>
      </c>
      <c r="AU414" s="136" t="s">
        <v>166</v>
      </c>
      <c r="AY414" s="17" t="s">
        <v>153</v>
      </c>
      <c r="BE414" s="137">
        <f>IF(N414="základní",J414,0)</f>
        <v>0</v>
      </c>
      <c r="BF414" s="137">
        <f>IF(N414="snížená",J414,0)</f>
        <v>0</v>
      </c>
      <c r="BG414" s="137">
        <f>IF(N414="zákl. přenesená",J414,0)</f>
        <v>0</v>
      </c>
      <c r="BH414" s="137">
        <f>IF(N414="sníž. přenesená",J414,0)</f>
        <v>0</v>
      </c>
      <c r="BI414" s="137">
        <f>IF(N414="nulová",J414,0)</f>
        <v>0</v>
      </c>
      <c r="BJ414" s="17" t="s">
        <v>86</v>
      </c>
      <c r="BK414" s="137">
        <f>ROUND(I414*H414,2)</f>
        <v>0</v>
      </c>
      <c r="BL414" s="17" t="s">
        <v>160</v>
      </c>
      <c r="BM414" s="136" t="s">
        <v>443</v>
      </c>
    </row>
    <row r="415" spans="2:65" s="12" customFormat="1">
      <c r="B415" s="138"/>
      <c r="C415" s="219"/>
      <c r="D415" s="220" t="s">
        <v>162</v>
      </c>
      <c r="E415" s="221" t="s">
        <v>1</v>
      </c>
      <c r="F415" s="222" t="s">
        <v>444</v>
      </c>
      <c r="G415" s="219"/>
      <c r="H415" s="221" t="s">
        <v>1</v>
      </c>
      <c r="I415" s="140"/>
      <c r="J415" s="219"/>
      <c r="L415" s="138"/>
      <c r="M415" s="141"/>
      <c r="T415" s="142"/>
      <c r="AT415" s="139" t="s">
        <v>162</v>
      </c>
      <c r="AU415" s="139" t="s">
        <v>166</v>
      </c>
      <c r="AV415" s="12" t="s">
        <v>86</v>
      </c>
      <c r="AW415" s="12" t="s">
        <v>32</v>
      </c>
      <c r="AX415" s="12" t="s">
        <v>78</v>
      </c>
      <c r="AY415" s="139" t="s">
        <v>153</v>
      </c>
    </row>
    <row r="416" spans="2:65" s="13" customFormat="1">
      <c r="B416" s="143"/>
      <c r="C416" s="223"/>
      <c r="D416" s="220" t="s">
        <v>162</v>
      </c>
      <c r="E416" s="224" t="s">
        <v>1</v>
      </c>
      <c r="F416" s="225" t="s">
        <v>445</v>
      </c>
      <c r="G416" s="223"/>
      <c r="H416" s="226">
        <v>0.63800000000000001</v>
      </c>
      <c r="I416" s="145"/>
      <c r="J416" s="223"/>
      <c r="L416" s="143"/>
      <c r="M416" s="146"/>
      <c r="T416" s="147"/>
      <c r="AT416" s="144" t="s">
        <v>162</v>
      </c>
      <c r="AU416" s="144" t="s">
        <v>166</v>
      </c>
      <c r="AV416" s="13" t="s">
        <v>88</v>
      </c>
      <c r="AW416" s="13" t="s">
        <v>32</v>
      </c>
      <c r="AX416" s="13" t="s">
        <v>78</v>
      </c>
      <c r="AY416" s="144" t="s">
        <v>153</v>
      </c>
    </row>
    <row r="417" spans="2:65" s="13" customFormat="1">
      <c r="B417" s="143"/>
      <c r="C417" s="223"/>
      <c r="D417" s="220" t="s">
        <v>162</v>
      </c>
      <c r="E417" s="224" t="s">
        <v>1</v>
      </c>
      <c r="F417" s="225" t="s">
        <v>446</v>
      </c>
      <c r="G417" s="223"/>
      <c r="H417" s="226">
        <v>0.61699999999999999</v>
      </c>
      <c r="I417" s="145"/>
      <c r="J417" s="223"/>
      <c r="L417" s="143"/>
      <c r="M417" s="146"/>
      <c r="T417" s="147"/>
      <c r="AT417" s="144" t="s">
        <v>162</v>
      </c>
      <c r="AU417" s="144" t="s">
        <v>166</v>
      </c>
      <c r="AV417" s="13" t="s">
        <v>88</v>
      </c>
      <c r="AW417" s="13" t="s">
        <v>32</v>
      </c>
      <c r="AX417" s="13" t="s">
        <v>78</v>
      </c>
      <c r="AY417" s="144" t="s">
        <v>153</v>
      </c>
    </row>
    <row r="418" spans="2:65" s="12" customFormat="1">
      <c r="B418" s="138"/>
      <c r="C418" s="219"/>
      <c r="D418" s="220" t="s">
        <v>162</v>
      </c>
      <c r="E418" s="221" t="s">
        <v>1</v>
      </c>
      <c r="F418" s="222" t="s">
        <v>447</v>
      </c>
      <c r="G418" s="219"/>
      <c r="H418" s="221" t="s">
        <v>1</v>
      </c>
      <c r="I418" s="140"/>
      <c r="J418" s="219"/>
      <c r="L418" s="138"/>
      <c r="M418" s="141"/>
      <c r="T418" s="142"/>
      <c r="AT418" s="139" t="s">
        <v>162</v>
      </c>
      <c r="AU418" s="139" t="s">
        <v>166</v>
      </c>
      <c r="AV418" s="12" t="s">
        <v>86</v>
      </c>
      <c r="AW418" s="12" t="s">
        <v>32</v>
      </c>
      <c r="AX418" s="12" t="s">
        <v>78</v>
      </c>
      <c r="AY418" s="139" t="s">
        <v>153</v>
      </c>
    </row>
    <row r="419" spans="2:65" s="13" customFormat="1">
      <c r="B419" s="143"/>
      <c r="C419" s="223"/>
      <c r="D419" s="220" t="s">
        <v>162</v>
      </c>
      <c r="E419" s="224" t="s">
        <v>1</v>
      </c>
      <c r="F419" s="225" t="s">
        <v>448</v>
      </c>
      <c r="G419" s="223"/>
      <c r="H419" s="226">
        <v>1.5960000000000001</v>
      </c>
      <c r="I419" s="145"/>
      <c r="J419" s="223"/>
      <c r="L419" s="143"/>
      <c r="M419" s="146"/>
      <c r="T419" s="147"/>
      <c r="AT419" s="144" t="s">
        <v>162</v>
      </c>
      <c r="AU419" s="144" t="s">
        <v>166</v>
      </c>
      <c r="AV419" s="13" t="s">
        <v>88</v>
      </c>
      <c r="AW419" s="13" t="s">
        <v>32</v>
      </c>
      <c r="AX419" s="13" t="s">
        <v>78</v>
      </c>
      <c r="AY419" s="144" t="s">
        <v>153</v>
      </c>
    </row>
    <row r="420" spans="2:65" s="14" customFormat="1">
      <c r="B420" s="148"/>
      <c r="C420" s="227"/>
      <c r="D420" s="220" t="s">
        <v>162</v>
      </c>
      <c r="E420" s="228" t="s">
        <v>1</v>
      </c>
      <c r="F420" s="229" t="s">
        <v>165</v>
      </c>
      <c r="G420" s="227"/>
      <c r="H420" s="230">
        <v>2.851</v>
      </c>
      <c r="I420" s="150"/>
      <c r="J420" s="227"/>
      <c r="L420" s="148"/>
      <c r="M420" s="151"/>
      <c r="T420" s="152"/>
      <c r="AT420" s="149" t="s">
        <v>162</v>
      </c>
      <c r="AU420" s="149" t="s">
        <v>166</v>
      </c>
      <c r="AV420" s="14" t="s">
        <v>166</v>
      </c>
      <c r="AW420" s="14" t="s">
        <v>32</v>
      </c>
      <c r="AX420" s="14" t="s">
        <v>78</v>
      </c>
      <c r="AY420" s="149" t="s">
        <v>153</v>
      </c>
    </row>
    <row r="421" spans="2:65" s="12" customFormat="1">
      <c r="B421" s="138"/>
      <c r="C421" s="219"/>
      <c r="D421" s="220" t="s">
        <v>162</v>
      </c>
      <c r="E421" s="221" t="s">
        <v>1</v>
      </c>
      <c r="F421" s="222" t="s">
        <v>449</v>
      </c>
      <c r="G421" s="219"/>
      <c r="H421" s="221" t="s">
        <v>1</v>
      </c>
      <c r="I421" s="140"/>
      <c r="J421" s="219"/>
      <c r="L421" s="138"/>
      <c r="M421" s="141"/>
      <c r="T421" s="142"/>
      <c r="AT421" s="139" t="s">
        <v>162</v>
      </c>
      <c r="AU421" s="139" t="s">
        <v>166</v>
      </c>
      <c r="AV421" s="12" t="s">
        <v>86</v>
      </c>
      <c r="AW421" s="12" t="s">
        <v>32</v>
      </c>
      <c r="AX421" s="12" t="s">
        <v>78</v>
      </c>
      <c r="AY421" s="139" t="s">
        <v>153</v>
      </c>
    </row>
    <row r="422" spans="2:65" s="13" customFormat="1">
      <c r="B422" s="143"/>
      <c r="C422" s="223"/>
      <c r="D422" s="220" t="s">
        <v>162</v>
      </c>
      <c r="E422" s="224" t="s">
        <v>1</v>
      </c>
      <c r="F422" s="225" t="s">
        <v>450</v>
      </c>
      <c r="G422" s="223"/>
      <c r="H422" s="226">
        <v>0.24199999999999999</v>
      </c>
      <c r="I422" s="145"/>
      <c r="J422" s="223"/>
      <c r="L422" s="143"/>
      <c r="M422" s="146"/>
      <c r="T422" s="147"/>
      <c r="AT422" s="144" t="s">
        <v>162</v>
      </c>
      <c r="AU422" s="144" t="s">
        <v>166</v>
      </c>
      <c r="AV422" s="13" t="s">
        <v>88</v>
      </c>
      <c r="AW422" s="13" t="s">
        <v>32</v>
      </c>
      <c r="AX422" s="13" t="s">
        <v>78</v>
      </c>
      <c r="AY422" s="144" t="s">
        <v>153</v>
      </c>
    </row>
    <row r="423" spans="2:65" s="14" customFormat="1">
      <c r="B423" s="148"/>
      <c r="C423" s="227"/>
      <c r="D423" s="220" t="s">
        <v>162</v>
      </c>
      <c r="E423" s="228" t="s">
        <v>1</v>
      </c>
      <c r="F423" s="229" t="s">
        <v>165</v>
      </c>
      <c r="G423" s="227"/>
      <c r="H423" s="230">
        <v>0.24199999999999999</v>
      </c>
      <c r="I423" s="150"/>
      <c r="J423" s="227"/>
      <c r="L423" s="148"/>
      <c r="M423" s="151"/>
      <c r="T423" s="152"/>
      <c r="AT423" s="149" t="s">
        <v>162</v>
      </c>
      <c r="AU423" s="149" t="s">
        <v>166</v>
      </c>
      <c r="AV423" s="14" t="s">
        <v>166</v>
      </c>
      <c r="AW423" s="14" t="s">
        <v>32</v>
      </c>
      <c r="AX423" s="14" t="s">
        <v>78</v>
      </c>
      <c r="AY423" s="149" t="s">
        <v>153</v>
      </c>
    </row>
    <row r="424" spans="2:65" s="15" customFormat="1">
      <c r="B424" s="153"/>
      <c r="C424" s="231"/>
      <c r="D424" s="220" t="s">
        <v>162</v>
      </c>
      <c r="E424" s="232" t="s">
        <v>1</v>
      </c>
      <c r="F424" s="233" t="s">
        <v>167</v>
      </c>
      <c r="G424" s="231"/>
      <c r="H424" s="234">
        <v>3.093</v>
      </c>
      <c r="I424" s="155"/>
      <c r="J424" s="231"/>
      <c r="L424" s="153"/>
      <c r="M424" s="156"/>
      <c r="T424" s="157"/>
      <c r="AT424" s="154" t="s">
        <v>162</v>
      </c>
      <c r="AU424" s="154" t="s">
        <v>166</v>
      </c>
      <c r="AV424" s="15" t="s">
        <v>160</v>
      </c>
      <c r="AW424" s="15" t="s">
        <v>32</v>
      </c>
      <c r="AX424" s="15" t="s">
        <v>86</v>
      </c>
      <c r="AY424" s="154" t="s">
        <v>153</v>
      </c>
    </row>
    <row r="425" spans="2:65" s="1" customFormat="1" ht="37.799999999999997" customHeight="1">
      <c r="B425" s="129"/>
      <c r="C425" s="214" t="s">
        <v>451</v>
      </c>
      <c r="D425" s="214" t="s">
        <v>155</v>
      </c>
      <c r="E425" s="215" t="s">
        <v>452</v>
      </c>
      <c r="F425" s="216" t="s">
        <v>453</v>
      </c>
      <c r="G425" s="217" t="s">
        <v>228</v>
      </c>
      <c r="H425" s="218">
        <v>0.27800000000000002</v>
      </c>
      <c r="I425" s="131"/>
      <c r="J425" s="248">
        <f>ROUND(I425*H425,2)</f>
        <v>0</v>
      </c>
      <c r="K425" s="130" t="s">
        <v>159</v>
      </c>
      <c r="L425" s="32"/>
      <c r="M425" s="132" t="s">
        <v>1</v>
      </c>
      <c r="N425" s="133" t="s">
        <v>43</v>
      </c>
      <c r="P425" s="134">
        <f>O425*H425</f>
        <v>0</v>
      </c>
      <c r="Q425" s="134">
        <v>1.0492699999999999</v>
      </c>
      <c r="R425" s="134">
        <f>Q425*H425</f>
        <v>0.29169706000000001</v>
      </c>
      <c r="S425" s="134">
        <v>0</v>
      </c>
      <c r="T425" s="135">
        <f>S425*H425</f>
        <v>0</v>
      </c>
      <c r="AR425" s="136" t="s">
        <v>160</v>
      </c>
      <c r="AT425" s="136" t="s">
        <v>155</v>
      </c>
      <c r="AU425" s="136" t="s">
        <v>166</v>
      </c>
      <c r="AY425" s="17" t="s">
        <v>153</v>
      </c>
      <c r="BE425" s="137">
        <f>IF(N425="základní",J425,0)</f>
        <v>0</v>
      </c>
      <c r="BF425" s="137">
        <f>IF(N425="snížená",J425,0)</f>
        <v>0</v>
      </c>
      <c r="BG425" s="137">
        <f>IF(N425="zákl. přenesená",J425,0)</f>
        <v>0</v>
      </c>
      <c r="BH425" s="137">
        <f>IF(N425="sníž. přenesená",J425,0)</f>
        <v>0</v>
      </c>
      <c r="BI425" s="137">
        <f>IF(N425="nulová",J425,0)</f>
        <v>0</v>
      </c>
      <c r="BJ425" s="17" t="s">
        <v>86</v>
      </c>
      <c r="BK425" s="137">
        <f>ROUND(I425*H425,2)</f>
        <v>0</v>
      </c>
      <c r="BL425" s="17" t="s">
        <v>160</v>
      </c>
      <c r="BM425" s="136" t="s">
        <v>454</v>
      </c>
    </row>
    <row r="426" spans="2:65" s="12" customFormat="1">
      <c r="B426" s="138"/>
      <c r="C426" s="219"/>
      <c r="D426" s="220" t="s">
        <v>162</v>
      </c>
      <c r="E426" s="221" t="s">
        <v>1</v>
      </c>
      <c r="F426" s="222" t="s">
        <v>455</v>
      </c>
      <c r="G426" s="219"/>
      <c r="H426" s="221" t="s">
        <v>1</v>
      </c>
      <c r="I426" s="140"/>
      <c r="J426" s="219"/>
      <c r="L426" s="138"/>
      <c r="M426" s="141"/>
      <c r="T426" s="142"/>
      <c r="AT426" s="139" t="s">
        <v>162</v>
      </c>
      <c r="AU426" s="139" t="s">
        <v>166</v>
      </c>
      <c r="AV426" s="12" t="s">
        <v>86</v>
      </c>
      <c r="AW426" s="12" t="s">
        <v>32</v>
      </c>
      <c r="AX426" s="12" t="s">
        <v>78</v>
      </c>
      <c r="AY426" s="139" t="s">
        <v>153</v>
      </c>
    </row>
    <row r="427" spans="2:65" s="13" customFormat="1">
      <c r="B427" s="143"/>
      <c r="C427" s="223"/>
      <c r="D427" s="220" t="s">
        <v>162</v>
      </c>
      <c r="E427" s="224" t="s">
        <v>1</v>
      </c>
      <c r="F427" s="225" t="s">
        <v>456</v>
      </c>
      <c r="G427" s="223"/>
      <c r="H427" s="226">
        <v>0.27800000000000002</v>
      </c>
      <c r="I427" s="145"/>
      <c r="J427" s="223"/>
      <c r="L427" s="143"/>
      <c r="M427" s="146"/>
      <c r="T427" s="147"/>
      <c r="AT427" s="144" t="s">
        <v>162</v>
      </c>
      <c r="AU427" s="144" t="s">
        <v>166</v>
      </c>
      <c r="AV427" s="13" t="s">
        <v>88</v>
      </c>
      <c r="AW427" s="13" t="s">
        <v>32</v>
      </c>
      <c r="AX427" s="13" t="s">
        <v>78</v>
      </c>
      <c r="AY427" s="144" t="s">
        <v>153</v>
      </c>
    </row>
    <row r="428" spans="2:65" s="14" customFormat="1">
      <c r="B428" s="148"/>
      <c r="C428" s="227"/>
      <c r="D428" s="220" t="s">
        <v>162</v>
      </c>
      <c r="E428" s="228" t="s">
        <v>1</v>
      </c>
      <c r="F428" s="229" t="s">
        <v>165</v>
      </c>
      <c r="G428" s="227"/>
      <c r="H428" s="230">
        <v>0.27800000000000002</v>
      </c>
      <c r="I428" s="150"/>
      <c r="J428" s="227"/>
      <c r="L428" s="148"/>
      <c r="M428" s="151"/>
      <c r="T428" s="152"/>
      <c r="AT428" s="149" t="s">
        <v>162</v>
      </c>
      <c r="AU428" s="149" t="s">
        <v>166</v>
      </c>
      <c r="AV428" s="14" t="s">
        <v>166</v>
      </c>
      <c r="AW428" s="14" t="s">
        <v>32</v>
      </c>
      <c r="AX428" s="14" t="s">
        <v>78</v>
      </c>
      <c r="AY428" s="149" t="s">
        <v>153</v>
      </c>
    </row>
    <row r="429" spans="2:65" s="15" customFormat="1">
      <c r="B429" s="153"/>
      <c r="C429" s="231"/>
      <c r="D429" s="220" t="s">
        <v>162</v>
      </c>
      <c r="E429" s="232" t="s">
        <v>1</v>
      </c>
      <c r="F429" s="233" t="s">
        <v>167</v>
      </c>
      <c r="G429" s="231"/>
      <c r="H429" s="234">
        <v>0.27800000000000002</v>
      </c>
      <c r="I429" s="155"/>
      <c r="J429" s="231"/>
      <c r="L429" s="153"/>
      <c r="M429" s="156"/>
      <c r="T429" s="157"/>
      <c r="AT429" s="154" t="s">
        <v>162</v>
      </c>
      <c r="AU429" s="154" t="s">
        <v>166</v>
      </c>
      <c r="AV429" s="15" t="s">
        <v>160</v>
      </c>
      <c r="AW429" s="15" t="s">
        <v>32</v>
      </c>
      <c r="AX429" s="15" t="s">
        <v>86</v>
      </c>
      <c r="AY429" s="154" t="s">
        <v>153</v>
      </c>
    </row>
    <row r="430" spans="2:65" s="1" customFormat="1" ht="37.799999999999997" customHeight="1">
      <c r="B430" s="129"/>
      <c r="C430" s="214" t="s">
        <v>457</v>
      </c>
      <c r="D430" s="214" t="s">
        <v>155</v>
      </c>
      <c r="E430" s="215" t="s">
        <v>458</v>
      </c>
      <c r="F430" s="216" t="s">
        <v>459</v>
      </c>
      <c r="G430" s="217" t="s">
        <v>228</v>
      </c>
      <c r="H430" s="218">
        <v>5.1280000000000001</v>
      </c>
      <c r="I430" s="131"/>
      <c r="J430" s="248">
        <f>ROUND(I430*H430,2)</f>
        <v>0</v>
      </c>
      <c r="K430" s="130" t="s">
        <v>159</v>
      </c>
      <c r="L430" s="32"/>
      <c r="M430" s="132" t="s">
        <v>1</v>
      </c>
      <c r="N430" s="133" t="s">
        <v>43</v>
      </c>
      <c r="P430" s="134">
        <f>O430*H430</f>
        <v>0</v>
      </c>
      <c r="Q430" s="134">
        <v>1.06277</v>
      </c>
      <c r="R430" s="134">
        <f>Q430*H430</f>
        <v>5.4498845600000001</v>
      </c>
      <c r="S430" s="134">
        <v>0</v>
      </c>
      <c r="T430" s="135">
        <f>S430*H430</f>
        <v>0</v>
      </c>
      <c r="AR430" s="136" t="s">
        <v>160</v>
      </c>
      <c r="AT430" s="136" t="s">
        <v>155</v>
      </c>
      <c r="AU430" s="136" t="s">
        <v>166</v>
      </c>
      <c r="AY430" s="17" t="s">
        <v>153</v>
      </c>
      <c r="BE430" s="137">
        <f>IF(N430="základní",J430,0)</f>
        <v>0</v>
      </c>
      <c r="BF430" s="137">
        <f>IF(N430="snížená",J430,0)</f>
        <v>0</v>
      </c>
      <c r="BG430" s="137">
        <f>IF(N430="zákl. přenesená",J430,0)</f>
        <v>0</v>
      </c>
      <c r="BH430" s="137">
        <f>IF(N430="sníž. přenesená",J430,0)</f>
        <v>0</v>
      </c>
      <c r="BI430" s="137">
        <f>IF(N430="nulová",J430,0)</f>
        <v>0</v>
      </c>
      <c r="BJ430" s="17" t="s">
        <v>86</v>
      </c>
      <c r="BK430" s="137">
        <f>ROUND(I430*H430,2)</f>
        <v>0</v>
      </c>
      <c r="BL430" s="17" t="s">
        <v>160</v>
      </c>
      <c r="BM430" s="136" t="s">
        <v>460</v>
      </c>
    </row>
    <row r="431" spans="2:65" s="12" customFormat="1">
      <c r="B431" s="138"/>
      <c r="C431" s="219"/>
      <c r="D431" s="220" t="s">
        <v>162</v>
      </c>
      <c r="E431" s="221" t="s">
        <v>1</v>
      </c>
      <c r="F431" s="222" t="s">
        <v>461</v>
      </c>
      <c r="G431" s="219"/>
      <c r="H431" s="221" t="s">
        <v>1</v>
      </c>
      <c r="I431" s="140"/>
      <c r="J431" s="219"/>
      <c r="L431" s="138"/>
      <c r="M431" s="141"/>
      <c r="T431" s="142"/>
      <c r="AT431" s="139" t="s">
        <v>162</v>
      </c>
      <c r="AU431" s="139" t="s">
        <v>166</v>
      </c>
      <c r="AV431" s="12" t="s">
        <v>86</v>
      </c>
      <c r="AW431" s="12" t="s">
        <v>32</v>
      </c>
      <c r="AX431" s="12" t="s">
        <v>78</v>
      </c>
      <c r="AY431" s="139" t="s">
        <v>153</v>
      </c>
    </row>
    <row r="432" spans="2:65" s="12" customFormat="1">
      <c r="B432" s="138"/>
      <c r="C432" s="219"/>
      <c r="D432" s="220" t="s">
        <v>162</v>
      </c>
      <c r="E432" s="221" t="s">
        <v>1</v>
      </c>
      <c r="F432" s="222" t="s">
        <v>419</v>
      </c>
      <c r="G432" s="219"/>
      <c r="H432" s="221" t="s">
        <v>1</v>
      </c>
      <c r="I432" s="140"/>
      <c r="J432" s="219"/>
      <c r="L432" s="138"/>
      <c r="M432" s="141"/>
      <c r="T432" s="142"/>
      <c r="AT432" s="139" t="s">
        <v>162</v>
      </c>
      <c r="AU432" s="139" t="s">
        <v>166</v>
      </c>
      <c r="AV432" s="12" t="s">
        <v>86</v>
      </c>
      <c r="AW432" s="12" t="s">
        <v>32</v>
      </c>
      <c r="AX432" s="12" t="s">
        <v>78</v>
      </c>
      <c r="AY432" s="139" t="s">
        <v>153</v>
      </c>
    </row>
    <row r="433" spans="2:65" s="13" customFormat="1">
      <c r="B433" s="143"/>
      <c r="C433" s="223"/>
      <c r="D433" s="220" t="s">
        <v>162</v>
      </c>
      <c r="E433" s="224" t="s">
        <v>1</v>
      </c>
      <c r="F433" s="225" t="s">
        <v>462</v>
      </c>
      <c r="G433" s="223"/>
      <c r="H433" s="226">
        <v>4.9000000000000002E-2</v>
      </c>
      <c r="I433" s="145"/>
      <c r="J433" s="223"/>
      <c r="L433" s="143"/>
      <c r="M433" s="146"/>
      <c r="T433" s="147"/>
      <c r="AT433" s="144" t="s">
        <v>162</v>
      </c>
      <c r="AU433" s="144" t="s">
        <v>166</v>
      </c>
      <c r="AV433" s="13" t="s">
        <v>88</v>
      </c>
      <c r="AW433" s="13" t="s">
        <v>32</v>
      </c>
      <c r="AX433" s="13" t="s">
        <v>78</v>
      </c>
      <c r="AY433" s="144" t="s">
        <v>153</v>
      </c>
    </row>
    <row r="434" spans="2:65" s="13" customFormat="1">
      <c r="B434" s="143"/>
      <c r="C434" s="223"/>
      <c r="D434" s="220" t="s">
        <v>162</v>
      </c>
      <c r="E434" s="224" t="s">
        <v>1</v>
      </c>
      <c r="F434" s="225" t="s">
        <v>463</v>
      </c>
      <c r="G434" s="223"/>
      <c r="H434" s="226">
        <v>2.1999999999999999E-2</v>
      </c>
      <c r="I434" s="145"/>
      <c r="J434" s="223"/>
      <c r="L434" s="143"/>
      <c r="M434" s="146"/>
      <c r="T434" s="147"/>
      <c r="AT434" s="144" t="s">
        <v>162</v>
      </c>
      <c r="AU434" s="144" t="s">
        <v>166</v>
      </c>
      <c r="AV434" s="13" t="s">
        <v>88</v>
      </c>
      <c r="AW434" s="13" t="s">
        <v>32</v>
      </c>
      <c r="AX434" s="13" t="s">
        <v>78</v>
      </c>
      <c r="AY434" s="144" t="s">
        <v>153</v>
      </c>
    </row>
    <row r="435" spans="2:65" s="14" customFormat="1">
      <c r="B435" s="148"/>
      <c r="C435" s="227"/>
      <c r="D435" s="220" t="s">
        <v>162</v>
      </c>
      <c r="E435" s="228" t="s">
        <v>1</v>
      </c>
      <c r="F435" s="229" t="s">
        <v>165</v>
      </c>
      <c r="G435" s="227"/>
      <c r="H435" s="230">
        <v>7.0999999999999994E-2</v>
      </c>
      <c r="I435" s="150"/>
      <c r="J435" s="227"/>
      <c r="L435" s="148"/>
      <c r="M435" s="151"/>
      <c r="T435" s="152"/>
      <c r="AT435" s="149" t="s">
        <v>162</v>
      </c>
      <c r="AU435" s="149" t="s">
        <v>166</v>
      </c>
      <c r="AV435" s="14" t="s">
        <v>166</v>
      </c>
      <c r="AW435" s="14" t="s">
        <v>32</v>
      </c>
      <c r="AX435" s="14" t="s">
        <v>78</v>
      </c>
      <c r="AY435" s="149" t="s">
        <v>153</v>
      </c>
    </row>
    <row r="436" spans="2:65" s="12" customFormat="1">
      <c r="B436" s="138"/>
      <c r="C436" s="219"/>
      <c r="D436" s="220" t="s">
        <v>162</v>
      </c>
      <c r="E436" s="221" t="s">
        <v>1</v>
      </c>
      <c r="F436" s="222" t="s">
        <v>430</v>
      </c>
      <c r="G436" s="219"/>
      <c r="H436" s="221" t="s">
        <v>1</v>
      </c>
      <c r="I436" s="140"/>
      <c r="J436" s="219"/>
      <c r="L436" s="138"/>
      <c r="M436" s="141"/>
      <c r="T436" s="142"/>
      <c r="AT436" s="139" t="s">
        <v>162</v>
      </c>
      <c r="AU436" s="139" t="s">
        <v>166</v>
      </c>
      <c r="AV436" s="12" t="s">
        <v>86</v>
      </c>
      <c r="AW436" s="12" t="s">
        <v>32</v>
      </c>
      <c r="AX436" s="12" t="s">
        <v>78</v>
      </c>
      <c r="AY436" s="139" t="s">
        <v>153</v>
      </c>
    </row>
    <row r="437" spans="2:65" s="13" customFormat="1">
      <c r="B437" s="143"/>
      <c r="C437" s="223"/>
      <c r="D437" s="220" t="s">
        <v>162</v>
      </c>
      <c r="E437" s="224" t="s">
        <v>1</v>
      </c>
      <c r="F437" s="225" t="s">
        <v>464</v>
      </c>
      <c r="G437" s="223"/>
      <c r="H437" s="226">
        <v>5.0570000000000004</v>
      </c>
      <c r="I437" s="145"/>
      <c r="J437" s="223"/>
      <c r="L437" s="143"/>
      <c r="M437" s="146"/>
      <c r="T437" s="147"/>
      <c r="AT437" s="144" t="s">
        <v>162</v>
      </c>
      <c r="AU437" s="144" t="s">
        <v>166</v>
      </c>
      <c r="AV437" s="13" t="s">
        <v>88</v>
      </c>
      <c r="AW437" s="13" t="s">
        <v>32</v>
      </c>
      <c r="AX437" s="13" t="s">
        <v>78</v>
      </c>
      <c r="AY437" s="144" t="s">
        <v>153</v>
      </c>
    </row>
    <row r="438" spans="2:65" s="14" customFormat="1">
      <c r="B438" s="148"/>
      <c r="C438" s="227"/>
      <c r="D438" s="220" t="s">
        <v>162</v>
      </c>
      <c r="E438" s="228" t="s">
        <v>1</v>
      </c>
      <c r="F438" s="229" t="s">
        <v>165</v>
      </c>
      <c r="G438" s="227"/>
      <c r="H438" s="230">
        <v>5.0570000000000004</v>
      </c>
      <c r="I438" s="150"/>
      <c r="J438" s="227"/>
      <c r="L438" s="148"/>
      <c r="M438" s="151"/>
      <c r="T438" s="152"/>
      <c r="AT438" s="149" t="s">
        <v>162</v>
      </c>
      <c r="AU438" s="149" t="s">
        <v>166</v>
      </c>
      <c r="AV438" s="14" t="s">
        <v>166</v>
      </c>
      <c r="AW438" s="14" t="s">
        <v>32</v>
      </c>
      <c r="AX438" s="14" t="s">
        <v>78</v>
      </c>
      <c r="AY438" s="149" t="s">
        <v>153</v>
      </c>
    </row>
    <row r="439" spans="2:65" s="15" customFormat="1">
      <c r="B439" s="153"/>
      <c r="C439" s="231"/>
      <c r="D439" s="220" t="s">
        <v>162</v>
      </c>
      <c r="E439" s="232" t="s">
        <v>1</v>
      </c>
      <c r="F439" s="233" t="s">
        <v>167</v>
      </c>
      <c r="G439" s="231"/>
      <c r="H439" s="234">
        <v>5.1280000000000001</v>
      </c>
      <c r="I439" s="155"/>
      <c r="J439" s="231"/>
      <c r="L439" s="153"/>
      <c r="M439" s="156"/>
      <c r="T439" s="157"/>
      <c r="AT439" s="154" t="s">
        <v>162</v>
      </c>
      <c r="AU439" s="154" t="s">
        <v>166</v>
      </c>
      <c r="AV439" s="15" t="s">
        <v>160</v>
      </c>
      <c r="AW439" s="15" t="s">
        <v>32</v>
      </c>
      <c r="AX439" s="15" t="s">
        <v>86</v>
      </c>
      <c r="AY439" s="154" t="s">
        <v>153</v>
      </c>
    </row>
    <row r="440" spans="2:65" s="11" customFormat="1" ht="22.8" customHeight="1">
      <c r="B440" s="119"/>
      <c r="C440" s="235"/>
      <c r="D440" s="236" t="s">
        <v>77</v>
      </c>
      <c r="E440" s="237" t="s">
        <v>193</v>
      </c>
      <c r="F440" s="237" t="s">
        <v>465</v>
      </c>
      <c r="G440" s="235"/>
      <c r="H440" s="235"/>
      <c r="I440" s="122"/>
      <c r="J440" s="247">
        <f>BK440</f>
        <v>0</v>
      </c>
      <c r="L440" s="119"/>
      <c r="M440" s="123"/>
      <c r="P440" s="124">
        <f>SUM(P441:P863)</f>
        <v>0</v>
      </c>
      <c r="R440" s="124">
        <f>SUM(R441:R863)</f>
        <v>20.571740870000006</v>
      </c>
      <c r="T440" s="125">
        <f>SUM(T441:T863)</f>
        <v>0</v>
      </c>
      <c r="AR440" s="120" t="s">
        <v>86</v>
      </c>
      <c r="AT440" s="126" t="s">
        <v>77</v>
      </c>
      <c r="AU440" s="126" t="s">
        <v>86</v>
      </c>
      <c r="AY440" s="120" t="s">
        <v>153</v>
      </c>
      <c r="BK440" s="127">
        <f>SUM(BK441:BK863)</f>
        <v>0</v>
      </c>
    </row>
    <row r="441" spans="2:65" s="1" customFormat="1" ht="37.799999999999997" customHeight="1">
      <c r="B441" s="129"/>
      <c r="C441" s="214" t="s">
        <v>438</v>
      </c>
      <c r="D441" s="214" t="s">
        <v>155</v>
      </c>
      <c r="E441" s="215" t="s">
        <v>466</v>
      </c>
      <c r="F441" s="216" t="s">
        <v>467</v>
      </c>
      <c r="G441" s="217" t="s">
        <v>217</v>
      </c>
      <c r="H441" s="218">
        <v>218.8</v>
      </c>
      <c r="I441" s="131"/>
      <c r="J441" s="248">
        <f>ROUND(I441*H441,2)</f>
        <v>0</v>
      </c>
      <c r="K441" s="130" t="s">
        <v>159</v>
      </c>
      <c r="L441" s="32"/>
      <c r="M441" s="132" t="s">
        <v>1</v>
      </c>
      <c r="N441" s="133" t="s">
        <v>43</v>
      </c>
      <c r="P441" s="134">
        <f>O441*H441</f>
        <v>0</v>
      </c>
      <c r="Q441" s="134">
        <v>1.4E-3</v>
      </c>
      <c r="R441" s="134">
        <f>Q441*H441</f>
        <v>0.30632000000000004</v>
      </c>
      <c r="S441" s="134">
        <v>0</v>
      </c>
      <c r="T441" s="135">
        <f>S441*H441</f>
        <v>0</v>
      </c>
      <c r="AR441" s="136" t="s">
        <v>160</v>
      </c>
      <c r="AT441" s="136" t="s">
        <v>155</v>
      </c>
      <c r="AU441" s="136" t="s">
        <v>88</v>
      </c>
      <c r="AY441" s="17" t="s">
        <v>153</v>
      </c>
      <c r="BE441" s="137">
        <f>IF(N441="základní",J441,0)</f>
        <v>0</v>
      </c>
      <c r="BF441" s="137">
        <f>IF(N441="snížená",J441,0)</f>
        <v>0</v>
      </c>
      <c r="BG441" s="137">
        <f>IF(N441="zákl. přenesená",J441,0)</f>
        <v>0</v>
      </c>
      <c r="BH441" s="137">
        <f>IF(N441="sníž. přenesená",J441,0)</f>
        <v>0</v>
      </c>
      <c r="BI441" s="137">
        <f>IF(N441="nulová",J441,0)</f>
        <v>0</v>
      </c>
      <c r="BJ441" s="17" t="s">
        <v>86</v>
      </c>
      <c r="BK441" s="137">
        <f>ROUND(I441*H441,2)</f>
        <v>0</v>
      </c>
      <c r="BL441" s="17" t="s">
        <v>160</v>
      </c>
      <c r="BM441" s="136" t="s">
        <v>468</v>
      </c>
    </row>
    <row r="442" spans="2:65" s="12" customFormat="1">
      <c r="B442" s="138"/>
      <c r="C442" s="219"/>
      <c r="D442" s="220" t="s">
        <v>162</v>
      </c>
      <c r="E442" s="221" t="s">
        <v>1</v>
      </c>
      <c r="F442" s="222" t="s">
        <v>469</v>
      </c>
      <c r="G442" s="219"/>
      <c r="H442" s="221" t="s">
        <v>1</v>
      </c>
      <c r="I442" s="140"/>
      <c r="J442" s="219"/>
      <c r="L442" s="138"/>
      <c r="M442" s="141"/>
      <c r="T442" s="142"/>
      <c r="AT442" s="139" t="s">
        <v>162</v>
      </c>
      <c r="AU442" s="139" t="s">
        <v>88</v>
      </c>
      <c r="AV442" s="12" t="s">
        <v>86</v>
      </c>
      <c r="AW442" s="12" t="s">
        <v>32</v>
      </c>
      <c r="AX442" s="12" t="s">
        <v>78</v>
      </c>
      <c r="AY442" s="139" t="s">
        <v>153</v>
      </c>
    </row>
    <row r="443" spans="2:65" s="12" customFormat="1">
      <c r="B443" s="138"/>
      <c r="C443" s="219"/>
      <c r="D443" s="220" t="s">
        <v>162</v>
      </c>
      <c r="E443" s="221" t="s">
        <v>1</v>
      </c>
      <c r="F443" s="222" t="s">
        <v>264</v>
      </c>
      <c r="G443" s="219"/>
      <c r="H443" s="221" t="s">
        <v>1</v>
      </c>
      <c r="I443" s="140"/>
      <c r="J443" s="219"/>
      <c r="L443" s="138"/>
      <c r="M443" s="141"/>
      <c r="T443" s="142"/>
      <c r="AT443" s="139" t="s">
        <v>162</v>
      </c>
      <c r="AU443" s="139" t="s">
        <v>88</v>
      </c>
      <c r="AV443" s="12" t="s">
        <v>86</v>
      </c>
      <c r="AW443" s="12" t="s">
        <v>32</v>
      </c>
      <c r="AX443" s="12" t="s">
        <v>78</v>
      </c>
      <c r="AY443" s="139" t="s">
        <v>153</v>
      </c>
    </row>
    <row r="444" spans="2:65" s="12" customFormat="1">
      <c r="B444" s="138"/>
      <c r="C444" s="219"/>
      <c r="D444" s="220" t="s">
        <v>162</v>
      </c>
      <c r="E444" s="221" t="s">
        <v>1</v>
      </c>
      <c r="F444" s="222" t="s">
        <v>470</v>
      </c>
      <c r="G444" s="219"/>
      <c r="H444" s="221" t="s">
        <v>1</v>
      </c>
      <c r="I444" s="140"/>
      <c r="J444" s="219"/>
      <c r="L444" s="138"/>
      <c r="M444" s="141"/>
      <c r="T444" s="142"/>
      <c r="AT444" s="139" t="s">
        <v>162</v>
      </c>
      <c r="AU444" s="139" t="s">
        <v>88</v>
      </c>
      <c r="AV444" s="12" t="s">
        <v>86</v>
      </c>
      <c r="AW444" s="12" t="s">
        <v>32</v>
      </c>
      <c r="AX444" s="12" t="s">
        <v>78</v>
      </c>
      <c r="AY444" s="139" t="s">
        <v>153</v>
      </c>
    </row>
    <row r="445" spans="2:65" s="13" customFormat="1">
      <c r="B445" s="143"/>
      <c r="C445" s="223"/>
      <c r="D445" s="220" t="s">
        <v>162</v>
      </c>
      <c r="E445" s="224" t="s">
        <v>1</v>
      </c>
      <c r="F445" s="225" t="s">
        <v>471</v>
      </c>
      <c r="G445" s="223"/>
      <c r="H445" s="226">
        <v>63.5</v>
      </c>
      <c r="I445" s="145"/>
      <c r="J445" s="223"/>
      <c r="L445" s="143"/>
      <c r="M445" s="146"/>
      <c r="T445" s="147"/>
      <c r="AT445" s="144" t="s">
        <v>162</v>
      </c>
      <c r="AU445" s="144" t="s">
        <v>88</v>
      </c>
      <c r="AV445" s="13" t="s">
        <v>88</v>
      </c>
      <c r="AW445" s="13" t="s">
        <v>32</v>
      </c>
      <c r="AX445" s="13" t="s">
        <v>78</v>
      </c>
      <c r="AY445" s="144" t="s">
        <v>153</v>
      </c>
    </row>
    <row r="446" spans="2:65" s="12" customFormat="1">
      <c r="B446" s="138"/>
      <c r="C446" s="219"/>
      <c r="D446" s="220" t="s">
        <v>162</v>
      </c>
      <c r="E446" s="221" t="s">
        <v>1</v>
      </c>
      <c r="F446" s="222" t="s">
        <v>472</v>
      </c>
      <c r="G446" s="219"/>
      <c r="H446" s="221" t="s">
        <v>1</v>
      </c>
      <c r="I446" s="140"/>
      <c r="J446" s="219"/>
      <c r="L446" s="138"/>
      <c r="M446" s="141"/>
      <c r="T446" s="142"/>
      <c r="AT446" s="139" t="s">
        <v>162</v>
      </c>
      <c r="AU446" s="139" t="s">
        <v>88</v>
      </c>
      <c r="AV446" s="12" t="s">
        <v>86</v>
      </c>
      <c r="AW446" s="12" t="s">
        <v>32</v>
      </c>
      <c r="AX446" s="12" t="s">
        <v>78</v>
      </c>
      <c r="AY446" s="139" t="s">
        <v>153</v>
      </c>
    </row>
    <row r="447" spans="2:65" s="13" customFormat="1">
      <c r="B447" s="143"/>
      <c r="C447" s="223"/>
      <c r="D447" s="220" t="s">
        <v>162</v>
      </c>
      <c r="E447" s="224" t="s">
        <v>1</v>
      </c>
      <c r="F447" s="225" t="s">
        <v>473</v>
      </c>
      <c r="G447" s="223"/>
      <c r="H447" s="226">
        <v>73.099999999999994</v>
      </c>
      <c r="I447" s="145"/>
      <c r="J447" s="223"/>
      <c r="L447" s="143"/>
      <c r="M447" s="146"/>
      <c r="T447" s="147"/>
      <c r="AT447" s="144" t="s">
        <v>162</v>
      </c>
      <c r="AU447" s="144" t="s">
        <v>88</v>
      </c>
      <c r="AV447" s="13" t="s">
        <v>88</v>
      </c>
      <c r="AW447" s="13" t="s">
        <v>32</v>
      </c>
      <c r="AX447" s="13" t="s">
        <v>78</v>
      </c>
      <c r="AY447" s="144" t="s">
        <v>153</v>
      </c>
    </row>
    <row r="448" spans="2:65" s="12" customFormat="1">
      <c r="B448" s="138"/>
      <c r="C448" s="219"/>
      <c r="D448" s="220" t="s">
        <v>162</v>
      </c>
      <c r="E448" s="221" t="s">
        <v>1</v>
      </c>
      <c r="F448" s="222" t="s">
        <v>356</v>
      </c>
      <c r="G448" s="219"/>
      <c r="H448" s="221" t="s">
        <v>1</v>
      </c>
      <c r="I448" s="140"/>
      <c r="J448" s="219"/>
      <c r="L448" s="138"/>
      <c r="M448" s="141"/>
      <c r="T448" s="142"/>
      <c r="AT448" s="139" t="s">
        <v>162</v>
      </c>
      <c r="AU448" s="139" t="s">
        <v>88</v>
      </c>
      <c r="AV448" s="12" t="s">
        <v>86</v>
      </c>
      <c r="AW448" s="12" t="s">
        <v>32</v>
      </c>
      <c r="AX448" s="12" t="s">
        <v>78</v>
      </c>
      <c r="AY448" s="139" t="s">
        <v>153</v>
      </c>
    </row>
    <row r="449" spans="2:65" s="13" customFormat="1">
      <c r="B449" s="143"/>
      <c r="C449" s="223"/>
      <c r="D449" s="220" t="s">
        <v>162</v>
      </c>
      <c r="E449" s="224" t="s">
        <v>1</v>
      </c>
      <c r="F449" s="225" t="s">
        <v>474</v>
      </c>
      <c r="G449" s="223"/>
      <c r="H449" s="226">
        <v>20.3</v>
      </c>
      <c r="I449" s="145"/>
      <c r="J449" s="223"/>
      <c r="L449" s="143"/>
      <c r="M449" s="146"/>
      <c r="T449" s="147"/>
      <c r="AT449" s="144" t="s">
        <v>162</v>
      </c>
      <c r="AU449" s="144" t="s">
        <v>88</v>
      </c>
      <c r="AV449" s="13" t="s">
        <v>88</v>
      </c>
      <c r="AW449" s="13" t="s">
        <v>32</v>
      </c>
      <c r="AX449" s="13" t="s">
        <v>78</v>
      </c>
      <c r="AY449" s="144" t="s">
        <v>153</v>
      </c>
    </row>
    <row r="450" spans="2:65" s="12" customFormat="1">
      <c r="B450" s="138"/>
      <c r="C450" s="219"/>
      <c r="D450" s="220" t="s">
        <v>162</v>
      </c>
      <c r="E450" s="221" t="s">
        <v>1</v>
      </c>
      <c r="F450" s="222" t="s">
        <v>319</v>
      </c>
      <c r="G450" s="219"/>
      <c r="H450" s="221" t="s">
        <v>1</v>
      </c>
      <c r="I450" s="140"/>
      <c r="J450" s="219"/>
      <c r="L450" s="138"/>
      <c r="M450" s="141"/>
      <c r="T450" s="142"/>
      <c r="AT450" s="139" t="s">
        <v>162</v>
      </c>
      <c r="AU450" s="139" t="s">
        <v>88</v>
      </c>
      <c r="AV450" s="12" t="s">
        <v>86</v>
      </c>
      <c r="AW450" s="12" t="s">
        <v>32</v>
      </c>
      <c r="AX450" s="12" t="s">
        <v>78</v>
      </c>
      <c r="AY450" s="139" t="s">
        <v>153</v>
      </c>
    </row>
    <row r="451" spans="2:65" s="13" customFormat="1">
      <c r="B451" s="143"/>
      <c r="C451" s="223"/>
      <c r="D451" s="220" t="s">
        <v>162</v>
      </c>
      <c r="E451" s="224" t="s">
        <v>1</v>
      </c>
      <c r="F451" s="225" t="s">
        <v>475</v>
      </c>
      <c r="G451" s="223"/>
      <c r="H451" s="226">
        <v>21.6</v>
      </c>
      <c r="I451" s="145"/>
      <c r="J451" s="223"/>
      <c r="L451" s="143"/>
      <c r="M451" s="146"/>
      <c r="T451" s="147"/>
      <c r="AT451" s="144" t="s">
        <v>162</v>
      </c>
      <c r="AU451" s="144" t="s">
        <v>88</v>
      </c>
      <c r="AV451" s="13" t="s">
        <v>88</v>
      </c>
      <c r="AW451" s="13" t="s">
        <v>32</v>
      </c>
      <c r="AX451" s="13" t="s">
        <v>78</v>
      </c>
      <c r="AY451" s="144" t="s">
        <v>153</v>
      </c>
    </row>
    <row r="452" spans="2:65" s="14" customFormat="1">
      <c r="B452" s="148"/>
      <c r="C452" s="227"/>
      <c r="D452" s="220" t="s">
        <v>162</v>
      </c>
      <c r="E452" s="228" t="s">
        <v>1</v>
      </c>
      <c r="F452" s="229" t="s">
        <v>165</v>
      </c>
      <c r="G452" s="227"/>
      <c r="H452" s="230">
        <v>178.5</v>
      </c>
      <c r="I452" s="150"/>
      <c r="J452" s="227"/>
      <c r="L452" s="148"/>
      <c r="M452" s="151"/>
      <c r="T452" s="152"/>
      <c r="AT452" s="149" t="s">
        <v>162</v>
      </c>
      <c r="AU452" s="149" t="s">
        <v>88</v>
      </c>
      <c r="AV452" s="14" t="s">
        <v>166</v>
      </c>
      <c r="AW452" s="14" t="s">
        <v>32</v>
      </c>
      <c r="AX452" s="14" t="s">
        <v>78</v>
      </c>
      <c r="AY452" s="149" t="s">
        <v>153</v>
      </c>
    </row>
    <row r="453" spans="2:65" s="12" customFormat="1">
      <c r="B453" s="138"/>
      <c r="C453" s="219"/>
      <c r="D453" s="220" t="s">
        <v>162</v>
      </c>
      <c r="E453" s="221" t="s">
        <v>1</v>
      </c>
      <c r="F453" s="222" t="s">
        <v>268</v>
      </c>
      <c r="G453" s="219"/>
      <c r="H453" s="221" t="s">
        <v>1</v>
      </c>
      <c r="I453" s="140"/>
      <c r="J453" s="219"/>
      <c r="L453" s="138"/>
      <c r="M453" s="141"/>
      <c r="T453" s="142"/>
      <c r="AT453" s="139" t="s">
        <v>162</v>
      </c>
      <c r="AU453" s="139" t="s">
        <v>88</v>
      </c>
      <c r="AV453" s="12" t="s">
        <v>86</v>
      </c>
      <c r="AW453" s="12" t="s">
        <v>32</v>
      </c>
      <c r="AX453" s="12" t="s">
        <v>78</v>
      </c>
      <c r="AY453" s="139" t="s">
        <v>153</v>
      </c>
    </row>
    <row r="454" spans="2:65" s="12" customFormat="1">
      <c r="B454" s="138"/>
      <c r="C454" s="219"/>
      <c r="D454" s="220" t="s">
        <v>162</v>
      </c>
      <c r="E454" s="221" t="s">
        <v>1</v>
      </c>
      <c r="F454" s="222" t="s">
        <v>476</v>
      </c>
      <c r="G454" s="219"/>
      <c r="H454" s="221" t="s">
        <v>1</v>
      </c>
      <c r="I454" s="140"/>
      <c r="J454" s="219"/>
      <c r="L454" s="138"/>
      <c r="M454" s="141"/>
      <c r="T454" s="142"/>
      <c r="AT454" s="139" t="s">
        <v>162</v>
      </c>
      <c r="AU454" s="139" t="s">
        <v>88</v>
      </c>
      <c r="AV454" s="12" t="s">
        <v>86</v>
      </c>
      <c r="AW454" s="12" t="s">
        <v>32</v>
      </c>
      <c r="AX454" s="12" t="s">
        <v>78</v>
      </c>
      <c r="AY454" s="139" t="s">
        <v>153</v>
      </c>
    </row>
    <row r="455" spans="2:65" s="13" customFormat="1">
      <c r="B455" s="143"/>
      <c r="C455" s="223"/>
      <c r="D455" s="220" t="s">
        <v>162</v>
      </c>
      <c r="E455" s="224" t="s">
        <v>1</v>
      </c>
      <c r="F455" s="225" t="s">
        <v>477</v>
      </c>
      <c r="G455" s="223"/>
      <c r="H455" s="226">
        <v>14.2</v>
      </c>
      <c r="I455" s="145"/>
      <c r="J455" s="223"/>
      <c r="L455" s="143"/>
      <c r="M455" s="146"/>
      <c r="T455" s="147"/>
      <c r="AT455" s="144" t="s">
        <v>162</v>
      </c>
      <c r="AU455" s="144" t="s">
        <v>88</v>
      </c>
      <c r="AV455" s="13" t="s">
        <v>88</v>
      </c>
      <c r="AW455" s="13" t="s">
        <v>32</v>
      </c>
      <c r="AX455" s="13" t="s">
        <v>78</v>
      </c>
      <c r="AY455" s="144" t="s">
        <v>153</v>
      </c>
    </row>
    <row r="456" spans="2:65" s="12" customFormat="1">
      <c r="B456" s="138"/>
      <c r="C456" s="219"/>
      <c r="D456" s="220" t="s">
        <v>162</v>
      </c>
      <c r="E456" s="221" t="s">
        <v>1</v>
      </c>
      <c r="F456" s="222" t="s">
        <v>323</v>
      </c>
      <c r="G456" s="219"/>
      <c r="H456" s="221" t="s">
        <v>1</v>
      </c>
      <c r="I456" s="140"/>
      <c r="J456" s="219"/>
      <c r="L456" s="138"/>
      <c r="M456" s="141"/>
      <c r="T456" s="142"/>
      <c r="AT456" s="139" t="s">
        <v>162</v>
      </c>
      <c r="AU456" s="139" t="s">
        <v>88</v>
      </c>
      <c r="AV456" s="12" t="s">
        <v>86</v>
      </c>
      <c r="AW456" s="12" t="s">
        <v>32</v>
      </c>
      <c r="AX456" s="12" t="s">
        <v>78</v>
      </c>
      <c r="AY456" s="139" t="s">
        <v>153</v>
      </c>
    </row>
    <row r="457" spans="2:65" s="13" customFormat="1">
      <c r="B457" s="143"/>
      <c r="C457" s="223"/>
      <c r="D457" s="220" t="s">
        <v>162</v>
      </c>
      <c r="E457" s="224" t="s">
        <v>1</v>
      </c>
      <c r="F457" s="225" t="s">
        <v>478</v>
      </c>
      <c r="G457" s="223"/>
      <c r="H457" s="226">
        <v>26.1</v>
      </c>
      <c r="I457" s="145"/>
      <c r="J457" s="223"/>
      <c r="L457" s="143"/>
      <c r="M457" s="146"/>
      <c r="T457" s="147"/>
      <c r="AT457" s="144" t="s">
        <v>162</v>
      </c>
      <c r="AU457" s="144" t="s">
        <v>88</v>
      </c>
      <c r="AV457" s="13" t="s">
        <v>88</v>
      </c>
      <c r="AW457" s="13" t="s">
        <v>32</v>
      </c>
      <c r="AX457" s="13" t="s">
        <v>78</v>
      </c>
      <c r="AY457" s="144" t="s">
        <v>153</v>
      </c>
    </row>
    <row r="458" spans="2:65" s="14" customFormat="1">
      <c r="B458" s="148"/>
      <c r="C458" s="227"/>
      <c r="D458" s="220" t="s">
        <v>162</v>
      </c>
      <c r="E458" s="228" t="s">
        <v>1</v>
      </c>
      <c r="F458" s="229" t="s">
        <v>165</v>
      </c>
      <c r="G458" s="227"/>
      <c r="H458" s="230">
        <v>40.299999999999997</v>
      </c>
      <c r="I458" s="150"/>
      <c r="J458" s="227"/>
      <c r="L458" s="148"/>
      <c r="M458" s="151"/>
      <c r="T458" s="152"/>
      <c r="AT458" s="149" t="s">
        <v>162</v>
      </c>
      <c r="AU458" s="149" t="s">
        <v>88</v>
      </c>
      <c r="AV458" s="14" t="s">
        <v>166</v>
      </c>
      <c r="AW458" s="14" t="s">
        <v>32</v>
      </c>
      <c r="AX458" s="14" t="s">
        <v>78</v>
      </c>
      <c r="AY458" s="149" t="s">
        <v>153</v>
      </c>
    </row>
    <row r="459" spans="2:65" s="15" customFormat="1">
      <c r="B459" s="153"/>
      <c r="C459" s="231"/>
      <c r="D459" s="220" t="s">
        <v>162</v>
      </c>
      <c r="E459" s="232" t="s">
        <v>1</v>
      </c>
      <c r="F459" s="233" t="s">
        <v>167</v>
      </c>
      <c r="G459" s="231"/>
      <c r="H459" s="234">
        <v>218.8</v>
      </c>
      <c r="I459" s="155"/>
      <c r="J459" s="231"/>
      <c r="L459" s="153"/>
      <c r="M459" s="156"/>
      <c r="T459" s="157"/>
      <c r="AT459" s="154" t="s">
        <v>162</v>
      </c>
      <c r="AU459" s="154" t="s">
        <v>88</v>
      </c>
      <c r="AV459" s="15" t="s">
        <v>160</v>
      </c>
      <c r="AW459" s="15" t="s">
        <v>32</v>
      </c>
      <c r="AX459" s="15" t="s">
        <v>86</v>
      </c>
      <c r="AY459" s="154" t="s">
        <v>153</v>
      </c>
    </row>
    <row r="460" spans="2:65" s="1" customFormat="1" ht="37.799999999999997" customHeight="1">
      <c r="B460" s="129"/>
      <c r="C460" s="214" t="s">
        <v>479</v>
      </c>
      <c r="D460" s="214" t="s">
        <v>155</v>
      </c>
      <c r="E460" s="215" t="s">
        <v>480</v>
      </c>
      <c r="F460" s="216" t="s">
        <v>481</v>
      </c>
      <c r="G460" s="217" t="s">
        <v>217</v>
      </c>
      <c r="H460" s="218">
        <v>218.8</v>
      </c>
      <c r="I460" s="131"/>
      <c r="J460" s="248">
        <f>ROUND(I460*H460,2)</f>
        <v>0</v>
      </c>
      <c r="K460" s="130" t="s">
        <v>159</v>
      </c>
      <c r="L460" s="32"/>
      <c r="M460" s="132" t="s">
        <v>1</v>
      </c>
      <c r="N460" s="133" t="s">
        <v>43</v>
      </c>
      <c r="P460" s="134">
        <f>O460*H460</f>
        <v>0</v>
      </c>
      <c r="Q460" s="134">
        <v>4.3800000000000002E-3</v>
      </c>
      <c r="R460" s="134">
        <f>Q460*H460</f>
        <v>0.95834400000000008</v>
      </c>
      <c r="S460" s="134">
        <v>0</v>
      </c>
      <c r="T460" s="135">
        <f>S460*H460</f>
        <v>0</v>
      </c>
      <c r="AR460" s="136" t="s">
        <v>160</v>
      </c>
      <c r="AT460" s="136" t="s">
        <v>155</v>
      </c>
      <c r="AU460" s="136" t="s">
        <v>88</v>
      </c>
      <c r="AY460" s="17" t="s">
        <v>153</v>
      </c>
      <c r="BE460" s="137">
        <f>IF(N460="základní",J460,0)</f>
        <v>0</v>
      </c>
      <c r="BF460" s="137">
        <f>IF(N460="snížená",J460,0)</f>
        <v>0</v>
      </c>
      <c r="BG460" s="137">
        <f>IF(N460="zákl. přenesená",J460,0)</f>
        <v>0</v>
      </c>
      <c r="BH460" s="137">
        <f>IF(N460="sníž. přenesená",J460,0)</f>
        <v>0</v>
      </c>
      <c r="BI460" s="137">
        <f>IF(N460="nulová",J460,0)</f>
        <v>0</v>
      </c>
      <c r="BJ460" s="17" t="s">
        <v>86</v>
      </c>
      <c r="BK460" s="137">
        <f>ROUND(I460*H460,2)</f>
        <v>0</v>
      </c>
      <c r="BL460" s="17" t="s">
        <v>160</v>
      </c>
      <c r="BM460" s="136" t="s">
        <v>482</v>
      </c>
    </row>
    <row r="461" spans="2:65" s="12" customFormat="1">
      <c r="B461" s="138"/>
      <c r="C461" s="219"/>
      <c r="D461" s="220" t="s">
        <v>162</v>
      </c>
      <c r="E461" s="221" t="s">
        <v>1</v>
      </c>
      <c r="F461" s="222" t="s">
        <v>483</v>
      </c>
      <c r="G461" s="219"/>
      <c r="H461" s="221" t="s">
        <v>1</v>
      </c>
      <c r="I461" s="140"/>
      <c r="J461" s="219"/>
      <c r="L461" s="138"/>
      <c r="M461" s="141"/>
      <c r="T461" s="142"/>
      <c r="AT461" s="139" t="s">
        <v>162</v>
      </c>
      <c r="AU461" s="139" t="s">
        <v>88</v>
      </c>
      <c r="AV461" s="12" t="s">
        <v>86</v>
      </c>
      <c r="AW461" s="12" t="s">
        <v>32</v>
      </c>
      <c r="AX461" s="12" t="s">
        <v>78</v>
      </c>
      <c r="AY461" s="139" t="s">
        <v>153</v>
      </c>
    </row>
    <row r="462" spans="2:65" s="12" customFormat="1">
      <c r="B462" s="138"/>
      <c r="C462" s="219"/>
      <c r="D462" s="220" t="s">
        <v>162</v>
      </c>
      <c r="E462" s="221" t="s">
        <v>1</v>
      </c>
      <c r="F462" s="222" t="s">
        <v>264</v>
      </c>
      <c r="G462" s="219"/>
      <c r="H462" s="221" t="s">
        <v>1</v>
      </c>
      <c r="I462" s="140"/>
      <c r="J462" s="219"/>
      <c r="L462" s="138"/>
      <c r="M462" s="141"/>
      <c r="T462" s="142"/>
      <c r="AT462" s="139" t="s">
        <v>162</v>
      </c>
      <c r="AU462" s="139" t="s">
        <v>88</v>
      </c>
      <c r="AV462" s="12" t="s">
        <v>86</v>
      </c>
      <c r="AW462" s="12" t="s">
        <v>32</v>
      </c>
      <c r="AX462" s="12" t="s">
        <v>78</v>
      </c>
      <c r="AY462" s="139" t="s">
        <v>153</v>
      </c>
    </row>
    <row r="463" spans="2:65" s="12" customFormat="1">
      <c r="B463" s="138"/>
      <c r="C463" s="219"/>
      <c r="D463" s="220" t="s">
        <v>162</v>
      </c>
      <c r="E463" s="221" t="s">
        <v>1</v>
      </c>
      <c r="F463" s="222" t="s">
        <v>470</v>
      </c>
      <c r="G463" s="219"/>
      <c r="H463" s="221" t="s">
        <v>1</v>
      </c>
      <c r="I463" s="140"/>
      <c r="J463" s="219"/>
      <c r="L463" s="138"/>
      <c r="M463" s="141"/>
      <c r="T463" s="142"/>
      <c r="AT463" s="139" t="s">
        <v>162</v>
      </c>
      <c r="AU463" s="139" t="s">
        <v>88</v>
      </c>
      <c r="AV463" s="12" t="s">
        <v>86</v>
      </c>
      <c r="AW463" s="12" t="s">
        <v>32</v>
      </c>
      <c r="AX463" s="12" t="s">
        <v>78</v>
      </c>
      <c r="AY463" s="139" t="s">
        <v>153</v>
      </c>
    </row>
    <row r="464" spans="2:65" s="13" customFormat="1">
      <c r="B464" s="143"/>
      <c r="C464" s="223"/>
      <c r="D464" s="220" t="s">
        <v>162</v>
      </c>
      <c r="E464" s="224" t="s">
        <v>1</v>
      </c>
      <c r="F464" s="225" t="s">
        <v>471</v>
      </c>
      <c r="G464" s="223"/>
      <c r="H464" s="226">
        <v>63.5</v>
      </c>
      <c r="I464" s="145"/>
      <c r="J464" s="223"/>
      <c r="L464" s="143"/>
      <c r="M464" s="146"/>
      <c r="T464" s="147"/>
      <c r="AT464" s="144" t="s">
        <v>162</v>
      </c>
      <c r="AU464" s="144" t="s">
        <v>88</v>
      </c>
      <c r="AV464" s="13" t="s">
        <v>88</v>
      </c>
      <c r="AW464" s="13" t="s">
        <v>32</v>
      </c>
      <c r="AX464" s="13" t="s">
        <v>78</v>
      </c>
      <c r="AY464" s="144" t="s">
        <v>153</v>
      </c>
    </row>
    <row r="465" spans="2:65" s="12" customFormat="1">
      <c r="B465" s="138"/>
      <c r="C465" s="219"/>
      <c r="D465" s="220" t="s">
        <v>162</v>
      </c>
      <c r="E465" s="221" t="s">
        <v>1</v>
      </c>
      <c r="F465" s="222" t="s">
        <v>472</v>
      </c>
      <c r="G465" s="219"/>
      <c r="H465" s="221" t="s">
        <v>1</v>
      </c>
      <c r="I465" s="140"/>
      <c r="J465" s="219"/>
      <c r="L465" s="138"/>
      <c r="M465" s="141"/>
      <c r="T465" s="142"/>
      <c r="AT465" s="139" t="s">
        <v>162</v>
      </c>
      <c r="AU465" s="139" t="s">
        <v>88</v>
      </c>
      <c r="AV465" s="12" t="s">
        <v>86</v>
      </c>
      <c r="AW465" s="12" t="s">
        <v>32</v>
      </c>
      <c r="AX465" s="12" t="s">
        <v>78</v>
      </c>
      <c r="AY465" s="139" t="s">
        <v>153</v>
      </c>
    </row>
    <row r="466" spans="2:65" s="13" customFormat="1">
      <c r="B466" s="143"/>
      <c r="C466" s="223"/>
      <c r="D466" s="220" t="s">
        <v>162</v>
      </c>
      <c r="E466" s="224" t="s">
        <v>1</v>
      </c>
      <c r="F466" s="225" t="s">
        <v>473</v>
      </c>
      <c r="G466" s="223"/>
      <c r="H466" s="226">
        <v>73.099999999999994</v>
      </c>
      <c r="I466" s="145"/>
      <c r="J466" s="223"/>
      <c r="L466" s="143"/>
      <c r="M466" s="146"/>
      <c r="T466" s="147"/>
      <c r="AT466" s="144" t="s">
        <v>162</v>
      </c>
      <c r="AU466" s="144" t="s">
        <v>88</v>
      </c>
      <c r="AV466" s="13" t="s">
        <v>88</v>
      </c>
      <c r="AW466" s="13" t="s">
        <v>32</v>
      </c>
      <c r="AX466" s="13" t="s">
        <v>78</v>
      </c>
      <c r="AY466" s="144" t="s">
        <v>153</v>
      </c>
    </row>
    <row r="467" spans="2:65" s="12" customFormat="1">
      <c r="B467" s="138"/>
      <c r="C467" s="219"/>
      <c r="D467" s="220" t="s">
        <v>162</v>
      </c>
      <c r="E467" s="221" t="s">
        <v>1</v>
      </c>
      <c r="F467" s="222" t="s">
        <v>356</v>
      </c>
      <c r="G467" s="219"/>
      <c r="H467" s="221" t="s">
        <v>1</v>
      </c>
      <c r="I467" s="140"/>
      <c r="J467" s="219"/>
      <c r="L467" s="138"/>
      <c r="M467" s="141"/>
      <c r="T467" s="142"/>
      <c r="AT467" s="139" t="s">
        <v>162</v>
      </c>
      <c r="AU467" s="139" t="s">
        <v>88</v>
      </c>
      <c r="AV467" s="12" t="s">
        <v>86</v>
      </c>
      <c r="AW467" s="12" t="s">
        <v>32</v>
      </c>
      <c r="AX467" s="12" t="s">
        <v>78</v>
      </c>
      <c r="AY467" s="139" t="s">
        <v>153</v>
      </c>
    </row>
    <row r="468" spans="2:65" s="13" customFormat="1">
      <c r="B468" s="143"/>
      <c r="C468" s="223"/>
      <c r="D468" s="220" t="s">
        <v>162</v>
      </c>
      <c r="E468" s="224" t="s">
        <v>1</v>
      </c>
      <c r="F468" s="225" t="s">
        <v>474</v>
      </c>
      <c r="G468" s="223"/>
      <c r="H468" s="226">
        <v>20.3</v>
      </c>
      <c r="I468" s="145"/>
      <c r="J468" s="223"/>
      <c r="L468" s="143"/>
      <c r="M468" s="146"/>
      <c r="T468" s="147"/>
      <c r="AT468" s="144" t="s">
        <v>162</v>
      </c>
      <c r="AU468" s="144" t="s">
        <v>88</v>
      </c>
      <c r="AV468" s="13" t="s">
        <v>88</v>
      </c>
      <c r="AW468" s="13" t="s">
        <v>32</v>
      </c>
      <c r="AX468" s="13" t="s">
        <v>78</v>
      </c>
      <c r="AY468" s="144" t="s">
        <v>153</v>
      </c>
    </row>
    <row r="469" spans="2:65" s="12" customFormat="1">
      <c r="B469" s="138"/>
      <c r="C469" s="219"/>
      <c r="D469" s="220" t="s">
        <v>162</v>
      </c>
      <c r="E469" s="221" t="s">
        <v>1</v>
      </c>
      <c r="F469" s="222" t="s">
        <v>319</v>
      </c>
      <c r="G469" s="219"/>
      <c r="H469" s="221" t="s">
        <v>1</v>
      </c>
      <c r="I469" s="140"/>
      <c r="J469" s="219"/>
      <c r="L469" s="138"/>
      <c r="M469" s="141"/>
      <c r="T469" s="142"/>
      <c r="AT469" s="139" t="s">
        <v>162</v>
      </c>
      <c r="AU469" s="139" t="s">
        <v>88</v>
      </c>
      <c r="AV469" s="12" t="s">
        <v>86</v>
      </c>
      <c r="AW469" s="12" t="s">
        <v>32</v>
      </c>
      <c r="AX469" s="12" t="s">
        <v>78</v>
      </c>
      <c r="AY469" s="139" t="s">
        <v>153</v>
      </c>
    </row>
    <row r="470" spans="2:65" s="13" customFormat="1">
      <c r="B470" s="143"/>
      <c r="C470" s="223"/>
      <c r="D470" s="220" t="s">
        <v>162</v>
      </c>
      <c r="E470" s="224" t="s">
        <v>1</v>
      </c>
      <c r="F470" s="225" t="s">
        <v>475</v>
      </c>
      <c r="G470" s="223"/>
      <c r="H470" s="226">
        <v>21.6</v>
      </c>
      <c r="I470" s="145"/>
      <c r="J470" s="223"/>
      <c r="L470" s="143"/>
      <c r="M470" s="146"/>
      <c r="T470" s="147"/>
      <c r="AT470" s="144" t="s">
        <v>162</v>
      </c>
      <c r="AU470" s="144" t="s">
        <v>88</v>
      </c>
      <c r="AV470" s="13" t="s">
        <v>88</v>
      </c>
      <c r="AW470" s="13" t="s">
        <v>32</v>
      </c>
      <c r="AX470" s="13" t="s">
        <v>78</v>
      </c>
      <c r="AY470" s="144" t="s">
        <v>153</v>
      </c>
    </row>
    <row r="471" spans="2:65" s="14" customFormat="1">
      <c r="B471" s="148"/>
      <c r="C471" s="227"/>
      <c r="D471" s="220" t="s">
        <v>162</v>
      </c>
      <c r="E471" s="228" t="s">
        <v>1</v>
      </c>
      <c r="F471" s="229" t="s">
        <v>165</v>
      </c>
      <c r="G471" s="227"/>
      <c r="H471" s="230">
        <v>178.5</v>
      </c>
      <c r="I471" s="150"/>
      <c r="J471" s="227"/>
      <c r="L471" s="148"/>
      <c r="M471" s="151"/>
      <c r="T471" s="152"/>
      <c r="AT471" s="149" t="s">
        <v>162</v>
      </c>
      <c r="AU471" s="149" t="s">
        <v>88</v>
      </c>
      <c r="AV471" s="14" t="s">
        <v>166</v>
      </c>
      <c r="AW471" s="14" t="s">
        <v>32</v>
      </c>
      <c r="AX471" s="14" t="s">
        <v>78</v>
      </c>
      <c r="AY471" s="149" t="s">
        <v>153</v>
      </c>
    </row>
    <row r="472" spans="2:65" s="12" customFormat="1">
      <c r="B472" s="138"/>
      <c r="C472" s="219"/>
      <c r="D472" s="220" t="s">
        <v>162</v>
      </c>
      <c r="E472" s="221" t="s">
        <v>1</v>
      </c>
      <c r="F472" s="222" t="s">
        <v>268</v>
      </c>
      <c r="G472" s="219"/>
      <c r="H472" s="221" t="s">
        <v>1</v>
      </c>
      <c r="I472" s="140"/>
      <c r="J472" s="219"/>
      <c r="L472" s="138"/>
      <c r="M472" s="141"/>
      <c r="T472" s="142"/>
      <c r="AT472" s="139" t="s">
        <v>162</v>
      </c>
      <c r="AU472" s="139" t="s">
        <v>88</v>
      </c>
      <c r="AV472" s="12" t="s">
        <v>86</v>
      </c>
      <c r="AW472" s="12" t="s">
        <v>32</v>
      </c>
      <c r="AX472" s="12" t="s">
        <v>78</v>
      </c>
      <c r="AY472" s="139" t="s">
        <v>153</v>
      </c>
    </row>
    <row r="473" spans="2:65" s="12" customFormat="1">
      <c r="B473" s="138"/>
      <c r="C473" s="219"/>
      <c r="D473" s="220" t="s">
        <v>162</v>
      </c>
      <c r="E473" s="221" t="s">
        <v>1</v>
      </c>
      <c r="F473" s="222" t="s">
        <v>476</v>
      </c>
      <c r="G473" s="219"/>
      <c r="H473" s="221" t="s">
        <v>1</v>
      </c>
      <c r="I473" s="140"/>
      <c r="J473" s="219"/>
      <c r="L473" s="138"/>
      <c r="M473" s="141"/>
      <c r="T473" s="142"/>
      <c r="AT473" s="139" t="s">
        <v>162</v>
      </c>
      <c r="AU473" s="139" t="s">
        <v>88</v>
      </c>
      <c r="AV473" s="12" t="s">
        <v>86</v>
      </c>
      <c r="AW473" s="12" t="s">
        <v>32</v>
      </c>
      <c r="AX473" s="12" t="s">
        <v>78</v>
      </c>
      <c r="AY473" s="139" t="s">
        <v>153</v>
      </c>
    </row>
    <row r="474" spans="2:65" s="13" customFormat="1">
      <c r="B474" s="143"/>
      <c r="C474" s="223"/>
      <c r="D474" s="220" t="s">
        <v>162</v>
      </c>
      <c r="E474" s="224" t="s">
        <v>1</v>
      </c>
      <c r="F474" s="225" t="s">
        <v>477</v>
      </c>
      <c r="G474" s="223"/>
      <c r="H474" s="226">
        <v>14.2</v>
      </c>
      <c r="I474" s="145"/>
      <c r="J474" s="223"/>
      <c r="L474" s="143"/>
      <c r="M474" s="146"/>
      <c r="T474" s="147"/>
      <c r="AT474" s="144" t="s">
        <v>162</v>
      </c>
      <c r="AU474" s="144" t="s">
        <v>88</v>
      </c>
      <c r="AV474" s="13" t="s">
        <v>88</v>
      </c>
      <c r="AW474" s="13" t="s">
        <v>32</v>
      </c>
      <c r="AX474" s="13" t="s">
        <v>78</v>
      </c>
      <c r="AY474" s="144" t="s">
        <v>153</v>
      </c>
    </row>
    <row r="475" spans="2:65" s="12" customFormat="1">
      <c r="B475" s="138"/>
      <c r="C475" s="219"/>
      <c r="D475" s="220" t="s">
        <v>162</v>
      </c>
      <c r="E475" s="221" t="s">
        <v>1</v>
      </c>
      <c r="F475" s="222" t="s">
        <v>323</v>
      </c>
      <c r="G475" s="219"/>
      <c r="H475" s="221" t="s">
        <v>1</v>
      </c>
      <c r="I475" s="140"/>
      <c r="J475" s="219"/>
      <c r="L475" s="138"/>
      <c r="M475" s="141"/>
      <c r="T475" s="142"/>
      <c r="AT475" s="139" t="s">
        <v>162</v>
      </c>
      <c r="AU475" s="139" t="s">
        <v>88</v>
      </c>
      <c r="AV475" s="12" t="s">
        <v>86</v>
      </c>
      <c r="AW475" s="12" t="s">
        <v>32</v>
      </c>
      <c r="AX475" s="12" t="s">
        <v>78</v>
      </c>
      <c r="AY475" s="139" t="s">
        <v>153</v>
      </c>
    </row>
    <row r="476" spans="2:65" s="13" customFormat="1">
      <c r="B476" s="143"/>
      <c r="C476" s="223"/>
      <c r="D476" s="220" t="s">
        <v>162</v>
      </c>
      <c r="E476" s="224" t="s">
        <v>1</v>
      </c>
      <c r="F476" s="225" t="s">
        <v>478</v>
      </c>
      <c r="G476" s="223"/>
      <c r="H476" s="226">
        <v>26.1</v>
      </c>
      <c r="I476" s="145"/>
      <c r="J476" s="223"/>
      <c r="L476" s="143"/>
      <c r="M476" s="146"/>
      <c r="T476" s="147"/>
      <c r="AT476" s="144" t="s">
        <v>162</v>
      </c>
      <c r="AU476" s="144" t="s">
        <v>88</v>
      </c>
      <c r="AV476" s="13" t="s">
        <v>88</v>
      </c>
      <c r="AW476" s="13" t="s">
        <v>32</v>
      </c>
      <c r="AX476" s="13" t="s">
        <v>78</v>
      </c>
      <c r="AY476" s="144" t="s">
        <v>153</v>
      </c>
    </row>
    <row r="477" spans="2:65" s="14" customFormat="1">
      <c r="B477" s="148"/>
      <c r="C477" s="227"/>
      <c r="D477" s="220" t="s">
        <v>162</v>
      </c>
      <c r="E477" s="228" t="s">
        <v>1</v>
      </c>
      <c r="F477" s="229" t="s">
        <v>165</v>
      </c>
      <c r="G477" s="227"/>
      <c r="H477" s="230">
        <v>40.299999999999997</v>
      </c>
      <c r="I477" s="150"/>
      <c r="J477" s="227"/>
      <c r="L477" s="148"/>
      <c r="M477" s="151"/>
      <c r="T477" s="152"/>
      <c r="AT477" s="149" t="s">
        <v>162</v>
      </c>
      <c r="AU477" s="149" t="s">
        <v>88</v>
      </c>
      <c r="AV477" s="14" t="s">
        <v>166</v>
      </c>
      <c r="AW477" s="14" t="s">
        <v>32</v>
      </c>
      <c r="AX477" s="14" t="s">
        <v>78</v>
      </c>
      <c r="AY477" s="149" t="s">
        <v>153</v>
      </c>
    </row>
    <row r="478" spans="2:65" s="15" customFormat="1">
      <c r="B478" s="153"/>
      <c r="C478" s="231"/>
      <c r="D478" s="220" t="s">
        <v>162</v>
      </c>
      <c r="E478" s="232" t="s">
        <v>1</v>
      </c>
      <c r="F478" s="233" t="s">
        <v>167</v>
      </c>
      <c r="G478" s="231"/>
      <c r="H478" s="234">
        <v>218.8</v>
      </c>
      <c r="I478" s="155"/>
      <c r="J478" s="231"/>
      <c r="L478" s="153"/>
      <c r="M478" s="156"/>
      <c r="T478" s="157"/>
      <c r="AT478" s="154" t="s">
        <v>162</v>
      </c>
      <c r="AU478" s="154" t="s">
        <v>88</v>
      </c>
      <c r="AV478" s="15" t="s">
        <v>160</v>
      </c>
      <c r="AW478" s="15" t="s">
        <v>32</v>
      </c>
      <c r="AX478" s="15" t="s">
        <v>86</v>
      </c>
      <c r="AY478" s="154" t="s">
        <v>153</v>
      </c>
    </row>
    <row r="479" spans="2:65" s="1" customFormat="1" ht="37.799999999999997" customHeight="1">
      <c r="B479" s="129"/>
      <c r="C479" s="214" t="s">
        <v>484</v>
      </c>
      <c r="D479" s="214" t="s">
        <v>155</v>
      </c>
      <c r="E479" s="215" t="s">
        <v>485</v>
      </c>
      <c r="F479" s="216" t="s">
        <v>486</v>
      </c>
      <c r="G479" s="217" t="s">
        <v>217</v>
      </c>
      <c r="H479" s="218">
        <v>218.8</v>
      </c>
      <c r="I479" s="131"/>
      <c r="J479" s="248">
        <f>ROUND(I479*H479,2)</f>
        <v>0</v>
      </c>
      <c r="K479" s="130" t="s">
        <v>159</v>
      </c>
      <c r="L479" s="32"/>
      <c r="M479" s="132" t="s">
        <v>1</v>
      </c>
      <c r="N479" s="133" t="s">
        <v>43</v>
      </c>
      <c r="P479" s="134">
        <f>O479*H479</f>
        <v>0</v>
      </c>
      <c r="Q479" s="134">
        <v>3.0000000000000001E-3</v>
      </c>
      <c r="R479" s="134">
        <f>Q479*H479</f>
        <v>0.65640000000000009</v>
      </c>
      <c r="S479" s="134">
        <v>0</v>
      </c>
      <c r="T479" s="135">
        <f>S479*H479</f>
        <v>0</v>
      </c>
      <c r="AR479" s="136" t="s">
        <v>160</v>
      </c>
      <c r="AT479" s="136" t="s">
        <v>155</v>
      </c>
      <c r="AU479" s="136" t="s">
        <v>88</v>
      </c>
      <c r="AY479" s="17" t="s">
        <v>153</v>
      </c>
      <c r="BE479" s="137">
        <f>IF(N479="základní",J479,0)</f>
        <v>0</v>
      </c>
      <c r="BF479" s="137">
        <f>IF(N479="snížená",J479,0)</f>
        <v>0</v>
      </c>
      <c r="BG479" s="137">
        <f>IF(N479="zákl. přenesená",J479,0)</f>
        <v>0</v>
      </c>
      <c r="BH479" s="137">
        <f>IF(N479="sníž. přenesená",J479,0)</f>
        <v>0</v>
      </c>
      <c r="BI479" s="137">
        <f>IF(N479="nulová",J479,0)</f>
        <v>0</v>
      </c>
      <c r="BJ479" s="17" t="s">
        <v>86</v>
      </c>
      <c r="BK479" s="137">
        <f>ROUND(I479*H479,2)</f>
        <v>0</v>
      </c>
      <c r="BL479" s="17" t="s">
        <v>160</v>
      </c>
      <c r="BM479" s="136" t="s">
        <v>487</v>
      </c>
    </row>
    <row r="480" spans="2:65" s="12" customFormat="1">
      <c r="B480" s="138"/>
      <c r="C480" s="219"/>
      <c r="D480" s="220" t="s">
        <v>162</v>
      </c>
      <c r="E480" s="221" t="s">
        <v>1</v>
      </c>
      <c r="F480" s="222" t="s">
        <v>488</v>
      </c>
      <c r="G480" s="219"/>
      <c r="H480" s="221" t="s">
        <v>1</v>
      </c>
      <c r="I480" s="140"/>
      <c r="J480" s="219"/>
      <c r="L480" s="138"/>
      <c r="M480" s="141"/>
      <c r="T480" s="142"/>
      <c r="AT480" s="139" t="s">
        <v>162</v>
      </c>
      <c r="AU480" s="139" t="s">
        <v>88</v>
      </c>
      <c r="AV480" s="12" t="s">
        <v>86</v>
      </c>
      <c r="AW480" s="12" t="s">
        <v>32</v>
      </c>
      <c r="AX480" s="12" t="s">
        <v>78</v>
      </c>
      <c r="AY480" s="139" t="s">
        <v>153</v>
      </c>
    </row>
    <row r="481" spans="2:65" s="13" customFormat="1">
      <c r="B481" s="143"/>
      <c r="C481" s="223"/>
      <c r="D481" s="220" t="s">
        <v>162</v>
      </c>
      <c r="E481" s="224" t="s">
        <v>1</v>
      </c>
      <c r="F481" s="225" t="s">
        <v>489</v>
      </c>
      <c r="G481" s="223"/>
      <c r="H481" s="226">
        <v>218.8</v>
      </c>
      <c r="I481" s="145"/>
      <c r="J481" s="223"/>
      <c r="L481" s="143"/>
      <c r="M481" s="146"/>
      <c r="T481" s="147"/>
      <c r="AT481" s="144" t="s">
        <v>162</v>
      </c>
      <c r="AU481" s="144" t="s">
        <v>88</v>
      </c>
      <c r="AV481" s="13" t="s">
        <v>88</v>
      </c>
      <c r="AW481" s="13" t="s">
        <v>32</v>
      </c>
      <c r="AX481" s="13" t="s">
        <v>78</v>
      </c>
      <c r="AY481" s="144" t="s">
        <v>153</v>
      </c>
    </row>
    <row r="482" spans="2:65" s="14" customFormat="1">
      <c r="B482" s="148"/>
      <c r="C482" s="227"/>
      <c r="D482" s="220" t="s">
        <v>162</v>
      </c>
      <c r="E482" s="228" t="s">
        <v>1</v>
      </c>
      <c r="F482" s="229" t="s">
        <v>165</v>
      </c>
      <c r="G482" s="227"/>
      <c r="H482" s="230">
        <v>218.8</v>
      </c>
      <c r="I482" s="150"/>
      <c r="J482" s="227"/>
      <c r="L482" s="148"/>
      <c r="M482" s="151"/>
      <c r="T482" s="152"/>
      <c r="AT482" s="149" t="s">
        <v>162</v>
      </c>
      <c r="AU482" s="149" t="s">
        <v>88</v>
      </c>
      <c r="AV482" s="14" t="s">
        <v>166</v>
      </c>
      <c r="AW482" s="14" t="s">
        <v>32</v>
      </c>
      <c r="AX482" s="14" t="s">
        <v>78</v>
      </c>
      <c r="AY482" s="149" t="s">
        <v>153</v>
      </c>
    </row>
    <row r="483" spans="2:65" s="15" customFormat="1">
      <c r="B483" s="153"/>
      <c r="C483" s="231"/>
      <c r="D483" s="220" t="s">
        <v>162</v>
      </c>
      <c r="E483" s="232" t="s">
        <v>1</v>
      </c>
      <c r="F483" s="233" t="s">
        <v>167</v>
      </c>
      <c r="G483" s="231"/>
      <c r="H483" s="234">
        <v>218.8</v>
      </c>
      <c r="I483" s="155"/>
      <c r="J483" s="231"/>
      <c r="L483" s="153"/>
      <c r="M483" s="156"/>
      <c r="T483" s="157"/>
      <c r="AT483" s="154" t="s">
        <v>162</v>
      </c>
      <c r="AU483" s="154" t="s">
        <v>88</v>
      </c>
      <c r="AV483" s="15" t="s">
        <v>160</v>
      </c>
      <c r="AW483" s="15" t="s">
        <v>32</v>
      </c>
      <c r="AX483" s="15" t="s">
        <v>86</v>
      </c>
      <c r="AY483" s="154" t="s">
        <v>153</v>
      </c>
    </row>
    <row r="484" spans="2:65" s="1" customFormat="1" ht="37.799999999999997" customHeight="1">
      <c r="B484" s="129"/>
      <c r="C484" s="214" t="s">
        <v>490</v>
      </c>
      <c r="D484" s="214" t="s">
        <v>155</v>
      </c>
      <c r="E484" s="215" t="s">
        <v>491</v>
      </c>
      <c r="F484" s="216" t="s">
        <v>492</v>
      </c>
      <c r="G484" s="217" t="s">
        <v>217</v>
      </c>
      <c r="H484" s="218">
        <v>963.93399999999997</v>
      </c>
      <c r="I484" s="131"/>
      <c r="J484" s="248">
        <f>ROUND(I484*H484,2)</f>
        <v>0</v>
      </c>
      <c r="K484" s="130" t="s">
        <v>159</v>
      </c>
      <c r="L484" s="32"/>
      <c r="M484" s="132" t="s">
        <v>1</v>
      </c>
      <c r="N484" s="133" t="s">
        <v>43</v>
      </c>
      <c r="P484" s="134">
        <f>O484*H484</f>
        <v>0</v>
      </c>
      <c r="Q484" s="134">
        <v>1.4E-3</v>
      </c>
      <c r="R484" s="134">
        <f>Q484*H484</f>
        <v>1.3495075999999999</v>
      </c>
      <c r="S484" s="134">
        <v>0</v>
      </c>
      <c r="T484" s="135">
        <f>S484*H484</f>
        <v>0</v>
      </c>
      <c r="AR484" s="136" t="s">
        <v>160</v>
      </c>
      <c r="AT484" s="136" t="s">
        <v>155</v>
      </c>
      <c r="AU484" s="136" t="s">
        <v>88</v>
      </c>
      <c r="AY484" s="17" t="s">
        <v>153</v>
      </c>
      <c r="BE484" s="137">
        <f>IF(N484="základní",J484,0)</f>
        <v>0</v>
      </c>
      <c r="BF484" s="137">
        <f>IF(N484="snížená",J484,0)</f>
        <v>0</v>
      </c>
      <c r="BG484" s="137">
        <f>IF(N484="zákl. přenesená",J484,0)</f>
        <v>0</v>
      </c>
      <c r="BH484" s="137">
        <f>IF(N484="sníž. přenesená",J484,0)</f>
        <v>0</v>
      </c>
      <c r="BI484" s="137">
        <f>IF(N484="nulová",J484,0)</f>
        <v>0</v>
      </c>
      <c r="BJ484" s="17" t="s">
        <v>86</v>
      </c>
      <c r="BK484" s="137">
        <f>ROUND(I484*H484,2)</f>
        <v>0</v>
      </c>
      <c r="BL484" s="17" t="s">
        <v>160</v>
      </c>
      <c r="BM484" s="136" t="s">
        <v>493</v>
      </c>
    </row>
    <row r="485" spans="2:65" s="12" customFormat="1">
      <c r="B485" s="138"/>
      <c r="C485" s="219"/>
      <c r="D485" s="220" t="s">
        <v>162</v>
      </c>
      <c r="E485" s="221" t="s">
        <v>1</v>
      </c>
      <c r="F485" s="222" t="s">
        <v>494</v>
      </c>
      <c r="G485" s="219"/>
      <c r="H485" s="221" t="s">
        <v>1</v>
      </c>
      <c r="I485" s="140"/>
      <c r="J485" s="219"/>
      <c r="L485" s="138"/>
      <c r="M485" s="141"/>
      <c r="T485" s="142"/>
      <c r="AT485" s="139" t="s">
        <v>162</v>
      </c>
      <c r="AU485" s="139" t="s">
        <v>88</v>
      </c>
      <c r="AV485" s="12" t="s">
        <v>86</v>
      </c>
      <c r="AW485" s="12" t="s">
        <v>32</v>
      </c>
      <c r="AX485" s="12" t="s">
        <v>78</v>
      </c>
      <c r="AY485" s="139" t="s">
        <v>153</v>
      </c>
    </row>
    <row r="486" spans="2:65" s="12" customFormat="1">
      <c r="B486" s="138"/>
      <c r="C486" s="219"/>
      <c r="D486" s="220" t="s">
        <v>162</v>
      </c>
      <c r="E486" s="221" t="s">
        <v>1</v>
      </c>
      <c r="F486" s="222" t="s">
        <v>495</v>
      </c>
      <c r="G486" s="219"/>
      <c r="H486" s="221" t="s">
        <v>1</v>
      </c>
      <c r="I486" s="140"/>
      <c r="J486" s="219"/>
      <c r="L486" s="138"/>
      <c r="M486" s="141"/>
      <c r="T486" s="142"/>
      <c r="AT486" s="139" t="s">
        <v>162</v>
      </c>
      <c r="AU486" s="139" t="s">
        <v>88</v>
      </c>
      <c r="AV486" s="12" t="s">
        <v>86</v>
      </c>
      <c r="AW486" s="12" t="s">
        <v>32</v>
      </c>
      <c r="AX486" s="12" t="s">
        <v>78</v>
      </c>
      <c r="AY486" s="139" t="s">
        <v>153</v>
      </c>
    </row>
    <row r="487" spans="2:65" s="13" customFormat="1">
      <c r="B487" s="143"/>
      <c r="C487" s="223"/>
      <c r="D487" s="220" t="s">
        <v>162</v>
      </c>
      <c r="E487" s="224" t="s">
        <v>1</v>
      </c>
      <c r="F487" s="225" t="s">
        <v>496</v>
      </c>
      <c r="G487" s="223"/>
      <c r="H487" s="226">
        <v>101.395</v>
      </c>
      <c r="I487" s="145"/>
      <c r="J487" s="223"/>
      <c r="L487" s="143"/>
      <c r="M487" s="146"/>
      <c r="T487" s="147"/>
      <c r="AT487" s="144" t="s">
        <v>162</v>
      </c>
      <c r="AU487" s="144" t="s">
        <v>88</v>
      </c>
      <c r="AV487" s="13" t="s">
        <v>88</v>
      </c>
      <c r="AW487" s="13" t="s">
        <v>32</v>
      </c>
      <c r="AX487" s="13" t="s">
        <v>78</v>
      </c>
      <c r="AY487" s="144" t="s">
        <v>153</v>
      </c>
    </row>
    <row r="488" spans="2:65" s="12" customFormat="1">
      <c r="B488" s="138"/>
      <c r="C488" s="219"/>
      <c r="D488" s="220" t="s">
        <v>162</v>
      </c>
      <c r="E488" s="221" t="s">
        <v>1</v>
      </c>
      <c r="F488" s="222" t="s">
        <v>497</v>
      </c>
      <c r="G488" s="219"/>
      <c r="H488" s="221" t="s">
        <v>1</v>
      </c>
      <c r="I488" s="140"/>
      <c r="J488" s="219"/>
      <c r="L488" s="138"/>
      <c r="M488" s="141"/>
      <c r="T488" s="142"/>
      <c r="AT488" s="139" t="s">
        <v>162</v>
      </c>
      <c r="AU488" s="139" t="s">
        <v>88</v>
      </c>
      <c r="AV488" s="12" t="s">
        <v>86</v>
      </c>
      <c r="AW488" s="12" t="s">
        <v>32</v>
      </c>
      <c r="AX488" s="12" t="s">
        <v>78</v>
      </c>
      <c r="AY488" s="139" t="s">
        <v>153</v>
      </c>
    </row>
    <row r="489" spans="2:65" s="13" customFormat="1">
      <c r="B489" s="143"/>
      <c r="C489" s="223"/>
      <c r="D489" s="220" t="s">
        <v>162</v>
      </c>
      <c r="E489" s="224" t="s">
        <v>1</v>
      </c>
      <c r="F489" s="225" t="s">
        <v>498</v>
      </c>
      <c r="G489" s="223"/>
      <c r="H489" s="226">
        <v>0.86099999999999999</v>
      </c>
      <c r="I489" s="145"/>
      <c r="J489" s="223"/>
      <c r="L489" s="143"/>
      <c r="M489" s="146"/>
      <c r="T489" s="147"/>
      <c r="AT489" s="144" t="s">
        <v>162</v>
      </c>
      <c r="AU489" s="144" t="s">
        <v>88</v>
      </c>
      <c r="AV489" s="13" t="s">
        <v>88</v>
      </c>
      <c r="AW489" s="13" t="s">
        <v>32</v>
      </c>
      <c r="AX489" s="13" t="s">
        <v>78</v>
      </c>
      <c r="AY489" s="144" t="s">
        <v>153</v>
      </c>
    </row>
    <row r="490" spans="2:65" s="12" customFormat="1">
      <c r="B490" s="138"/>
      <c r="C490" s="219"/>
      <c r="D490" s="220" t="s">
        <v>162</v>
      </c>
      <c r="E490" s="221" t="s">
        <v>1</v>
      </c>
      <c r="F490" s="222" t="s">
        <v>499</v>
      </c>
      <c r="G490" s="219"/>
      <c r="H490" s="221" t="s">
        <v>1</v>
      </c>
      <c r="I490" s="140"/>
      <c r="J490" s="219"/>
      <c r="L490" s="138"/>
      <c r="M490" s="141"/>
      <c r="T490" s="142"/>
      <c r="AT490" s="139" t="s">
        <v>162</v>
      </c>
      <c r="AU490" s="139" t="s">
        <v>88</v>
      </c>
      <c r="AV490" s="12" t="s">
        <v>86</v>
      </c>
      <c r="AW490" s="12" t="s">
        <v>32</v>
      </c>
      <c r="AX490" s="12" t="s">
        <v>78</v>
      </c>
      <c r="AY490" s="139" t="s">
        <v>153</v>
      </c>
    </row>
    <row r="491" spans="2:65" s="13" customFormat="1">
      <c r="B491" s="143"/>
      <c r="C491" s="223"/>
      <c r="D491" s="220" t="s">
        <v>162</v>
      </c>
      <c r="E491" s="224" t="s">
        <v>1</v>
      </c>
      <c r="F491" s="225" t="s">
        <v>500</v>
      </c>
      <c r="G491" s="223"/>
      <c r="H491" s="226">
        <v>-7.78</v>
      </c>
      <c r="I491" s="145"/>
      <c r="J491" s="223"/>
      <c r="L491" s="143"/>
      <c r="M491" s="146"/>
      <c r="T491" s="147"/>
      <c r="AT491" s="144" t="s">
        <v>162</v>
      </c>
      <c r="AU491" s="144" t="s">
        <v>88</v>
      </c>
      <c r="AV491" s="13" t="s">
        <v>88</v>
      </c>
      <c r="AW491" s="13" t="s">
        <v>32</v>
      </c>
      <c r="AX491" s="13" t="s">
        <v>78</v>
      </c>
      <c r="AY491" s="144" t="s">
        <v>153</v>
      </c>
    </row>
    <row r="492" spans="2:65" s="12" customFormat="1">
      <c r="B492" s="138"/>
      <c r="C492" s="219"/>
      <c r="D492" s="220" t="s">
        <v>162</v>
      </c>
      <c r="E492" s="221" t="s">
        <v>1</v>
      </c>
      <c r="F492" s="222" t="s">
        <v>501</v>
      </c>
      <c r="G492" s="219"/>
      <c r="H492" s="221" t="s">
        <v>1</v>
      </c>
      <c r="I492" s="140"/>
      <c r="J492" s="219"/>
      <c r="L492" s="138"/>
      <c r="M492" s="141"/>
      <c r="T492" s="142"/>
      <c r="AT492" s="139" t="s">
        <v>162</v>
      </c>
      <c r="AU492" s="139" t="s">
        <v>88</v>
      </c>
      <c r="AV492" s="12" t="s">
        <v>86</v>
      </c>
      <c r="AW492" s="12" t="s">
        <v>32</v>
      </c>
      <c r="AX492" s="12" t="s">
        <v>78</v>
      </c>
      <c r="AY492" s="139" t="s">
        <v>153</v>
      </c>
    </row>
    <row r="493" spans="2:65" s="13" customFormat="1">
      <c r="B493" s="143"/>
      <c r="C493" s="223"/>
      <c r="D493" s="220" t="s">
        <v>162</v>
      </c>
      <c r="E493" s="224" t="s">
        <v>1</v>
      </c>
      <c r="F493" s="225" t="s">
        <v>502</v>
      </c>
      <c r="G493" s="223"/>
      <c r="H493" s="226">
        <v>-2.8079999999999998</v>
      </c>
      <c r="I493" s="145"/>
      <c r="J493" s="223"/>
      <c r="L493" s="143"/>
      <c r="M493" s="146"/>
      <c r="T493" s="147"/>
      <c r="AT493" s="144" t="s">
        <v>162</v>
      </c>
      <c r="AU493" s="144" t="s">
        <v>88</v>
      </c>
      <c r="AV493" s="13" t="s">
        <v>88</v>
      </c>
      <c r="AW493" s="13" t="s">
        <v>32</v>
      </c>
      <c r="AX493" s="13" t="s">
        <v>78</v>
      </c>
      <c r="AY493" s="144" t="s">
        <v>153</v>
      </c>
    </row>
    <row r="494" spans="2:65" s="14" customFormat="1">
      <c r="B494" s="148"/>
      <c r="C494" s="227"/>
      <c r="D494" s="220" t="s">
        <v>162</v>
      </c>
      <c r="E494" s="228" t="s">
        <v>1</v>
      </c>
      <c r="F494" s="229" t="s">
        <v>165</v>
      </c>
      <c r="G494" s="227"/>
      <c r="H494" s="230">
        <v>91.668000000000006</v>
      </c>
      <c r="I494" s="150"/>
      <c r="J494" s="227"/>
      <c r="L494" s="148"/>
      <c r="M494" s="151"/>
      <c r="T494" s="152"/>
      <c r="AT494" s="149" t="s">
        <v>162</v>
      </c>
      <c r="AU494" s="149" t="s">
        <v>88</v>
      </c>
      <c r="AV494" s="14" t="s">
        <v>166</v>
      </c>
      <c r="AW494" s="14" t="s">
        <v>32</v>
      </c>
      <c r="AX494" s="14" t="s">
        <v>78</v>
      </c>
      <c r="AY494" s="149" t="s">
        <v>153</v>
      </c>
    </row>
    <row r="495" spans="2:65" s="12" customFormat="1">
      <c r="B495" s="138"/>
      <c r="C495" s="219"/>
      <c r="D495" s="220" t="s">
        <v>162</v>
      </c>
      <c r="E495" s="221" t="s">
        <v>1</v>
      </c>
      <c r="F495" s="222" t="s">
        <v>264</v>
      </c>
      <c r="G495" s="219"/>
      <c r="H495" s="221" t="s">
        <v>1</v>
      </c>
      <c r="I495" s="140"/>
      <c r="J495" s="219"/>
      <c r="L495" s="138"/>
      <c r="M495" s="141"/>
      <c r="T495" s="142"/>
      <c r="AT495" s="139" t="s">
        <v>162</v>
      </c>
      <c r="AU495" s="139" t="s">
        <v>88</v>
      </c>
      <c r="AV495" s="12" t="s">
        <v>86</v>
      </c>
      <c r="AW495" s="12" t="s">
        <v>32</v>
      </c>
      <c r="AX495" s="12" t="s">
        <v>78</v>
      </c>
      <c r="AY495" s="139" t="s">
        <v>153</v>
      </c>
    </row>
    <row r="496" spans="2:65" s="12" customFormat="1">
      <c r="B496" s="138"/>
      <c r="C496" s="219"/>
      <c r="D496" s="220" t="s">
        <v>162</v>
      </c>
      <c r="E496" s="221" t="s">
        <v>1</v>
      </c>
      <c r="F496" s="222" t="s">
        <v>470</v>
      </c>
      <c r="G496" s="219"/>
      <c r="H496" s="221" t="s">
        <v>1</v>
      </c>
      <c r="I496" s="140"/>
      <c r="J496" s="219"/>
      <c r="L496" s="138"/>
      <c r="M496" s="141"/>
      <c r="T496" s="142"/>
      <c r="AT496" s="139" t="s">
        <v>162</v>
      </c>
      <c r="AU496" s="139" t="s">
        <v>88</v>
      </c>
      <c r="AV496" s="12" t="s">
        <v>86</v>
      </c>
      <c r="AW496" s="12" t="s">
        <v>32</v>
      </c>
      <c r="AX496" s="12" t="s">
        <v>78</v>
      </c>
      <c r="AY496" s="139" t="s">
        <v>153</v>
      </c>
    </row>
    <row r="497" spans="2:51" s="13" customFormat="1">
      <c r="B497" s="143"/>
      <c r="C497" s="223"/>
      <c r="D497" s="220" t="s">
        <v>162</v>
      </c>
      <c r="E497" s="224" t="s">
        <v>1</v>
      </c>
      <c r="F497" s="225" t="s">
        <v>503</v>
      </c>
      <c r="G497" s="223"/>
      <c r="H497" s="226">
        <v>144.84</v>
      </c>
      <c r="I497" s="145"/>
      <c r="J497" s="223"/>
      <c r="L497" s="143"/>
      <c r="M497" s="146"/>
      <c r="T497" s="147"/>
      <c r="AT497" s="144" t="s">
        <v>162</v>
      </c>
      <c r="AU497" s="144" t="s">
        <v>88</v>
      </c>
      <c r="AV497" s="13" t="s">
        <v>88</v>
      </c>
      <c r="AW497" s="13" t="s">
        <v>32</v>
      </c>
      <c r="AX497" s="13" t="s">
        <v>78</v>
      </c>
      <c r="AY497" s="144" t="s">
        <v>153</v>
      </c>
    </row>
    <row r="498" spans="2:51" s="13" customFormat="1">
      <c r="B498" s="143"/>
      <c r="C498" s="223"/>
      <c r="D498" s="220" t="s">
        <v>162</v>
      </c>
      <c r="E498" s="224" t="s">
        <v>1</v>
      </c>
      <c r="F498" s="225" t="s">
        <v>504</v>
      </c>
      <c r="G498" s="223"/>
      <c r="H498" s="226">
        <v>8.01</v>
      </c>
      <c r="I498" s="145"/>
      <c r="J498" s="223"/>
      <c r="L498" s="143"/>
      <c r="M498" s="146"/>
      <c r="T498" s="147"/>
      <c r="AT498" s="144" t="s">
        <v>162</v>
      </c>
      <c r="AU498" s="144" t="s">
        <v>88</v>
      </c>
      <c r="AV498" s="13" t="s">
        <v>88</v>
      </c>
      <c r="AW498" s="13" t="s">
        <v>32</v>
      </c>
      <c r="AX498" s="13" t="s">
        <v>78</v>
      </c>
      <c r="AY498" s="144" t="s">
        <v>153</v>
      </c>
    </row>
    <row r="499" spans="2:51" s="13" customFormat="1">
      <c r="B499" s="143"/>
      <c r="C499" s="223"/>
      <c r="D499" s="220" t="s">
        <v>162</v>
      </c>
      <c r="E499" s="224" t="s">
        <v>1</v>
      </c>
      <c r="F499" s="225" t="s">
        <v>505</v>
      </c>
      <c r="G499" s="223"/>
      <c r="H499" s="226">
        <v>5.19</v>
      </c>
      <c r="I499" s="145"/>
      <c r="J499" s="223"/>
      <c r="L499" s="143"/>
      <c r="M499" s="146"/>
      <c r="T499" s="147"/>
      <c r="AT499" s="144" t="s">
        <v>162</v>
      </c>
      <c r="AU499" s="144" t="s">
        <v>88</v>
      </c>
      <c r="AV499" s="13" t="s">
        <v>88</v>
      </c>
      <c r="AW499" s="13" t="s">
        <v>32</v>
      </c>
      <c r="AX499" s="13" t="s">
        <v>78</v>
      </c>
      <c r="AY499" s="144" t="s">
        <v>153</v>
      </c>
    </row>
    <row r="500" spans="2:51" s="12" customFormat="1">
      <c r="B500" s="138"/>
      <c r="C500" s="219"/>
      <c r="D500" s="220" t="s">
        <v>162</v>
      </c>
      <c r="E500" s="221" t="s">
        <v>1</v>
      </c>
      <c r="F500" s="222" t="s">
        <v>499</v>
      </c>
      <c r="G500" s="219"/>
      <c r="H500" s="221" t="s">
        <v>1</v>
      </c>
      <c r="I500" s="140"/>
      <c r="J500" s="219"/>
      <c r="L500" s="138"/>
      <c r="M500" s="141"/>
      <c r="T500" s="142"/>
      <c r="AT500" s="139" t="s">
        <v>162</v>
      </c>
      <c r="AU500" s="139" t="s">
        <v>88</v>
      </c>
      <c r="AV500" s="12" t="s">
        <v>86</v>
      </c>
      <c r="AW500" s="12" t="s">
        <v>32</v>
      </c>
      <c r="AX500" s="12" t="s">
        <v>78</v>
      </c>
      <c r="AY500" s="139" t="s">
        <v>153</v>
      </c>
    </row>
    <row r="501" spans="2:51" s="13" customFormat="1">
      <c r="B501" s="143"/>
      <c r="C501" s="223"/>
      <c r="D501" s="220" t="s">
        <v>162</v>
      </c>
      <c r="E501" s="224" t="s">
        <v>1</v>
      </c>
      <c r="F501" s="225" t="s">
        <v>506</v>
      </c>
      <c r="G501" s="223"/>
      <c r="H501" s="226">
        <v>-18.09</v>
      </c>
      <c r="I501" s="145"/>
      <c r="J501" s="223"/>
      <c r="L501" s="143"/>
      <c r="M501" s="146"/>
      <c r="T501" s="147"/>
      <c r="AT501" s="144" t="s">
        <v>162</v>
      </c>
      <c r="AU501" s="144" t="s">
        <v>88</v>
      </c>
      <c r="AV501" s="13" t="s">
        <v>88</v>
      </c>
      <c r="AW501" s="13" t="s">
        <v>32</v>
      </c>
      <c r="AX501" s="13" t="s">
        <v>78</v>
      </c>
      <c r="AY501" s="144" t="s">
        <v>153</v>
      </c>
    </row>
    <row r="502" spans="2:51" s="12" customFormat="1">
      <c r="B502" s="138"/>
      <c r="C502" s="219"/>
      <c r="D502" s="220" t="s">
        <v>162</v>
      </c>
      <c r="E502" s="221" t="s">
        <v>1</v>
      </c>
      <c r="F502" s="222" t="s">
        <v>472</v>
      </c>
      <c r="G502" s="219"/>
      <c r="H502" s="221" t="s">
        <v>1</v>
      </c>
      <c r="I502" s="140"/>
      <c r="J502" s="219"/>
      <c r="L502" s="138"/>
      <c r="M502" s="141"/>
      <c r="T502" s="142"/>
      <c r="AT502" s="139" t="s">
        <v>162</v>
      </c>
      <c r="AU502" s="139" t="s">
        <v>88</v>
      </c>
      <c r="AV502" s="12" t="s">
        <v>86</v>
      </c>
      <c r="AW502" s="12" t="s">
        <v>32</v>
      </c>
      <c r="AX502" s="12" t="s">
        <v>78</v>
      </c>
      <c r="AY502" s="139" t="s">
        <v>153</v>
      </c>
    </row>
    <row r="503" spans="2:51" s="13" customFormat="1">
      <c r="B503" s="143"/>
      <c r="C503" s="223"/>
      <c r="D503" s="220" t="s">
        <v>162</v>
      </c>
      <c r="E503" s="224" t="s">
        <v>1</v>
      </c>
      <c r="F503" s="225" t="s">
        <v>507</v>
      </c>
      <c r="G503" s="223"/>
      <c r="H503" s="226">
        <v>104.88</v>
      </c>
      <c r="I503" s="145"/>
      <c r="J503" s="223"/>
      <c r="L503" s="143"/>
      <c r="M503" s="146"/>
      <c r="T503" s="147"/>
      <c r="AT503" s="144" t="s">
        <v>162</v>
      </c>
      <c r="AU503" s="144" t="s">
        <v>88</v>
      </c>
      <c r="AV503" s="13" t="s">
        <v>88</v>
      </c>
      <c r="AW503" s="13" t="s">
        <v>32</v>
      </c>
      <c r="AX503" s="13" t="s">
        <v>78</v>
      </c>
      <c r="AY503" s="144" t="s">
        <v>153</v>
      </c>
    </row>
    <row r="504" spans="2:51" s="13" customFormat="1">
      <c r="B504" s="143"/>
      <c r="C504" s="223"/>
      <c r="D504" s="220" t="s">
        <v>162</v>
      </c>
      <c r="E504" s="224" t="s">
        <v>1</v>
      </c>
      <c r="F504" s="225" t="s">
        <v>508</v>
      </c>
      <c r="G504" s="223"/>
      <c r="H504" s="226">
        <v>3.24</v>
      </c>
      <c r="I504" s="145"/>
      <c r="J504" s="223"/>
      <c r="L504" s="143"/>
      <c r="M504" s="146"/>
      <c r="T504" s="147"/>
      <c r="AT504" s="144" t="s">
        <v>162</v>
      </c>
      <c r="AU504" s="144" t="s">
        <v>88</v>
      </c>
      <c r="AV504" s="13" t="s">
        <v>88</v>
      </c>
      <c r="AW504" s="13" t="s">
        <v>32</v>
      </c>
      <c r="AX504" s="13" t="s">
        <v>78</v>
      </c>
      <c r="AY504" s="144" t="s">
        <v>153</v>
      </c>
    </row>
    <row r="505" spans="2:51" s="12" customFormat="1">
      <c r="B505" s="138"/>
      <c r="C505" s="219"/>
      <c r="D505" s="220" t="s">
        <v>162</v>
      </c>
      <c r="E505" s="221" t="s">
        <v>1</v>
      </c>
      <c r="F505" s="222" t="s">
        <v>499</v>
      </c>
      <c r="G505" s="219"/>
      <c r="H505" s="221" t="s">
        <v>1</v>
      </c>
      <c r="I505" s="140"/>
      <c r="J505" s="219"/>
      <c r="L505" s="138"/>
      <c r="M505" s="141"/>
      <c r="T505" s="142"/>
      <c r="AT505" s="139" t="s">
        <v>162</v>
      </c>
      <c r="AU505" s="139" t="s">
        <v>88</v>
      </c>
      <c r="AV505" s="12" t="s">
        <v>86</v>
      </c>
      <c r="AW505" s="12" t="s">
        <v>32</v>
      </c>
      <c r="AX505" s="12" t="s">
        <v>78</v>
      </c>
      <c r="AY505" s="139" t="s">
        <v>153</v>
      </c>
    </row>
    <row r="506" spans="2:51" s="13" customFormat="1">
      <c r="B506" s="143"/>
      <c r="C506" s="223"/>
      <c r="D506" s="220" t="s">
        <v>162</v>
      </c>
      <c r="E506" s="224" t="s">
        <v>1</v>
      </c>
      <c r="F506" s="225" t="s">
        <v>509</v>
      </c>
      <c r="G506" s="223"/>
      <c r="H506" s="226">
        <v>-30.036000000000001</v>
      </c>
      <c r="I506" s="145"/>
      <c r="J506" s="223"/>
      <c r="L506" s="143"/>
      <c r="M506" s="146"/>
      <c r="T506" s="147"/>
      <c r="AT506" s="144" t="s">
        <v>162</v>
      </c>
      <c r="AU506" s="144" t="s">
        <v>88</v>
      </c>
      <c r="AV506" s="13" t="s">
        <v>88</v>
      </c>
      <c r="AW506" s="13" t="s">
        <v>32</v>
      </c>
      <c r="AX506" s="13" t="s">
        <v>78</v>
      </c>
      <c r="AY506" s="144" t="s">
        <v>153</v>
      </c>
    </row>
    <row r="507" spans="2:51" s="12" customFormat="1">
      <c r="B507" s="138"/>
      <c r="C507" s="219"/>
      <c r="D507" s="220" t="s">
        <v>162</v>
      </c>
      <c r="E507" s="221" t="s">
        <v>1</v>
      </c>
      <c r="F507" s="222" t="s">
        <v>276</v>
      </c>
      <c r="G507" s="219"/>
      <c r="H507" s="221" t="s">
        <v>1</v>
      </c>
      <c r="I507" s="140"/>
      <c r="J507" s="219"/>
      <c r="L507" s="138"/>
      <c r="M507" s="141"/>
      <c r="T507" s="142"/>
      <c r="AT507" s="139" t="s">
        <v>162</v>
      </c>
      <c r="AU507" s="139" t="s">
        <v>88</v>
      </c>
      <c r="AV507" s="12" t="s">
        <v>86</v>
      </c>
      <c r="AW507" s="12" t="s">
        <v>32</v>
      </c>
      <c r="AX507" s="12" t="s">
        <v>78</v>
      </c>
      <c r="AY507" s="139" t="s">
        <v>153</v>
      </c>
    </row>
    <row r="508" spans="2:51" s="13" customFormat="1">
      <c r="B508" s="143"/>
      <c r="C508" s="223"/>
      <c r="D508" s="220" t="s">
        <v>162</v>
      </c>
      <c r="E508" s="224" t="s">
        <v>1</v>
      </c>
      <c r="F508" s="225" t="s">
        <v>510</v>
      </c>
      <c r="G508" s="223"/>
      <c r="H508" s="226">
        <v>90.18</v>
      </c>
      <c r="I508" s="145"/>
      <c r="J508" s="223"/>
      <c r="L508" s="143"/>
      <c r="M508" s="146"/>
      <c r="T508" s="147"/>
      <c r="AT508" s="144" t="s">
        <v>162</v>
      </c>
      <c r="AU508" s="144" t="s">
        <v>88</v>
      </c>
      <c r="AV508" s="13" t="s">
        <v>88</v>
      </c>
      <c r="AW508" s="13" t="s">
        <v>32</v>
      </c>
      <c r="AX508" s="13" t="s">
        <v>78</v>
      </c>
      <c r="AY508" s="144" t="s">
        <v>153</v>
      </c>
    </row>
    <row r="509" spans="2:51" s="12" customFormat="1">
      <c r="B509" s="138"/>
      <c r="C509" s="219"/>
      <c r="D509" s="220" t="s">
        <v>162</v>
      </c>
      <c r="E509" s="221" t="s">
        <v>1</v>
      </c>
      <c r="F509" s="222" t="s">
        <v>499</v>
      </c>
      <c r="G509" s="219"/>
      <c r="H509" s="221" t="s">
        <v>1</v>
      </c>
      <c r="I509" s="140"/>
      <c r="J509" s="219"/>
      <c r="L509" s="138"/>
      <c r="M509" s="141"/>
      <c r="T509" s="142"/>
      <c r="AT509" s="139" t="s">
        <v>162</v>
      </c>
      <c r="AU509" s="139" t="s">
        <v>88</v>
      </c>
      <c r="AV509" s="12" t="s">
        <v>86</v>
      </c>
      <c r="AW509" s="12" t="s">
        <v>32</v>
      </c>
      <c r="AX509" s="12" t="s">
        <v>78</v>
      </c>
      <c r="AY509" s="139" t="s">
        <v>153</v>
      </c>
    </row>
    <row r="510" spans="2:51" s="13" customFormat="1">
      <c r="B510" s="143"/>
      <c r="C510" s="223"/>
      <c r="D510" s="220" t="s">
        <v>162</v>
      </c>
      <c r="E510" s="224" t="s">
        <v>1</v>
      </c>
      <c r="F510" s="225" t="s">
        <v>511</v>
      </c>
      <c r="G510" s="223"/>
      <c r="H510" s="226">
        <v>-12.35</v>
      </c>
      <c r="I510" s="145"/>
      <c r="J510" s="223"/>
      <c r="L510" s="143"/>
      <c r="M510" s="146"/>
      <c r="T510" s="147"/>
      <c r="AT510" s="144" t="s">
        <v>162</v>
      </c>
      <c r="AU510" s="144" t="s">
        <v>88</v>
      </c>
      <c r="AV510" s="13" t="s">
        <v>88</v>
      </c>
      <c r="AW510" s="13" t="s">
        <v>32</v>
      </c>
      <c r="AX510" s="13" t="s">
        <v>78</v>
      </c>
      <c r="AY510" s="144" t="s">
        <v>153</v>
      </c>
    </row>
    <row r="511" spans="2:51" s="12" customFormat="1">
      <c r="B511" s="138"/>
      <c r="C511" s="219"/>
      <c r="D511" s="220" t="s">
        <v>162</v>
      </c>
      <c r="E511" s="221" t="s">
        <v>1</v>
      </c>
      <c r="F511" s="222" t="s">
        <v>512</v>
      </c>
      <c r="G511" s="219"/>
      <c r="H511" s="221" t="s">
        <v>1</v>
      </c>
      <c r="I511" s="140"/>
      <c r="J511" s="219"/>
      <c r="L511" s="138"/>
      <c r="M511" s="141"/>
      <c r="T511" s="142"/>
      <c r="AT511" s="139" t="s">
        <v>162</v>
      </c>
      <c r="AU511" s="139" t="s">
        <v>88</v>
      </c>
      <c r="AV511" s="12" t="s">
        <v>86</v>
      </c>
      <c r="AW511" s="12" t="s">
        <v>32</v>
      </c>
      <c r="AX511" s="12" t="s">
        <v>78</v>
      </c>
      <c r="AY511" s="139" t="s">
        <v>153</v>
      </c>
    </row>
    <row r="512" spans="2:51" s="13" customFormat="1">
      <c r="B512" s="143"/>
      <c r="C512" s="223"/>
      <c r="D512" s="220" t="s">
        <v>162</v>
      </c>
      <c r="E512" s="224" t="s">
        <v>1</v>
      </c>
      <c r="F512" s="225" t="s">
        <v>513</v>
      </c>
      <c r="G512" s="223"/>
      <c r="H512" s="226">
        <v>16.2</v>
      </c>
      <c r="I512" s="145"/>
      <c r="J512" s="223"/>
      <c r="L512" s="143"/>
      <c r="M512" s="146"/>
      <c r="T512" s="147"/>
      <c r="AT512" s="144" t="s">
        <v>162</v>
      </c>
      <c r="AU512" s="144" t="s">
        <v>88</v>
      </c>
      <c r="AV512" s="13" t="s">
        <v>88</v>
      </c>
      <c r="AW512" s="13" t="s">
        <v>32</v>
      </c>
      <c r="AX512" s="13" t="s">
        <v>78</v>
      </c>
      <c r="AY512" s="144" t="s">
        <v>153</v>
      </c>
    </row>
    <row r="513" spans="2:51" s="12" customFormat="1">
      <c r="B513" s="138"/>
      <c r="C513" s="219"/>
      <c r="D513" s="220" t="s">
        <v>162</v>
      </c>
      <c r="E513" s="221" t="s">
        <v>1</v>
      </c>
      <c r="F513" s="222" t="s">
        <v>499</v>
      </c>
      <c r="G513" s="219"/>
      <c r="H513" s="221" t="s">
        <v>1</v>
      </c>
      <c r="I513" s="140"/>
      <c r="J513" s="219"/>
      <c r="L513" s="138"/>
      <c r="M513" s="141"/>
      <c r="T513" s="142"/>
      <c r="AT513" s="139" t="s">
        <v>162</v>
      </c>
      <c r="AU513" s="139" t="s">
        <v>88</v>
      </c>
      <c r="AV513" s="12" t="s">
        <v>86</v>
      </c>
      <c r="AW513" s="12" t="s">
        <v>32</v>
      </c>
      <c r="AX513" s="12" t="s">
        <v>78</v>
      </c>
      <c r="AY513" s="139" t="s">
        <v>153</v>
      </c>
    </row>
    <row r="514" spans="2:51" s="13" customFormat="1">
      <c r="B514" s="143"/>
      <c r="C514" s="223"/>
      <c r="D514" s="220" t="s">
        <v>162</v>
      </c>
      <c r="E514" s="224" t="s">
        <v>1</v>
      </c>
      <c r="F514" s="225" t="s">
        <v>514</v>
      </c>
      <c r="G514" s="223"/>
      <c r="H514" s="226">
        <v>-1.6160000000000001</v>
      </c>
      <c r="I514" s="145"/>
      <c r="J514" s="223"/>
      <c r="L514" s="143"/>
      <c r="M514" s="146"/>
      <c r="T514" s="147"/>
      <c r="AT514" s="144" t="s">
        <v>162</v>
      </c>
      <c r="AU514" s="144" t="s">
        <v>88</v>
      </c>
      <c r="AV514" s="13" t="s">
        <v>88</v>
      </c>
      <c r="AW514" s="13" t="s">
        <v>32</v>
      </c>
      <c r="AX514" s="13" t="s">
        <v>78</v>
      </c>
      <c r="AY514" s="144" t="s">
        <v>153</v>
      </c>
    </row>
    <row r="515" spans="2:51" s="12" customFormat="1">
      <c r="B515" s="138"/>
      <c r="C515" s="219"/>
      <c r="D515" s="220" t="s">
        <v>162</v>
      </c>
      <c r="E515" s="221" t="s">
        <v>1</v>
      </c>
      <c r="F515" s="222" t="s">
        <v>314</v>
      </c>
      <c r="G515" s="219"/>
      <c r="H515" s="221" t="s">
        <v>1</v>
      </c>
      <c r="I515" s="140"/>
      <c r="J515" s="219"/>
      <c r="L515" s="138"/>
      <c r="M515" s="141"/>
      <c r="T515" s="142"/>
      <c r="AT515" s="139" t="s">
        <v>162</v>
      </c>
      <c r="AU515" s="139" t="s">
        <v>88</v>
      </c>
      <c r="AV515" s="12" t="s">
        <v>86</v>
      </c>
      <c r="AW515" s="12" t="s">
        <v>32</v>
      </c>
      <c r="AX515" s="12" t="s">
        <v>78</v>
      </c>
      <c r="AY515" s="139" t="s">
        <v>153</v>
      </c>
    </row>
    <row r="516" spans="2:51" s="13" customFormat="1">
      <c r="B516" s="143"/>
      <c r="C516" s="223"/>
      <c r="D516" s="220" t="s">
        <v>162</v>
      </c>
      <c r="E516" s="224" t="s">
        <v>1</v>
      </c>
      <c r="F516" s="225" t="s">
        <v>515</v>
      </c>
      <c r="G516" s="223"/>
      <c r="H516" s="226">
        <v>112.68</v>
      </c>
      <c r="I516" s="145"/>
      <c r="J516" s="223"/>
      <c r="L516" s="143"/>
      <c r="M516" s="146"/>
      <c r="T516" s="147"/>
      <c r="AT516" s="144" t="s">
        <v>162</v>
      </c>
      <c r="AU516" s="144" t="s">
        <v>88</v>
      </c>
      <c r="AV516" s="13" t="s">
        <v>88</v>
      </c>
      <c r="AW516" s="13" t="s">
        <v>32</v>
      </c>
      <c r="AX516" s="13" t="s">
        <v>78</v>
      </c>
      <c r="AY516" s="144" t="s">
        <v>153</v>
      </c>
    </row>
    <row r="517" spans="2:51" s="12" customFormat="1">
      <c r="B517" s="138"/>
      <c r="C517" s="219"/>
      <c r="D517" s="220" t="s">
        <v>162</v>
      </c>
      <c r="E517" s="221" t="s">
        <v>1</v>
      </c>
      <c r="F517" s="222" t="s">
        <v>499</v>
      </c>
      <c r="G517" s="219"/>
      <c r="H517" s="221" t="s">
        <v>1</v>
      </c>
      <c r="I517" s="140"/>
      <c r="J517" s="219"/>
      <c r="L517" s="138"/>
      <c r="M517" s="141"/>
      <c r="T517" s="142"/>
      <c r="AT517" s="139" t="s">
        <v>162</v>
      </c>
      <c r="AU517" s="139" t="s">
        <v>88</v>
      </c>
      <c r="AV517" s="12" t="s">
        <v>86</v>
      </c>
      <c r="AW517" s="12" t="s">
        <v>32</v>
      </c>
      <c r="AX517" s="12" t="s">
        <v>78</v>
      </c>
      <c r="AY517" s="139" t="s">
        <v>153</v>
      </c>
    </row>
    <row r="518" spans="2:51" s="13" customFormat="1">
      <c r="B518" s="143"/>
      <c r="C518" s="223"/>
      <c r="D518" s="220" t="s">
        <v>162</v>
      </c>
      <c r="E518" s="224" t="s">
        <v>1</v>
      </c>
      <c r="F518" s="225" t="s">
        <v>516</v>
      </c>
      <c r="G518" s="223"/>
      <c r="H518" s="226">
        <v>-24.756</v>
      </c>
      <c r="I518" s="145"/>
      <c r="J518" s="223"/>
      <c r="L518" s="143"/>
      <c r="M518" s="146"/>
      <c r="T518" s="147"/>
      <c r="AT518" s="144" t="s">
        <v>162</v>
      </c>
      <c r="AU518" s="144" t="s">
        <v>88</v>
      </c>
      <c r="AV518" s="13" t="s">
        <v>88</v>
      </c>
      <c r="AW518" s="13" t="s">
        <v>32</v>
      </c>
      <c r="AX518" s="13" t="s">
        <v>78</v>
      </c>
      <c r="AY518" s="144" t="s">
        <v>153</v>
      </c>
    </row>
    <row r="519" spans="2:51" s="12" customFormat="1">
      <c r="B519" s="138"/>
      <c r="C519" s="219"/>
      <c r="D519" s="220" t="s">
        <v>162</v>
      </c>
      <c r="E519" s="221" t="s">
        <v>1</v>
      </c>
      <c r="F519" s="222" t="s">
        <v>356</v>
      </c>
      <c r="G519" s="219"/>
      <c r="H519" s="221" t="s">
        <v>1</v>
      </c>
      <c r="I519" s="140"/>
      <c r="J519" s="219"/>
      <c r="L519" s="138"/>
      <c r="M519" s="141"/>
      <c r="T519" s="142"/>
      <c r="AT519" s="139" t="s">
        <v>162</v>
      </c>
      <c r="AU519" s="139" t="s">
        <v>88</v>
      </c>
      <c r="AV519" s="12" t="s">
        <v>86</v>
      </c>
      <c r="AW519" s="12" t="s">
        <v>32</v>
      </c>
      <c r="AX519" s="12" t="s">
        <v>78</v>
      </c>
      <c r="AY519" s="139" t="s">
        <v>153</v>
      </c>
    </row>
    <row r="520" spans="2:51" s="13" customFormat="1">
      <c r="B520" s="143"/>
      <c r="C520" s="223"/>
      <c r="D520" s="220" t="s">
        <v>162</v>
      </c>
      <c r="E520" s="224" t="s">
        <v>1</v>
      </c>
      <c r="F520" s="225" t="s">
        <v>517</v>
      </c>
      <c r="G520" s="223"/>
      <c r="H520" s="226">
        <v>54</v>
      </c>
      <c r="I520" s="145"/>
      <c r="J520" s="223"/>
      <c r="L520" s="143"/>
      <c r="M520" s="146"/>
      <c r="T520" s="147"/>
      <c r="AT520" s="144" t="s">
        <v>162</v>
      </c>
      <c r="AU520" s="144" t="s">
        <v>88</v>
      </c>
      <c r="AV520" s="13" t="s">
        <v>88</v>
      </c>
      <c r="AW520" s="13" t="s">
        <v>32</v>
      </c>
      <c r="AX520" s="13" t="s">
        <v>78</v>
      </c>
      <c r="AY520" s="144" t="s">
        <v>153</v>
      </c>
    </row>
    <row r="521" spans="2:51" s="13" customFormat="1">
      <c r="B521" s="143"/>
      <c r="C521" s="223"/>
      <c r="D521" s="220" t="s">
        <v>162</v>
      </c>
      <c r="E521" s="224" t="s">
        <v>1</v>
      </c>
      <c r="F521" s="225" t="s">
        <v>518</v>
      </c>
      <c r="G521" s="223"/>
      <c r="H521" s="226">
        <v>3.87</v>
      </c>
      <c r="I521" s="145"/>
      <c r="J521" s="223"/>
      <c r="L521" s="143"/>
      <c r="M521" s="146"/>
      <c r="T521" s="147"/>
      <c r="AT521" s="144" t="s">
        <v>162</v>
      </c>
      <c r="AU521" s="144" t="s">
        <v>88</v>
      </c>
      <c r="AV521" s="13" t="s">
        <v>88</v>
      </c>
      <c r="AW521" s="13" t="s">
        <v>32</v>
      </c>
      <c r="AX521" s="13" t="s">
        <v>78</v>
      </c>
      <c r="AY521" s="144" t="s">
        <v>153</v>
      </c>
    </row>
    <row r="522" spans="2:51" s="12" customFormat="1">
      <c r="B522" s="138"/>
      <c r="C522" s="219"/>
      <c r="D522" s="220" t="s">
        <v>162</v>
      </c>
      <c r="E522" s="221" t="s">
        <v>1</v>
      </c>
      <c r="F522" s="222" t="s">
        <v>499</v>
      </c>
      <c r="G522" s="219"/>
      <c r="H522" s="221" t="s">
        <v>1</v>
      </c>
      <c r="I522" s="140"/>
      <c r="J522" s="219"/>
      <c r="L522" s="138"/>
      <c r="M522" s="141"/>
      <c r="T522" s="142"/>
      <c r="AT522" s="139" t="s">
        <v>162</v>
      </c>
      <c r="AU522" s="139" t="s">
        <v>88</v>
      </c>
      <c r="AV522" s="12" t="s">
        <v>86</v>
      </c>
      <c r="AW522" s="12" t="s">
        <v>32</v>
      </c>
      <c r="AX522" s="12" t="s">
        <v>78</v>
      </c>
      <c r="AY522" s="139" t="s">
        <v>153</v>
      </c>
    </row>
    <row r="523" spans="2:51" s="13" customFormat="1">
      <c r="B523" s="143"/>
      <c r="C523" s="223"/>
      <c r="D523" s="220" t="s">
        <v>162</v>
      </c>
      <c r="E523" s="224" t="s">
        <v>1</v>
      </c>
      <c r="F523" s="225" t="s">
        <v>519</v>
      </c>
      <c r="G523" s="223"/>
      <c r="H523" s="226">
        <v>-5.7779999999999996</v>
      </c>
      <c r="I523" s="145"/>
      <c r="J523" s="223"/>
      <c r="L523" s="143"/>
      <c r="M523" s="146"/>
      <c r="T523" s="147"/>
      <c r="AT523" s="144" t="s">
        <v>162</v>
      </c>
      <c r="AU523" s="144" t="s">
        <v>88</v>
      </c>
      <c r="AV523" s="13" t="s">
        <v>88</v>
      </c>
      <c r="AW523" s="13" t="s">
        <v>32</v>
      </c>
      <c r="AX523" s="13" t="s">
        <v>78</v>
      </c>
      <c r="AY523" s="144" t="s">
        <v>153</v>
      </c>
    </row>
    <row r="524" spans="2:51" s="12" customFormat="1">
      <c r="B524" s="138"/>
      <c r="C524" s="219"/>
      <c r="D524" s="220" t="s">
        <v>162</v>
      </c>
      <c r="E524" s="221" t="s">
        <v>1</v>
      </c>
      <c r="F524" s="222" t="s">
        <v>319</v>
      </c>
      <c r="G524" s="219"/>
      <c r="H524" s="221" t="s">
        <v>1</v>
      </c>
      <c r="I524" s="140"/>
      <c r="J524" s="219"/>
      <c r="L524" s="138"/>
      <c r="M524" s="141"/>
      <c r="T524" s="142"/>
      <c r="AT524" s="139" t="s">
        <v>162</v>
      </c>
      <c r="AU524" s="139" t="s">
        <v>88</v>
      </c>
      <c r="AV524" s="12" t="s">
        <v>86</v>
      </c>
      <c r="AW524" s="12" t="s">
        <v>32</v>
      </c>
      <c r="AX524" s="12" t="s">
        <v>78</v>
      </c>
      <c r="AY524" s="139" t="s">
        <v>153</v>
      </c>
    </row>
    <row r="525" spans="2:51" s="13" customFormat="1">
      <c r="B525" s="143"/>
      <c r="C525" s="223"/>
      <c r="D525" s="220" t="s">
        <v>162</v>
      </c>
      <c r="E525" s="224" t="s">
        <v>1</v>
      </c>
      <c r="F525" s="225" t="s">
        <v>520</v>
      </c>
      <c r="G525" s="223"/>
      <c r="H525" s="226">
        <v>59.46</v>
      </c>
      <c r="I525" s="145"/>
      <c r="J525" s="223"/>
      <c r="L525" s="143"/>
      <c r="M525" s="146"/>
      <c r="T525" s="147"/>
      <c r="AT525" s="144" t="s">
        <v>162</v>
      </c>
      <c r="AU525" s="144" t="s">
        <v>88</v>
      </c>
      <c r="AV525" s="13" t="s">
        <v>88</v>
      </c>
      <c r="AW525" s="13" t="s">
        <v>32</v>
      </c>
      <c r="AX525" s="13" t="s">
        <v>78</v>
      </c>
      <c r="AY525" s="144" t="s">
        <v>153</v>
      </c>
    </row>
    <row r="526" spans="2:51" s="13" customFormat="1">
      <c r="B526" s="143"/>
      <c r="C526" s="223"/>
      <c r="D526" s="220" t="s">
        <v>162</v>
      </c>
      <c r="E526" s="224" t="s">
        <v>1</v>
      </c>
      <c r="F526" s="225" t="s">
        <v>521</v>
      </c>
      <c r="G526" s="223"/>
      <c r="H526" s="226">
        <v>4.8120000000000003</v>
      </c>
      <c r="I526" s="145"/>
      <c r="J526" s="223"/>
      <c r="L526" s="143"/>
      <c r="M526" s="146"/>
      <c r="T526" s="147"/>
      <c r="AT526" s="144" t="s">
        <v>162</v>
      </c>
      <c r="AU526" s="144" t="s">
        <v>88</v>
      </c>
      <c r="AV526" s="13" t="s">
        <v>88</v>
      </c>
      <c r="AW526" s="13" t="s">
        <v>32</v>
      </c>
      <c r="AX526" s="13" t="s">
        <v>78</v>
      </c>
      <c r="AY526" s="144" t="s">
        <v>153</v>
      </c>
    </row>
    <row r="527" spans="2:51" s="12" customFormat="1">
      <c r="B527" s="138"/>
      <c r="C527" s="219"/>
      <c r="D527" s="220" t="s">
        <v>162</v>
      </c>
      <c r="E527" s="221" t="s">
        <v>1</v>
      </c>
      <c r="F527" s="222" t="s">
        <v>499</v>
      </c>
      <c r="G527" s="219"/>
      <c r="H527" s="221" t="s">
        <v>1</v>
      </c>
      <c r="I527" s="140"/>
      <c r="J527" s="219"/>
      <c r="L527" s="138"/>
      <c r="M527" s="141"/>
      <c r="T527" s="142"/>
      <c r="AT527" s="139" t="s">
        <v>162</v>
      </c>
      <c r="AU527" s="139" t="s">
        <v>88</v>
      </c>
      <c r="AV527" s="12" t="s">
        <v>86</v>
      </c>
      <c r="AW527" s="12" t="s">
        <v>32</v>
      </c>
      <c r="AX527" s="12" t="s">
        <v>78</v>
      </c>
      <c r="AY527" s="139" t="s">
        <v>153</v>
      </c>
    </row>
    <row r="528" spans="2:51" s="13" customFormat="1">
      <c r="B528" s="143"/>
      <c r="C528" s="223"/>
      <c r="D528" s="220" t="s">
        <v>162</v>
      </c>
      <c r="E528" s="224" t="s">
        <v>1</v>
      </c>
      <c r="F528" s="225" t="s">
        <v>522</v>
      </c>
      <c r="G528" s="223"/>
      <c r="H528" s="226">
        <v>-18.576000000000001</v>
      </c>
      <c r="I528" s="145"/>
      <c r="J528" s="223"/>
      <c r="L528" s="143"/>
      <c r="M528" s="146"/>
      <c r="T528" s="147"/>
      <c r="AT528" s="144" t="s">
        <v>162</v>
      </c>
      <c r="AU528" s="144" t="s">
        <v>88</v>
      </c>
      <c r="AV528" s="13" t="s">
        <v>88</v>
      </c>
      <c r="AW528" s="13" t="s">
        <v>32</v>
      </c>
      <c r="AX528" s="13" t="s">
        <v>78</v>
      </c>
      <c r="AY528" s="144" t="s">
        <v>153</v>
      </c>
    </row>
    <row r="529" spans="2:51" s="13" customFormat="1">
      <c r="B529" s="143"/>
      <c r="C529" s="223"/>
      <c r="D529" s="220" t="s">
        <v>162</v>
      </c>
      <c r="E529" s="224" t="s">
        <v>1</v>
      </c>
      <c r="F529" s="225" t="s">
        <v>523</v>
      </c>
      <c r="G529" s="223"/>
      <c r="H529" s="226">
        <v>8.58</v>
      </c>
      <c r="I529" s="145"/>
      <c r="J529" s="223"/>
      <c r="L529" s="143"/>
      <c r="M529" s="146"/>
      <c r="T529" s="147"/>
      <c r="AT529" s="144" t="s">
        <v>162</v>
      </c>
      <c r="AU529" s="144" t="s">
        <v>88</v>
      </c>
      <c r="AV529" s="13" t="s">
        <v>88</v>
      </c>
      <c r="AW529" s="13" t="s">
        <v>32</v>
      </c>
      <c r="AX529" s="13" t="s">
        <v>78</v>
      </c>
      <c r="AY529" s="144" t="s">
        <v>153</v>
      </c>
    </row>
    <row r="530" spans="2:51" s="12" customFormat="1">
      <c r="B530" s="138"/>
      <c r="C530" s="219"/>
      <c r="D530" s="220" t="s">
        <v>162</v>
      </c>
      <c r="E530" s="221" t="s">
        <v>1</v>
      </c>
      <c r="F530" s="222" t="s">
        <v>316</v>
      </c>
      <c r="G530" s="219"/>
      <c r="H530" s="221" t="s">
        <v>1</v>
      </c>
      <c r="I530" s="140"/>
      <c r="J530" s="219"/>
      <c r="L530" s="138"/>
      <c r="M530" s="141"/>
      <c r="T530" s="142"/>
      <c r="AT530" s="139" t="s">
        <v>162</v>
      </c>
      <c r="AU530" s="139" t="s">
        <v>88</v>
      </c>
      <c r="AV530" s="12" t="s">
        <v>86</v>
      </c>
      <c r="AW530" s="12" t="s">
        <v>32</v>
      </c>
      <c r="AX530" s="12" t="s">
        <v>78</v>
      </c>
      <c r="AY530" s="139" t="s">
        <v>153</v>
      </c>
    </row>
    <row r="531" spans="2:51" s="13" customFormat="1">
      <c r="B531" s="143"/>
      <c r="C531" s="223"/>
      <c r="D531" s="220" t="s">
        <v>162</v>
      </c>
      <c r="E531" s="224" t="s">
        <v>1</v>
      </c>
      <c r="F531" s="225" t="s">
        <v>524</v>
      </c>
      <c r="G531" s="223"/>
      <c r="H531" s="226">
        <v>42.18</v>
      </c>
      <c r="I531" s="145"/>
      <c r="J531" s="223"/>
      <c r="L531" s="143"/>
      <c r="M531" s="146"/>
      <c r="T531" s="147"/>
      <c r="AT531" s="144" t="s">
        <v>162</v>
      </c>
      <c r="AU531" s="144" t="s">
        <v>88</v>
      </c>
      <c r="AV531" s="13" t="s">
        <v>88</v>
      </c>
      <c r="AW531" s="13" t="s">
        <v>32</v>
      </c>
      <c r="AX531" s="13" t="s">
        <v>78</v>
      </c>
      <c r="AY531" s="144" t="s">
        <v>153</v>
      </c>
    </row>
    <row r="532" spans="2:51" s="13" customFormat="1">
      <c r="B532" s="143"/>
      <c r="C532" s="223"/>
      <c r="D532" s="220" t="s">
        <v>162</v>
      </c>
      <c r="E532" s="224" t="s">
        <v>1</v>
      </c>
      <c r="F532" s="225" t="s">
        <v>525</v>
      </c>
      <c r="G532" s="223"/>
      <c r="H532" s="226">
        <v>15.21</v>
      </c>
      <c r="I532" s="145"/>
      <c r="J532" s="223"/>
      <c r="L532" s="143"/>
      <c r="M532" s="146"/>
      <c r="T532" s="147"/>
      <c r="AT532" s="144" t="s">
        <v>162</v>
      </c>
      <c r="AU532" s="144" t="s">
        <v>88</v>
      </c>
      <c r="AV532" s="13" t="s">
        <v>88</v>
      </c>
      <c r="AW532" s="13" t="s">
        <v>32</v>
      </c>
      <c r="AX532" s="13" t="s">
        <v>78</v>
      </c>
      <c r="AY532" s="144" t="s">
        <v>153</v>
      </c>
    </row>
    <row r="533" spans="2:51" s="12" customFormat="1">
      <c r="B533" s="138"/>
      <c r="C533" s="219"/>
      <c r="D533" s="220" t="s">
        <v>162</v>
      </c>
      <c r="E533" s="221" t="s">
        <v>1</v>
      </c>
      <c r="F533" s="222" t="s">
        <v>499</v>
      </c>
      <c r="G533" s="219"/>
      <c r="H533" s="221" t="s">
        <v>1</v>
      </c>
      <c r="I533" s="140"/>
      <c r="J533" s="219"/>
      <c r="L533" s="138"/>
      <c r="M533" s="141"/>
      <c r="T533" s="142"/>
      <c r="AT533" s="139" t="s">
        <v>162</v>
      </c>
      <c r="AU533" s="139" t="s">
        <v>88</v>
      </c>
      <c r="AV533" s="12" t="s">
        <v>86</v>
      </c>
      <c r="AW533" s="12" t="s">
        <v>32</v>
      </c>
      <c r="AX533" s="12" t="s">
        <v>78</v>
      </c>
      <c r="AY533" s="139" t="s">
        <v>153</v>
      </c>
    </row>
    <row r="534" spans="2:51" s="13" customFormat="1">
      <c r="B534" s="143"/>
      <c r="C534" s="223"/>
      <c r="D534" s="220" t="s">
        <v>162</v>
      </c>
      <c r="E534" s="224" t="s">
        <v>1</v>
      </c>
      <c r="F534" s="225" t="s">
        <v>526</v>
      </c>
      <c r="G534" s="223"/>
      <c r="H534" s="226">
        <v>-3.03</v>
      </c>
      <c r="I534" s="145"/>
      <c r="J534" s="223"/>
      <c r="L534" s="143"/>
      <c r="M534" s="146"/>
      <c r="T534" s="147"/>
      <c r="AT534" s="144" t="s">
        <v>162</v>
      </c>
      <c r="AU534" s="144" t="s">
        <v>88</v>
      </c>
      <c r="AV534" s="13" t="s">
        <v>88</v>
      </c>
      <c r="AW534" s="13" t="s">
        <v>32</v>
      </c>
      <c r="AX534" s="13" t="s">
        <v>78</v>
      </c>
      <c r="AY534" s="144" t="s">
        <v>153</v>
      </c>
    </row>
    <row r="535" spans="2:51" s="12" customFormat="1">
      <c r="B535" s="138"/>
      <c r="C535" s="219"/>
      <c r="D535" s="220" t="s">
        <v>162</v>
      </c>
      <c r="E535" s="221" t="s">
        <v>1</v>
      </c>
      <c r="F535" s="222" t="s">
        <v>321</v>
      </c>
      <c r="G535" s="219"/>
      <c r="H535" s="221" t="s">
        <v>1</v>
      </c>
      <c r="I535" s="140"/>
      <c r="J535" s="219"/>
      <c r="L535" s="138"/>
      <c r="M535" s="141"/>
      <c r="T535" s="142"/>
      <c r="AT535" s="139" t="s">
        <v>162</v>
      </c>
      <c r="AU535" s="139" t="s">
        <v>88</v>
      </c>
      <c r="AV535" s="12" t="s">
        <v>86</v>
      </c>
      <c r="AW535" s="12" t="s">
        <v>32</v>
      </c>
      <c r="AX535" s="12" t="s">
        <v>78</v>
      </c>
      <c r="AY535" s="139" t="s">
        <v>153</v>
      </c>
    </row>
    <row r="536" spans="2:51" s="13" customFormat="1">
      <c r="B536" s="143"/>
      <c r="C536" s="223"/>
      <c r="D536" s="220" t="s">
        <v>162</v>
      </c>
      <c r="E536" s="224" t="s">
        <v>1</v>
      </c>
      <c r="F536" s="225" t="s">
        <v>527</v>
      </c>
      <c r="G536" s="223"/>
      <c r="H536" s="226">
        <v>34.122</v>
      </c>
      <c r="I536" s="145"/>
      <c r="J536" s="223"/>
      <c r="L536" s="143"/>
      <c r="M536" s="146"/>
      <c r="T536" s="147"/>
      <c r="AT536" s="144" t="s">
        <v>162</v>
      </c>
      <c r="AU536" s="144" t="s">
        <v>88</v>
      </c>
      <c r="AV536" s="13" t="s">
        <v>88</v>
      </c>
      <c r="AW536" s="13" t="s">
        <v>32</v>
      </c>
      <c r="AX536" s="13" t="s">
        <v>78</v>
      </c>
      <c r="AY536" s="144" t="s">
        <v>153</v>
      </c>
    </row>
    <row r="537" spans="2:51" s="12" customFormat="1">
      <c r="B537" s="138"/>
      <c r="C537" s="219"/>
      <c r="D537" s="220" t="s">
        <v>162</v>
      </c>
      <c r="E537" s="221" t="s">
        <v>1</v>
      </c>
      <c r="F537" s="222" t="s">
        <v>499</v>
      </c>
      <c r="G537" s="219"/>
      <c r="H537" s="221" t="s">
        <v>1</v>
      </c>
      <c r="I537" s="140"/>
      <c r="J537" s="219"/>
      <c r="L537" s="138"/>
      <c r="M537" s="141"/>
      <c r="T537" s="142"/>
      <c r="AT537" s="139" t="s">
        <v>162</v>
      </c>
      <c r="AU537" s="139" t="s">
        <v>88</v>
      </c>
      <c r="AV537" s="12" t="s">
        <v>86</v>
      </c>
      <c r="AW537" s="12" t="s">
        <v>32</v>
      </c>
      <c r="AX537" s="12" t="s">
        <v>78</v>
      </c>
      <c r="AY537" s="139" t="s">
        <v>153</v>
      </c>
    </row>
    <row r="538" spans="2:51" s="13" customFormat="1">
      <c r="B538" s="143"/>
      <c r="C538" s="223"/>
      <c r="D538" s="220" t="s">
        <v>162</v>
      </c>
      <c r="E538" s="224" t="s">
        <v>1</v>
      </c>
      <c r="F538" s="225" t="s">
        <v>528</v>
      </c>
      <c r="G538" s="223"/>
      <c r="H538" s="226">
        <v>-2.02</v>
      </c>
      <c r="I538" s="145"/>
      <c r="J538" s="223"/>
      <c r="L538" s="143"/>
      <c r="M538" s="146"/>
      <c r="T538" s="147"/>
      <c r="AT538" s="144" t="s">
        <v>162</v>
      </c>
      <c r="AU538" s="144" t="s">
        <v>88</v>
      </c>
      <c r="AV538" s="13" t="s">
        <v>88</v>
      </c>
      <c r="AW538" s="13" t="s">
        <v>32</v>
      </c>
      <c r="AX538" s="13" t="s">
        <v>78</v>
      </c>
      <c r="AY538" s="144" t="s">
        <v>153</v>
      </c>
    </row>
    <row r="539" spans="2:51" s="13" customFormat="1">
      <c r="B539" s="143"/>
      <c r="C539" s="223"/>
      <c r="D539" s="220" t="s">
        <v>162</v>
      </c>
      <c r="E539" s="224" t="s">
        <v>1</v>
      </c>
      <c r="F539" s="225" t="s">
        <v>529</v>
      </c>
      <c r="G539" s="223"/>
      <c r="H539" s="226">
        <v>18.48</v>
      </c>
      <c r="I539" s="145"/>
      <c r="J539" s="223"/>
      <c r="L539" s="143"/>
      <c r="M539" s="146"/>
      <c r="T539" s="147"/>
      <c r="AT539" s="144" t="s">
        <v>162</v>
      </c>
      <c r="AU539" s="144" t="s">
        <v>88</v>
      </c>
      <c r="AV539" s="13" t="s">
        <v>88</v>
      </c>
      <c r="AW539" s="13" t="s">
        <v>32</v>
      </c>
      <c r="AX539" s="13" t="s">
        <v>78</v>
      </c>
      <c r="AY539" s="144" t="s">
        <v>153</v>
      </c>
    </row>
    <row r="540" spans="2:51" s="13" customFormat="1">
      <c r="B540" s="143"/>
      <c r="C540" s="223"/>
      <c r="D540" s="220" t="s">
        <v>162</v>
      </c>
      <c r="E540" s="224" t="s">
        <v>1</v>
      </c>
      <c r="F540" s="225" t="s">
        <v>530</v>
      </c>
      <c r="G540" s="223"/>
      <c r="H540" s="226">
        <v>-5.2519999999999998</v>
      </c>
      <c r="I540" s="145"/>
      <c r="J540" s="223"/>
      <c r="L540" s="143"/>
      <c r="M540" s="146"/>
      <c r="T540" s="147"/>
      <c r="AT540" s="144" t="s">
        <v>162</v>
      </c>
      <c r="AU540" s="144" t="s">
        <v>88</v>
      </c>
      <c r="AV540" s="13" t="s">
        <v>88</v>
      </c>
      <c r="AW540" s="13" t="s">
        <v>32</v>
      </c>
      <c r="AX540" s="13" t="s">
        <v>78</v>
      </c>
      <c r="AY540" s="144" t="s">
        <v>153</v>
      </c>
    </row>
    <row r="541" spans="2:51" s="14" customFormat="1">
      <c r="B541" s="148"/>
      <c r="C541" s="227"/>
      <c r="D541" s="220" t="s">
        <v>162</v>
      </c>
      <c r="E541" s="228" t="s">
        <v>1</v>
      </c>
      <c r="F541" s="229" t="s">
        <v>165</v>
      </c>
      <c r="G541" s="227"/>
      <c r="H541" s="230">
        <v>604.42999999999995</v>
      </c>
      <c r="I541" s="150"/>
      <c r="J541" s="227"/>
      <c r="L541" s="148"/>
      <c r="M541" s="151"/>
      <c r="T541" s="152"/>
      <c r="AT541" s="149" t="s">
        <v>162</v>
      </c>
      <c r="AU541" s="149" t="s">
        <v>88</v>
      </c>
      <c r="AV541" s="14" t="s">
        <v>166</v>
      </c>
      <c r="AW541" s="14" t="s">
        <v>32</v>
      </c>
      <c r="AX541" s="14" t="s">
        <v>78</v>
      </c>
      <c r="AY541" s="149" t="s">
        <v>153</v>
      </c>
    </row>
    <row r="542" spans="2:51" s="12" customFormat="1">
      <c r="B542" s="138"/>
      <c r="C542" s="219"/>
      <c r="D542" s="220" t="s">
        <v>162</v>
      </c>
      <c r="E542" s="221" t="s">
        <v>1</v>
      </c>
      <c r="F542" s="222" t="s">
        <v>268</v>
      </c>
      <c r="G542" s="219"/>
      <c r="H542" s="221" t="s">
        <v>1</v>
      </c>
      <c r="I542" s="140"/>
      <c r="J542" s="219"/>
      <c r="L542" s="138"/>
      <c r="M542" s="141"/>
      <c r="T542" s="142"/>
      <c r="AT542" s="139" t="s">
        <v>162</v>
      </c>
      <c r="AU542" s="139" t="s">
        <v>88</v>
      </c>
      <c r="AV542" s="12" t="s">
        <v>86</v>
      </c>
      <c r="AW542" s="12" t="s">
        <v>32</v>
      </c>
      <c r="AX542" s="12" t="s">
        <v>78</v>
      </c>
      <c r="AY542" s="139" t="s">
        <v>153</v>
      </c>
    </row>
    <row r="543" spans="2:51" s="12" customFormat="1">
      <c r="B543" s="138"/>
      <c r="C543" s="219"/>
      <c r="D543" s="220" t="s">
        <v>162</v>
      </c>
      <c r="E543" s="221" t="s">
        <v>1</v>
      </c>
      <c r="F543" s="222" t="s">
        <v>323</v>
      </c>
      <c r="G543" s="219"/>
      <c r="H543" s="221" t="s">
        <v>1</v>
      </c>
      <c r="I543" s="140"/>
      <c r="J543" s="219"/>
      <c r="L543" s="138"/>
      <c r="M543" s="141"/>
      <c r="T543" s="142"/>
      <c r="AT543" s="139" t="s">
        <v>162</v>
      </c>
      <c r="AU543" s="139" t="s">
        <v>88</v>
      </c>
      <c r="AV543" s="12" t="s">
        <v>86</v>
      </c>
      <c r="AW543" s="12" t="s">
        <v>32</v>
      </c>
      <c r="AX543" s="12" t="s">
        <v>78</v>
      </c>
      <c r="AY543" s="139" t="s">
        <v>153</v>
      </c>
    </row>
    <row r="544" spans="2:51" s="13" customFormat="1">
      <c r="B544" s="143"/>
      <c r="C544" s="223"/>
      <c r="D544" s="220" t="s">
        <v>162</v>
      </c>
      <c r="E544" s="224" t="s">
        <v>1</v>
      </c>
      <c r="F544" s="225" t="s">
        <v>531</v>
      </c>
      <c r="G544" s="223"/>
      <c r="H544" s="226">
        <v>75.108000000000004</v>
      </c>
      <c r="I544" s="145"/>
      <c r="J544" s="223"/>
      <c r="L544" s="143"/>
      <c r="M544" s="146"/>
      <c r="T544" s="147"/>
      <c r="AT544" s="144" t="s">
        <v>162</v>
      </c>
      <c r="AU544" s="144" t="s">
        <v>88</v>
      </c>
      <c r="AV544" s="13" t="s">
        <v>88</v>
      </c>
      <c r="AW544" s="13" t="s">
        <v>32</v>
      </c>
      <c r="AX544" s="13" t="s">
        <v>78</v>
      </c>
      <c r="AY544" s="144" t="s">
        <v>153</v>
      </c>
    </row>
    <row r="545" spans="2:51" s="13" customFormat="1">
      <c r="B545" s="143"/>
      <c r="C545" s="223"/>
      <c r="D545" s="220" t="s">
        <v>162</v>
      </c>
      <c r="E545" s="224" t="s">
        <v>1</v>
      </c>
      <c r="F545" s="225" t="s">
        <v>532</v>
      </c>
      <c r="G545" s="223"/>
      <c r="H545" s="226">
        <v>2.4</v>
      </c>
      <c r="I545" s="145"/>
      <c r="J545" s="223"/>
      <c r="L545" s="143"/>
      <c r="M545" s="146"/>
      <c r="T545" s="147"/>
      <c r="AT545" s="144" t="s">
        <v>162</v>
      </c>
      <c r="AU545" s="144" t="s">
        <v>88</v>
      </c>
      <c r="AV545" s="13" t="s">
        <v>88</v>
      </c>
      <c r="AW545" s="13" t="s">
        <v>32</v>
      </c>
      <c r="AX545" s="13" t="s">
        <v>78</v>
      </c>
      <c r="AY545" s="144" t="s">
        <v>153</v>
      </c>
    </row>
    <row r="546" spans="2:51" s="12" customFormat="1">
      <c r="B546" s="138"/>
      <c r="C546" s="219"/>
      <c r="D546" s="220" t="s">
        <v>162</v>
      </c>
      <c r="E546" s="221" t="s">
        <v>1</v>
      </c>
      <c r="F546" s="222" t="s">
        <v>499</v>
      </c>
      <c r="G546" s="219"/>
      <c r="H546" s="221" t="s">
        <v>1</v>
      </c>
      <c r="I546" s="140"/>
      <c r="J546" s="219"/>
      <c r="L546" s="138"/>
      <c r="M546" s="141"/>
      <c r="T546" s="142"/>
      <c r="AT546" s="139" t="s">
        <v>162</v>
      </c>
      <c r="AU546" s="139" t="s">
        <v>88</v>
      </c>
      <c r="AV546" s="12" t="s">
        <v>86</v>
      </c>
      <c r="AW546" s="12" t="s">
        <v>32</v>
      </c>
      <c r="AX546" s="12" t="s">
        <v>78</v>
      </c>
      <c r="AY546" s="139" t="s">
        <v>153</v>
      </c>
    </row>
    <row r="547" spans="2:51" s="13" customFormat="1">
      <c r="B547" s="143"/>
      <c r="C547" s="223"/>
      <c r="D547" s="220" t="s">
        <v>162</v>
      </c>
      <c r="E547" s="224" t="s">
        <v>1</v>
      </c>
      <c r="F547" s="225" t="s">
        <v>533</v>
      </c>
      <c r="G547" s="223"/>
      <c r="H547" s="226">
        <v>-14.128</v>
      </c>
      <c r="I547" s="145"/>
      <c r="J547" s="223"/>
      <c r="L547" s="143"/>
      <c r="M547" s="146"/>
      <c r="T547" s="147"/>
      <c r="AT547" s="144" t="s">
        <v>162</v>
      </c>
      <c r="AU547" s="144" t="s">
        <v>88</v>
      </c>
      <c r="AV547" s="13" t="s">
        <v>88</v>
      </c>
      <c r="AW547" s="13" t="s">
        <v>32</v>
      </c>
      <c r="AX547" s="13" t="s">
        <v>78</v>
      </c>
      <c r="AY547" s="144" t="s">
        <v>153</v>
      </c>
    </row>
    <row r="548" spans="2:51" s="12" customFormat="1">
      <c r="B548" s="138"/>
      <c r="C548" s="219"/>
      <c r="D548" s="220" t="s">
        <v>162</v>
      </c>
      <c r="E548" s="221" t="s">
        <v>1</v>
      </c>
      <c r="F548" s="222" t="s">
        <v>534</v>
      </c>
      <c r="G548" s="219"/>
      <c r="H548" s="221" t="s">
        <v>1</v>
      </c>
      <c r="I548" s="140"/>
      <c r="J548" s="219"/>
      <c r="L548" s="138"/>
      <c r="M548" s="141"/>
      <c r="T548" s="142"/>
      <c r="AT548" s="139" t="s">
        <v>162</v>
      </c>
      <c r="AU548" s="139" t="s">
        <v>88</v>
      </c>
      <c r="AV548" s="12" t="s">
        <v>86</v>
      </c>
      <c r="AW548" s="12" t="s">
        <v>32</v>
      </c>
      <c r="AX548" s="12" t="s">
        <v>78</v>
      </c>
      <c r="AY548" s="139" t="s">
        <v>153</v>
      </c>
    </row>
    <row r="549" spans="2:51" s="13" customFormat="1">
      <c r="B549" s="143"/>
      <c r="C549" s="223"/>
      <c r="D549" s="220" t="s">
        <v>162</v>
      </c>
      <c r="E549" s="224" t="s">
        <v>1</v>
      </c>
      <c r="F549" s="225" t="s">
        <v>535</v>
      </c>
      <c r="G549" s="223"/>
      <c r="H549" s="226">
        <v>104.7</v>
      </c>
      <c r="I549" s="145"/>
      <c r="J549" s="223"/>
      <c r="L549" s="143"/>
      <c r="M549" s="146"/>
      <c r="T549" s="147"/>
      <c r="AT549" s="144" t="s">
        <v>162</v>
      </c>
      <c r="AU549" s="144" t="s">
        <v>88</v>
      </c>
      <c r="AV549" s="13" t="s">
        <v>88</v>
      </c>
      <c r="AW549" s="13" t="s">
        <v>32</v>
      </c>
      <c r="AX549" s="13" t="s">
        <v>78</v>
      </c>
      <c r="AY549" s="144" t="s">
        <v>153</v>
      </c>
    </row>
    <row r="550" spans="2:51" s="13" customFormat="1">
      <c r="B550" s="143"/>
      <c r="C550" s="223"/>
      <c r="D550" s="220" t="s">
        <v>162</v>
      </c>
      <c r="E550" s="224" t="s">
        <v>1</v>
      </c>
      <c r="F550" s="225" t="s">
        <v>536</v>
      </c>
      <c r="G550" s="223"/>
      <c r="H550" s="226">
        <v>4.0199999999999996</v>
      </c>
      <c r="I550" s="145"/>
      <c r="J550" s="223"/>
      <c r="L550" s="143"/>
      <c r="M550" s="146"/>
      <c r="T550" s="147"/>
      <c r="AT550" s="144" t="s">
        <v>162</v>
      </c>
      <c r="AU550" s="144" t="s">
        <v>88</v>
      </c>
      <c r="AV550" s="13" t="s">
        <v>88</v>
      </c>
      <c r="AW550" s="13" t="s">
        <v>32</v>
      </c>
      <c r="AX550" s="13" t="s">
        <v>78</v>
      </c>
      <c r="AY550" s="144" t="s">
        <v>153</v>
      </c>
    </row>
    <row r="551" spans="2:51" s="12" customFormat="1">
      <c r="B551" s="138"/>
      <c r="C551" s="219"/>
      <c r="D551" s="220" t="s">
        <v>162</v>
      </c>
      <c r="E551" s="221" t="s">
        <v>1</v>
      </c>
      <c r="F551" s="222" t="s">
        <v>499</v>
      </c>
      <c r="G551" s="219"/>
      <c r="H551" s="221" t="s">
        <v>1</v>
      </c>
      <c r="I551" s="140"/>
      <c r="J551" s="219"/>
      <c r="L551" s="138"/>
      <c r="M551" s="141"/>
      <c r="T551" s="142"/>
      <c r="AT551" s="139" t="s">
        <v>162</v>
      </c>
      <c r="AU551" s="139" t="s">
        <v>88</v>
      </c>
      <c r="AV551" s="12" t="s">
        <v>86</v>
      </c>
      <c r="AW551" s="12" t="s">
        <v>32</v>
      </c>
      <c r="AX551" s="12" t="s">
        <v>78</v>
      </c>
      <c r="AY551" s="139" t="s">
        <v>153</v>
      </c>
    </row>
    <row r="552" spans="2:51" s="13" customFormat="1">
      <c r="B552" s="143"/>
      <c r="C552" s="223"/>
      <c r="D552" s="220" t="s">
        <v>162</v>
      </c>
      <c r="E552" s="224" t="s">
        <v>1</v>
      </c>
      <c r="F552" s="225" t="s">
        <v>509</v>
      </c>
      <c r="G552" s="223"/>
      <c r="H552" s="226">
        <v>-30.036000000000001</v>
      </c>
      <c r="I552" s="145"/>
      <c r="J552" s="223"/>
      <c r="L552" s="143"/>
      <c r="M552" s="146"/>
      <c r="T552" s="147"/>
      <c r="AT552" s="144" t="s">
        <v>162</v>
      </c>
      <c r="AU552" s="144" t="s">
        <v>88</v>
      </c>
      <c r="AV552" s="13" t="s">
        <v>88</v>
      </c>
      <c r="AW552" s="13" t="s">
        <v>32</v>
      </c>
      <c r="AX552" s="13" t="s">
        <v>78</v>
      </c>
      <c r="AY552" s="144" t="s">
        <v>153</v>
      </c>
    </row>
    <row r="553" spans="2:51" s="12" customFormat="1">
      <c r="B553" s="138"/>
      <c r="C553" s="219"/>
      <c r="D553" s="220" t="s">
        <v>162</v>
      </c>
      <c r="E553" s="221" t="s">
        <v>1</v>
      </c>
      <c r="F553" s="222" t="s">
        <v>331</v>
      </c>
      <c r="G553" s="219"/>
      <c r="H553" s="221" t="s">
        <v>1</v>
      </c>
      <c r="I553" s="140"/>
      <c r="J553" s="219"/>
      <c r="L553" s="138"/>
      <c r="M553" s="141"/>
      <c r="T553" s="142"/>
      <c r="AT553" s="139" t="s">
        <v>162</v>
      </c>
      <c r="AU553" s="139" t="s">
        <v>88</v>
      </c>
      <c r="AV553" s="12" t="s">
        <v>86</v>
      </c>
      <c r="AW553" s="12" t="s">
        <v>32</v>
      </c>
      <c r="AX553" s="12" t="s">
        <v>78</v>
      </c>
      <c r="AY553" s="139" t="s">
        <v>153</v>
      </c>
    </row>
    <row r="554" spans="2:51" s="13" customFormat="1">
      <c r="B554" s="143"/>
      <c r="C554" s="223"/>
      <c r="D554" s="220" t="s">
        <v>162</v>
      </c>
      <c r="E554" s="224" t="s">
        <v>1</v>
      </c>
      <c r="F554" s="225" t="s">
        <v>537</v>
      </c>
      <c r="G554" s="223"/>
      <c r="H554" s="226">
        <v>60.24</v>
      </c>
      <c r="I554" s="145"/>
      <c r="J554" s="223"/>
      <c r="L554" s="143"/>
      <c r="M554" s="146"/>
      <c r="T554" s="147"/>
      <c r="AT554" s="144" t="s">
        <v>162</v>
      </c>
      <c r="AU554" s="144" t="s">
        <v>88</v>
      </c>
      <c r="AV554" s="13" t="s">
        <v>88</v>
      </c>
      <c r="AW554" s="13" t="s">
        <v>32</v>
      </c>
      <c r="AX554" s="13" t="s">
        <v>78</v>
      </c>
      <c r="AY554" s="144" t="s">
        <v>153</v>
      </c>
    </row>
    <row r="555" spans="2:51" s="12" customFormat="1">
      <c r="B555" s="138"/>
      <c r="C555" s="219"/>
      <c r="D555" s="220" t="s">
        <v>162</v>
      </c>
      <c r="E555" s="221" t="s">
        <v>1</v>
      </c>
      <c r="F555" s="222" t="s">
        <v>499</v>
      </c>
      <c r="G555" s="219"/>
      <c r="H555" s="221" t="s">
        <v>1</v>
      </c>
      <c r="I555" s="140"/>
      <c r="J555" s="219"/>
      <c r="L555" s="138"/>
      <c r="M555" s="141"/>
      <c r="T555" s="142"/>
      <c r="AT555" s="139" t="s">
        <v>162</v>
      </c>
      <c r="AU555" s="139" t="s">
        <v>88</v>
      </c>
      <c r="AV555" s="12" t="s">
        <v>86</v>
      </c>
      <c r="AW555" s="12" t="s">
        <v>32</v>
      </c>
      <c r="AX555" s="12" t="s">
        <v>78</v>
      </c>
      <c r="AY555" s="139" t="s">
        <v>153</v>
      </c>
    </row>
    <row r="556" spans="2:51" s="13" customFormat="1">
      <c r="B556" s="143"/>
      <c r="C556" s="223"/>
      <c r="D556" s="220" t="s">
        <v>162</v>
      </c>
      <c r="E556" s="224" t="s">
        <v>1</v>
      </c>
      <c r="F556" s="225" t="s">
        <v>538</v>
      </c>
      <c r="G556" s="223"/>
      <c r="H556" s="226">
        <v>-10.734</v>
      </c>
      <c r="I556" s="145"/>
      <c r="J556" s="223"/>
      <c r="L556" s="143"/>
      <c r="M556" s="146"/>
      <c r="T556" s="147"/>
      <c r="AT556" s="144" t="s">
        <v>162</v>
      </c>
      <c r="AU556" s="144" t="s">
        <v>88</v>
      </c>
      <c r="AV556" s="13" t="s">
        <v>88</v>
      </c>
      <c r="AW556" s="13" t="s">
        <v>32</v>
      </c>
      <c r="AX556" s="13" t="s">
        <v>78</v>
      </c>
      <c r="AY556" s="144" t="s">
        <v>153</v>
      </c>
    </row>
    <row r="557" spans="2:51" s="12" customFormat="1">
      <c r="B557" s="138"/>
      <c r="C557" s="219"/>
      <c r="D557" s="220" t="s">
        <v>162</v>
      </c>
      <c r="E557" s="221" t="s">
        <v>1</v>
      </c>
      <c r="F557" s="222" t="s">
        <v>358</v>
      </c>
      <c r="G557" s="219"/>
      <c r="H557" s="221" t="s">
        <v>1</v>
      </c>
      <c r="I557" s="140"/>
      <c r="J557" s="219"/>
      <c r="L557" s="138"/>
      <c r="M557" s="141"/>
      <c r="T557" s="142"/>
      <c r="AT557" s="139" t="s">
        <v>162</v>
      </c>
      <c r="AU557" s="139" t="s">
        <v>88</v>
      </c>
      <c r="AV557" s="12" t="s">
        <v>86</v>
      </c>
      <c r="AW557" s="12" t="s">
        <v>32</v>
      </c>
      <c r="AX557" s="12" t="s">
        <v>78</v>
      </c>
      <c r="AY557" s="139" t="s">
        <v>153</v>
      </c>
    </row>
    <row r="558" spans="2:51" s="13" customFormat="1">
      <c r="B558" s="143"/>
      <c r="C558" s="223"/>
      <c r="D558" s="220" t="s">
        <v>162</v>
      </c>
      <c r="E558" s="224" t="s">
        <v>1</v>
      </c>
      <c r="F558" s="225" t="s">
        <v>539</v>
      </c>
      <c r="G558" s="223"/>
      <c r="H558" s="226">
        <v>77.099999999999994</v>
      </c>
      <c r="I558" s="145"/>
      <c r="J558" s="223"/>
      <c r="L558" s="143"/>
      <c r="M558" s="146"/>
      <c r="T558" s="147"/>
      <c r="AT558" s="144" t="s">
        <v>162</v>
      </c>
      <c r="AU558" s="144" t="s">
        <v>88</v>
      </c>
      <c r="AV558" s="13" t="s">
        <v>88</v>
      </c>
      <c r="AW558" s="13" t="s">
        <v>32</v>
      </c>
      <c r="AX558" s="13" t="s">
        <v>78</v>
      </c>
      <c r="AY558" s="144" t="s">
        <v>153</v>
      </c>
    </row>
    <row r="559" spans="2:51" s="12" customFormat="1">
      <c r="B559" s="138"/>
      <c r="C559" s="219"/>
      <c r="D559" s="220" t="s">
        <v>162</v>
      </c>
      <c r="E559" s="221" t="s">
        <v>1</v>
      </c>
      <c r="F559" s="222" t="s">
        <v>499</v>
      </c>
      <c r="G559" s="219"/>
      <c r="H559" s="221" t="s">
        <v>1</v>
      </c>
      <c r="I559" s="140"/>
      <c r="J559" s="219"/>
      <c r="L559" s="138"/>
      <c r="M559" s="141"/>
      <c r="T559" s="142"/>
      <c r="AT559" s="139" t="s">
        <v>162</v>
      </c>
      <c r="AU559" s="139" t="s">
        <v>88</v>
      </c>
      <c r="AV559" s="12" t="s">
        <v>86</v>
      </c>
      <c r="AW559" s="12" t="s">
        <v>32</v>
      </c>
      <c r="AX559" s="12" t="s">
        <v>78</v>
      </c>
      <c r="AY559" s="139" t="s">
        <v>153</v>
      </c>
    </row>
    <row r="560" spans="2:51" s="13" customFormat="1">
      <c r="B560" s="143"/>
      <c r="C560" s="223"/>
      <c r="D560" s="220" t="s">
        <v>162</v>
      </c>
      <c r="E560" s="224" t="s">
        <v>1</v>
      </c>
      <c r="F560" s="225" t="s">
        <v>540</v>
      </c>
      <c r="G560" s="223"/>
      <c r="H560" s="226">
        <v>-14.196</v>
      </c>
      <c r="I560" s="145"/>
      <c r="J560" s="223"/>
      <c r="L560" s="143"/>
      <c r="M560" s="146"/>
      <c r="T560" s="147"/>
      <c r="AT560" s="144" t="s">
        <v>162</v>
      </c>
      <c r="AU560" s="144" t="s">
        <v>88</v>
      </c>
      <c r="AV560" s="13" t="s">
        <v>88</v>
      </c>
      <c r="AW560" s="13" t="s">
        <v>32</v>
      </c>
      <c r="AX560" s="13" t="s">
        <v>78</v>
      </c>
      <c r="AY560" s="144" t="s">
        <v>153</v>
      </c>
    </row>
    <row r="561" spans="2:65" s="12" customFormat="1">
      <c r="B561" s="138"/>
      <c r="C561" s="219"/>
      <c r="D561" s="220" t="s">
        <v>162</v>
      </c>
      <c r="E561" s="221" t="s">
        <v>1</v>
      </c>
      <c r="F561" s="222" t="s">
        <v>541</v>
      </c>
      <c r="G561" s="219"/>
      <c r="H561" s="221" t="s">
        <v>1</v>
      </c>
      <c r="I561" s="140"/>
      <c r="J561" s="219"/>
      <c r="L561" s="138"/>
      <c r="M561" s="141"/>
      <c r="T561" s="142"/>
      <c r="AT561" s="139" t="s">
        <v>162</v>
      </c>
      <c r="AU561" s="139" t="s">
        <v>88</v>
      </c>
      <c r="AV561" s="12" t="s">
        <v>86</v>
      </c>
      <c r="AW561" s="12" t="s">
        <v>32</v>
      </c>
      <c r="AX561" s="12" t="s">
        <v>78</v>
      </c>
      <c r="AY561" s="139" t="s">
        <v>153</v>
      </c>
    </row>
    <row r="562" spans="2:65" s="13" customFormat="1">
      <c r="B562" s="143"/>
      <c r="C562" s="223"/>
      <c r="D562" s="220" t="s">
        <v>162</v>
      </c>
      <c r="E562" s="224" t="s">
        <v>1</v>
      </c>
      <c r="F562" s="225" t="s">
        <v>542</v>
      </c>
      <c r="G562" s="223"/>
      <c r="H562" s="226">
        <v>9.9</v>
      </c>
      <c r="I562" s="145"/>
      <c r="J562" s="223"/>
      <c r="L562" s="143"/>
      <c r="M562" s="146"/>
      <c r="T562" s="147"/>
      <c r="AT562" s="144" t="s">
        <v>162</v>
      </c>
      <c r="AU562" s="144" t="s">
        <v>88</v>
      </c>
      <c r="AV562" s="13" t="s">
        <v>88</v>
      </c>
      <c r="AW562" s="13" t="s">
        <v>32</v>
      </c>
      <c r="AX562" s="13" t="s">
        <v>78</v>
      </c>
      <c r="AY562" s="144" t="s">
        <v>153</v>
      </c>
    </row>
    <row r="563" spans="2:65" s="12" customFormat="1">
      <c r="B563" s="138"/>
      <c r="C563" s="219"/>
      <c r="D563" s="220" t="s">
        <v>162</v>
      </c>
      <c r="E563" s="221" t="s">
        <v>1</v>
      </c>
      <c r="F563" s="222" t="s">
        <v>266</v>
      </c>
      <c r="G563" s="219"/>
      <c r="H563" s="221" t="s">
        <v>1</v>
      </c>
      <c r="I563" s="140"/>
      <c r="J563" s="219"/>
      <c r="L563" s="138"/>
      <c r="M563" s="141"/>
      <c r="T563" s="142"/>
      <c r="AT563" s="139" t="s">
        <v>162</v>
      </c>
      <c r="AU563" s="139" t="s">
        <v>88</v>
      </c>
      <c r="AV563" s="12" t="s">
        <v>86</v>
      </c>
      <c r="AW563" s="12" t="s">
        <v>32</v>
      </c>
      <c r="AX563" s="12" t="s">
        <v>78</v>
      </c>
      <c r="AY563" s="139" t="s">
        <v>153</v>
      </c>
    </row>
    <row r="564" spans="2:65" s="13" customFormat="1">
      <c r="B564" s="143"/>
      <c r="C564" s="223"/>
      <c r="D564" s="220" t="s">
        <v>162</v>
      </c>
      <c r="E564" s="224" t="s">
        <v>1</v>
      </c>
      <c r="F564" s="225" t="s">
        <v>543</v>
      </c>
      <c r="G564" s="223"/>
      <c r="H564" s="226">
        <v>-1.8180000000000001</v>
      </c>
      <c r="I564" s="145"/>
      <c r="J564" s="223"/>
      <c r="L564" s="143"/>
      <c r="M564" s="146"/>
      <c r="T564" s="147"/>
      <c r="AT564" s="144" t="s">
        <v>162</v>
      </c>
      <c r="AU564" s="144" t="s">
        <v>88</v>
      </c>
      <c r="AV564" s="13" t="s">
        <v>88</v>
      </c>
      <c r="AW564" s="13" t="s">
        <v>32</v>
      </c>
      <c r="AX564" s="13" t="s">
        <v>78</v>
      </c>
      <c r="AY564" s="144" t="s">
        <v>153</v>
      </c>
    </row>
    <row r="565" spans="2:65" s="14" customFormat="1">
      <c r="B565" s="148"/>
      <c r="C565" s="227"/>
      <c r="D565" s="220" t="s">
        <v>162</v>
      </c>
      <c r="E565" s="228" t="s">
        <v>1</v>
      </c>
      <c r="F565" s="229" t="s">
        <v>165</v>
      </c>
      <c r="G565" s="227"/>
      <c r="H565" s="230">
        <v>262.55599999999998</v>
      </c>
      <c r="I565" s="150"/>
      <c r="J565" s="227"/>
      <c r="L565" s="148"/>
      <c r="M565" s="151"/>
      <c r="T565" s="152"/>
      <c r="AT565" s="149" t="s">
        <v>162</v>
      </c>
      <c r="AU565" s="149" t="s">
        <v>88</v>
      </c>
      <c r="AV565" s="14" t="s">
        <v>166</v>
      </c>
      <c r="AW565" s="14" t="s">
        <v>32</v>
      </c>
      <c r="AX565" s="14" t="s">
        <v>78</v>
      </c>
      <c r="AY565" s="149" t="s">
        <v>153</v>
      </c>
    </row>
    <row r="566" spans="2:65" s="12" customFormat="1">
      <c r="B566" s="138"/>
      <c r="C566" s="219"/>
      <c r="D566" s="220" t="s">
        <v>162</v>
      </c>
      <c r="E566" s="221" t="s">
        <v>1</v>
      </c>
      <c r="F566" s="222" t="s">
        <v>544</v>
      </c>
      <c r="G566" s="219"/>
      <c r="H566" s="221" t="s">
        <v>1</v>
      </c>
      <c r="I566" s="140"/>
      <c r="J566" s="219"/>
      <c r="L566" s="138"/>
      <c r="M566" s="141"/>
      <c r="T566" s="142"/>
      <c r="AT566" s="139" t="s">
        <v>162</v>
      </c>
      <c r="AU566" s="139" t="s">
        <v>88</v>
      </c>
      <c r="AV566" s="12" t="s">
        <v>86</v>
      </c>
      <c r="AW566" s="12" t="s">
        <v>32</v>
      </c>
      <c r="AX566" s="12" t="s">
        <v>78</v>
      </c>
      <c r="AY566" s="139" t="s">
        <v>153</v>
      </c>
    </row>
    <row r="567" spans="2:65" s="13" customFormat="1">
      <c r="B567" s="143"/>
      <c r="C567" s="223"/>
      <c r="D567" s="220" t="s">
        <v>162</v>
      </c>
      <c r="E567" s="224" t="s">
        <v>1</v>
      </c>
      <c r="F567" s="225" t="s">
        <v>545</v>
      </c>
      <c r="G567" s="223"/>
      <c r="H567" s="226">
        <v>5.28</v>
      </c>
      <c r="I567" s="145"/>
      <c r="J567" s="223"/>
      <c r="L567" s="143"/>
      <c r="M567" s="146"/>
      <c r="T567" s="147"/>
      <c r="AT567" s="144" t="s">
        <v>162</v>
      </c>
      <c r="AU567" s="144" t="s">
        <v>88</v>
      </c>
      <c r="AV567" s="13" t="s">
        <v>88</v>
      </c>
      <c r="AW567" s="13" t="s">
        <v>32</v>
      </c>
      <c r="AX567" s="13" t="s">
        <v>78</v>
      </c>
      <c r="AY567" s="144" t="s">
        <v>153</v>
      </c>
    </row>
    <row r="568" spans="2:65" s="14" customFormat="1">
      <c r="B568" s="148"/>
      <c r="C568" s="227"/>
      <c r="D568" s="220" t="s">
        <v>162</v>
      </c>
      <c r="E568" s="228" t="s">
        <v>1</v>
      </c>
      <c r="F568" s="229" t="s">
        <v>165</v>
      </c>
      <c r="G568" s="227"/>
      <c r="H568" s="230">
        <v>5.28</v>
      </c>
      <c r="I568" s="150"/>
      <c r="J568" s="227"/>
      <c r="L568" s="148"/>
      <c r="M568" s="151"/>
      <c r="T568" s="152"/>
      <c r="AT568" s="149" t="s">
        <v>162</v>
      </c>
      <c r="AU568" s="149" t="s">
        <v>88</v>
      </c>
      <c r="AV568" s="14" t="s">
        <v>166</v>
      </c>
      <c r="AW568" s="14" t="s">
        <v>32</v>
      </c>
      <c r="AX568" s="14" t="s">
        <v>78</v>
      </c>
      <c r="AY568" s="149" t="s">
        <v>153</v>
      </c>
    </row>
    <row r="569" spans="2:65" s="15" customFormat="1">
      <c r="B569" s="153"/>
      <c r="C569" s="231"/>
      <c r="D569" s="220" t="s">
        <v>162</v>
      </c>
      <c r="E569" s="232" t="s">
        <v>1</v>
      </c>
      <c r="F569" s="233" t="s">
        <v>167</v>
      </c>
      <c r="G569" s="231"/>
      <c r="H569" s="234">
        <v>963.93399999999997</v>
      </c>
      <c r="I569" s="155"/>
      <c r="J569" s="231"/>
      <c r="L569" s="153"/>
      <c r="M569" s="156"/>
      <c r="T569" s="157"/>
      <c r="AT569" s="154" t="s">
        <v>162</v>
      </c>
      <c r="AU569" s="154" t="s">
        <v>88</v>
      </c>
      <c r="AV569" s="15" t="s">
        <v>160</v>
      </c>
      <c r="AW569" s="15" t="s">
        <v>32</v>
      </c>
      <c r="AX569" s="15" t="s">
        <v>86</v>
      </c>
      <c r="AY569" s="154" t="s">
        <v>153</v>
      </c>
    </row>
    <row r="570" spans="2:65" s="1" customFormat="1" ht="37.799999999999997" customHeight="1">
      <c r="B570" s="129"/>
      <c r="C570" s="214" t="s">
        <v>546</v>
      </c>
      <c r="D570" s="214" t="s">
        <v>155</v>
      </c>
      <c r="E570" s="215" t="s">
        <v>547</v>
      </c>
      <c r="F570" s="216" t="s">
        <v>548</v>
      </c>
      <c r="G570" s="217" t="s">
        <v>217</v>
      </c>
      <c r="H570" s="218">
        <v>963.93399999999997</v>
      </c>
      <c r="I570" s="131"/>
      <c r="J570" s="248">
        <f>ROUND(I570*H570,2)</f>
        <v>0</v>
      </c>
      <c r="K570" s="130" t="s">
        <v>159</v>
      </c>
      <c r="L570" s="32"/>
      <c r="M570" s="132" t="s">
        <v>1</v>
      </c>
      <c r="N570" s="133" t="s">
        <v>43</v>
      </c>
      <c r="P570" s="134">
        <f>O570*H570</f>
        <v>0</v>
      </c>
      <c r="Q570" s="134">
        <v>4.3800000000000002E-3</v>
      </c>
      <c r="R570" s="134">
        <f>Q570*H570</f>
        <v>4.2220309199999999</v>
      </c>
      <c r="S570" s="134">
        <v>0</v>
      </c>
      <c r="T570" s="135">
        <f>S570*H570</f>
        <v>0</v>
      </c>
      <c r="AR570" s="136" t="s">
        <v>160</v>
      </c>
      <c r="AT570" s="136" t="s">
        <v>155</v>
      </c>
      <c r="AU570" s="136" t="s">
        <v>88</v>
      </c>
      <c r="AY570" s="17" t="s">
        <v>153</v>
      </c>
      <c r="BE570" s="137">
        <f>IF(N570="základní",J570,0)</f>
        <v>0</v>
      </c>
      <c r="BF570" s="137">
        <f>IF(N570="snížená",J570,0)</f>
        <v>0</v>
      </c>
      <c r="BG570" s="137">
        <f>IF(N570="zákl. přenesená",J570,0)</f>
        <v>0</v>
      </c>
      <c r="BH570" s="137">
        <f>IF(N570="sníž. přenesená",J570,0)</f>
        <v>0</v>
      </c>
      <c r="BI570" s="137">
        <f>IF(N570="nulová",J570,0)</f>
        <v>0</v>
      </c>
      <c r="BJ570" s="17" t="s">
        <v>86</v>
      </c>
      <c r="BK570" s="137">
        <f>ROUND(I570*H570,2)</f>
        <v>0</v>
      </c>
      <c r="BL570" s="17" t="s">
        <v>160</v>
      </c>
      <c r="BM570" s="136" t="s">
        <v>549</v>
      </c>
    </row>
    <row r="571" spans="2:65" s="12" customFormat="1">
      <c r="B571" s="138"/>
      <c r="C571" s="219"/>
      <c r="D571" s="220" t="s">
        <v>162</v>
      </c>
      <c r="E571" s="221" t="s">
        <v>1</v>
      </c>
      <c r="F571" s="222" t="s">
        <v>550</v>
      </c>
      <c r="G571" s="219"/>
      <c r="H571" s="221" t="s">
        <v>1</v>
      </c>
      <c r="I571" s="140"/>
      <c r="J571" s="219"/>
      <c r="L571" s="138"/>
      <c r="M571" s="141"/>
      <c r="T571" s="142"/>
      <c r="AT571" s="139" t="s">
        <v>162</v>
      </c>
      <c r="AU571" s="139" t="s">
        <v>88</v>
      </c>
      <c r="AV571" s="12" t="s">
        <v>86</v>
      </c>
      <c r="AW571" s="12" t="s">
        <v>32</v>
      </c>
      <c r="AX571" s="12" t="s">
        <v>78</v>
      </c>
      <c r="AY571" s="139" t="s">
        <v>153</v>
      </c>
    </row>
    <row r="572" spans="2:65" s="12" customFormat="1">
      <c r="B572" s="138"/>
      <c r="C572" s="219"/>
      <c r="D572" s="220" t="s">
        <v>162</v>
      </c>
      <c r="E572" s="221" t="s">
        <v>1</v>
      </c>
      <c r="F572" s="222" t="s">
        <v>495</v>
      </c>
      <c r="G572" s="219"/>
      <c r="H572" s="221" t="s">
        <v>1</v>
      </c>
      <c r="I572" s="140"/>
      <c r="J572" s="219"/>
      <c r="L572" s="138"/>
      <c r="M572" s="141"/>
      <c r="T572" s="142"/>
      <c r="AT572" s="139" t="s">
        <v>162</v>
      </c>
      <c r="AU572" s="139" t="s">
        <v>88</v>
      </c>
      <c r="AV572" s="12" t="s">
        <v>86</v>
      </c>
      <c r="AW572" s="12" t="s">
        <v>32</v>
      </c>
      <c r="AX572" s="12" t="s">
        <v>78</v>
      </c>
      <c r="AY572" s="139" t="s">
        <v>153</v>
      </c>
    </row>
    <row r="573" spans="2:65" s="13" customFormat="1">
      <c r="B573" s="143"/>
      <c r="C573" s="223"/>
      <c r="D573" s="220" t="s">
        <v>162</v>
      </c>
      <c r="E573" s="224" t="s">
        <v>1</v>
      </c>
      <c r="F573" s="225" t="s">
        <v>496</v>
      </c>
      <c r="G573" s="223"/>
      <c r="H573" s="226">
        <v>101.395</v>
      </c>
      <c r="I573" s="145"/>
      <c r="J573" s="223"/>
      <c r="L573" s="143"/>
      <c r="M573" s="146"/>
      <c r="T573" s="147"/>
      <c r="AT573" s="144" t="s">
        <v>162</v>
      </c>
      <c r="AU573" s="144" t="s">
        <v>88</v>
      </c>
      <c r="AV573" s="13" t="s">
        <v>88</v>
      </c>
      <c r="AW573" s="13" t="s">
        <v>32</v>
      </c>
      <c r="AX573" s="13" t="s">
        <v>78</v>
      </c>
      <c r="AY573" s="144" t="s">
        <v>153</v>
      </c>
    </row>
    <row r="574" spans="2:65" s="12" customFormat="1">
      <c r="B574" s="138"/>
      <c r="C574" s="219"/>
      <c r="D574" s="220" t="s">
        <v>162</v>
      </c>
      <c r="E574" s="221" t="s">
        <v>1</v>
      </c>
      <c r="F574" s="222" t="s">
        <v>497</v>
      </c>
      <c r="G574" s="219"/>
      <c r="H574" s="221" t="s">
        <v>1</v>
      </c>
      <c r="I574" s="140"/>
      <c r="J574" s="219"/>
      <c r="L574" s="138"/>
      <c r="M574" s="141"/>
      <c r="T574" s="142"/>
      <c r="AT574" s="139" t="s">
        <v>162</v>
      </c>
      <c r="AU574" s="139" t="s">
        <v>88</v>
      </c>
      <c r="AV574" s="12" t="s">
        <v>86</v>
      </c>
      <c r="AW574" s="12" t="s">
        <v>32</v>
      </c>
      <c r="AX574" s="12" t="s">
        <v>78</v>
      </c>
      <c r="AY574" s="139" t="s">
        <v>153</v>
      </c>
    </row>
    <row r="575" spans="2:65" s="13" customFormat="1">
      <c r="B575" s="143"/>
      <c r="C575" s="223"/>
      <c r="D575" s="220" t="s">
        <v>162</v>
      </c>
      <c r="E575" s="224" t="s">
        <v>1</v>
      </c>
      <c r="F575" s="225" t="s">
        <v>498</v>
      </c>
      <c r="G575" s="223"/>
      <c r="H575" s="226">
        <v>0.86099999999999999</v>
      </c>
      <c r="I575" s="145"/>
      <c r="J575" s="223"/>
      <c r="L575" s="143"/>
      <c r="M575" s="146"/>
      <c r="T575" s="147"/>
      <c r="AT575" s="144" t="s">
        <v>162</v>
      </c>
      <c r="AU575" s="144" t="s">
        <v>88</v>
      </c>
      <c r="AV575" s="13" t="s">
        <v>88</v>
      </c>
      <c r="AW575" s="13" t="s">
        <v>32</v>
      </c>
      <c r="AX575" s="13" t="s">
        <v>78</v>
      </c>
      <c r="AY575" s="144" t="s">
        <v>153</v>
      </c>
    </row>
    <row r="576" spans="2:65" s="12" customFormat="1">
      <c r="B576" s="138"/>
      <c r="C576" s="219"/>
      <c r="D576" s="220" t="s">
        <v>162</v>
      </c>
      <c r="E576" s="221" t="s">
        <v>1</v>
      </c>
      <c r="F576" s="222" t="s">
        <v>499</v>
      </c>
      <c r="G576" s="219"/>
      <c r="H576" s="221" t="s">
        <v>1</v>
      </c>
      <c r="I576" s="140"/>
      <c r="J576" s="219"/>
      <c r="L576" s="138"/>
      <c r="M576" s="141"/>
      <c r="T576" s="142"/>
      <c r="AT576" s="139" t="s">
        <v>162</v>
      </c>
      <c r="AU576" s="139" t="s">
        <v>88</v>
      </c>
      <c r="AV576" s="12" t="s">
        <v>86</v>
      </c>
      <c r="AW576" s="12" t="s">
        <v>32</v>
      </c>
      <c r="AX576" s="12" t="s">
        <v>78</v>
      </c>
      <c r="AY576" s="139" t="s">
        <v>153</v>
      </c>
    </row>
    <row r="577" spans="2:51" s="13" customFormat="1">
      <c r="B577" s="143"/>
      <c r="C577" s="223"/>
      <c r="D577" s="220" t="s">
        <v>162</v>
      </c>
      <c r="E577" s="224" t="s">
        <v>1</v>
      </c>
      <c r="F577" s="225" t="s">
        <v>500</v>
      </c>
      <c r="G577" s="223"/>
      <c r="H577" s="226">
        <v>-7.78</v>
      </c>
      <c r="I577" s="145"/>
      <c r="J577" s="223"/>
      <c r="L577" s="143"/>
      <c r="M577" s="146"/>
      <c r="T577" s="147"/>
      <c r="AT577" s="144" t="s">
        <v>162</v>
      </c>
      <c r="AU577" s="144" t="s">
        <v>88</v>
      </c>
      <c r="AV577" s="13" t="s">
        <v>88</v>
      </c>
      <c r="AW577" s="13" t="s">
        <v>32</v>
      </c>
      <c r="AX577" s="13" t="s">
        <v>78</v>
      </c>
      <c r="AY577" s="144" t="s">
        <v>153</v>
      </c>
    </row>
    <row r="578" spans="2:51" s="12" customFormat="1">
      <c r="B578" s="138"/>
      <c r="C578" s="219"/>
      <c r="D578" s="220" t="s">
        <v>162</v>
      </c>
      <c r="E578" s="221" t="s">
        <v>1</v>
      </c>
      <c r="F578" s="222" t="s">
        <v>501</v>
      </c>
      <c r="G578" s="219"/>
      <c r="H578" s="221" t="s">
        <v>1</v>
      </c>
      <c r="I578" s="140"/>
      <c r="J578" s="219"/>
      <c r="L578" s="138"/>
      <c r="M578" s="141"/>
      <c r="T578" s="142"/>
      <c r="AT578" s="139" t="s">
        <v>162</v>
      </c>
      <c r="AU578" s="139" t="s">
        <v>88</v>
      </c>
      <c r="AV578" s="12" t="s">
        <v>86</v>
      </c>
      <c r="AW578" s="12" t="s">
        <v>32</v>
      </c>
      <c r="AX578" s="12" t="s">
        <v>78</v>
      </c>
      <c r="AY578" s="139" t="s">
        <v>153</v>
      </c>
    </row>
    <row r="579" spans="2:51" s="13" customFormat="1">
      <c r="B579" s="143"/>
      <c r="C579" s="223"/>
      <c r="D579" s="220" t="s">
        <v>162</v>
      </c>
      <c r="E579" s="224" t="s">
        <v>1</v>
      </c>
      <c r="F579" s="225" t="s">
        <v>502</v>
      </c>
      <c r="G579" s="223"/>
      <c r="H579" s="226">
        <v>-2.8079999999999998</v>
      </c>
      <c r="I579" s="145"/>
      <c r="J579" s="223"/>
      <c r="L579" s="143"/>
      <c r="M579" s="146"/>
      <c r="T579" s="147"/>
      <c r="AT579" s="144" t="s">
        <v>162</v>
      </c>
      <c r="AU579" s="144" t="s">
        <v>88</v>
      </c>
      <c r="AV579" s="13" t="s">
        <v>88</v>
      </c>
      <c r="AW579" s="13" t="s">
        <v>32</v>
      </c>
      <c r="AX579" s="13" t="s">
        <v>78</v>
      </c>
      <c r="AY579" s="144" t="s">
        <v>153</v>
      </c>
    </row>
    <row r="580" spans="2:51" s="14" customFormat="1">
      <c r="B580" s="148"/>
      <c r="C580" s="227"/>
      <c r="D580" s="220" t="s">
        <v>162</v>
      </c>
      <c r="E580" s="228" t="s">
        <v>1</v>
      </c>
      <c r="F580" s="229" t="s">
        <v>165</v>
      </c>
      <c r="G580" s="227"/>
      <c r="H580" s="230">
        <v>91.668000000000006</v>
      </c>
      <c r="I580" s="150"/>
      <c r="J580" s="227"/>
      <c r="L580" s="148"/>
      <c r="M580" s="151"/>
      <c r="T580" s="152"/>
      <c r="AT580" s="149" t="s">
        <v>162</v>
      </c>
      <c r="AU580" s="149" t="s">
        <v>88</v>
      </c>
      <c r="AV580" s="14" t="s">
        <v>166</v>
      </c>
      <c r="AW580" s="14" t="s">
        <v>32</v>
      </c>
      <c r="AX580" s="14" t="s">
        <v>78</v>
      </c>
      <c r="AY580" s="149" t="s">
        <v>153</v>
      </c>
    </row>
    <row r="581" spans="2:51" s="12" customFormat="1">
      <c r="B581" s="138"/>
      <c r="C581" s="219"/>
      <c r="D581" s="220" t="s">
        <v>162</v>
      </c>
      <c r="E581" s="221" t="s">
        <v>1</v>
      </c>
      <c r="F581" s="222" t="s">
        <v>264</v>
      </c>
      <c r="G581" s="219"/>
      <c r="H581" s="221" t="s">
        <v>1</v>
      </c>
      <c r="I581" s="140"/>
      <c r="J581" s="219"/>
      <c r="L581" s="138"/>
      <c r="M581" s="141"/>
      <c r="T581" s="142"/>
      <c r="AT581" s="139" t="s">
        <v>162</v>
      </c>
      <c r="AU581" s="139" t="s">
        <v>88</v>
      </c>
      <c r="AV581" s="12" t="s">
        <v>86</v>
      </c>
      <c r="AW581" s="12" t="s">
        <v>32</v>
      </c>
      <c r="AX581" s="12" t="s">
        <v>78</v>
      </c>
      <c r="AY581" s="139" t="s">
        <v>153</v>
      </c>
    </row>
    <row r="582" spans="2:51" s="12" customFormat="1">
      <c r="B582" s="138"/>
      <c r="C582" s="219"/>
      <c r="D582" s="220" t="s">
        <v>162</v>
      </c>
      <c r="E582" s="221" t="s">
        <v>1</v>
      </c>
      <c r="F582" s="222" t="s">
        <v>470</v>
      </c>
      <c r="G582" s="219"/>
      <c r="H582" s="221" t="s">
        <v>1</v>
      </c>
      <c r="I582" s="140"/>
      <c r="J582" s="219"/>
      <c r="L582" s="138"/>
      <c r="M582" s="141"/>
      <c r="T582" s="142"/>
      <c r="AT582" s="139" t="s">
        <v>162</v>
      </c>
      <c r="AU582" s="139" t="s">
        <v>88</v>
      </c>
      <c r="AV582" s="12" t="s">
        <v>86</v>
      </c>
      <c r="AW582" s="12" t="s">
        <v>32</v>
      </c>
      <c r="AX582" s="12" t="s">
        <v>78</v>
      </c>
      <c r="AY582" s="139" t="s">
        <v>153</v>
      </c>
    </row>
    <row r="583" spans="2:51" s="13" customFormat="1">
      <c r="B583" s="143"/>
      <c r="C583" s="223"/>
      <c r="D583" s="220" t="s">
        <v>162</v>
      </c>
      <c r="E583" s="224" t="s">
        <v>1</v>
      </c>
      <c r="F583" s="225" t="s">
        <v>503</v>
      </c>
      <c r="G583" s="223"/>
      <c r="H583" s="226">
        <v>144.84</v>
      </c>
      <c r="I583" s="145"/>
      <c r="J583" s="223"/>
      <c r="L583" s="143"/>
      <c r="M583" s="146"/>
      <c r="T583" s="147"/>
      <c r="AT583" s="144" t="s">
        <v>162</v>
      </c>
      <c r="AU583" s="144" t="s">
        <v>88</v>
      </c>
      <c r="AV583" s="13" t="s">
        <v>88</v>
      </c>
      <c r="AW583" s="13" t="s">
        <v>32</v>
      </c>
      <c r="AX583" s="13" t="s">
        <v>78</v>
      </c>
      <c r="AY583" s="144" t="s">
        <v>153</v>
      </c>
    </row>
    <row r="584" spans="2:51" s="13" customFormat="1">
      <c r="B584" s="143"/>
      <c r="C584" s="223"/>
      <c r="D584" s="220" t="s">
        <v>162</v>
      </c>
      <c r="E584" s="224" t="s">
        <v>1</v>
      </c>
      <c r="F584" s="225" t="s">
        <v>504</v>
      </c>
      <c r="G584" s="223"/>
      <c r="H584" s="226">
        <v>8.01</v>
      </c>
      <c r="I584" s="145"/>
      <c r="J584" s="223"/>
      <c r="L584" s="143"/>
      <c r="M584" s="146"/>
      <c r="T584" s="147"/>
      <c r="AT584" s="144" t="s">
        <v>162</v>
      </c>
      <c r="AU584" s="144" t="s">
        <v>88</v>
      </c>
      <c r="AV584" s="13" t="s">
        <v>88</v>
      </c>
      <c r="AW584" s="13" t="s">
        <v>32</v>
      </c>
      <c r="AX584" s="13" t="s">
        <v>78</v>
      </c>
      <c r="AY584" s="144" t="s">
        <v>153</v>
      </c>
    </row>
    <row r="585" spans="2:51" s="13" customFormat="1">
      <c r="B585" s="143"/>
      <c r="C585" s="223"/>
      <c r="D585" s="220" t="s">
        <v>162</v>
      </c>
      <c r="E585" s="224" t="s">
        <v>1</v>
      </c>
      <c r="F585" s="225" t="s">
        <v>505</v>
      </c>
      <c r="G585" s="223"/>
      <c r="H585" s="226">
        <v>5.19</v>
      </c>
      <c r="I585" s="145"/>
      <c r="J585" s="223"/>
      <c r="L585" s="143"/>
      <c r="M585" s="146"/>
      <c r="T585" s="147"/>
      <c r="AT585" s="144" t="s">
        <v>162</v>
      </c>
      <c r="AU585" s="144" t="s">
        <v>88</v>
      </c>
      <c r="AV585" s="13" t="s">
        <v>88</v>
      </c>
      <c r="AW585" s="13" t="s">
        <v>32</v>
      </c>
      <c r="AX585" s="13" t="s">
        <v>78</v>
      </c>
      <c r="AY585" s="144" t="s">
        <v>153</v>
      </c>
    </row>
    <row r="586" spans="2:51" s="12" customFormat="1">
      <c r="B586" s="138"/>
      <c r="C586" s="219"/>
      <c r="D586" s="220" t="s">
        <v>162</v>
      </c>
      <c r="E586" s="221" t="s">
        <v>1</v>
      </c>
      <c r="F586" s="222" t="s">
        <v>499</v>
      </c>
      <c r="G586" s="219"/>
      <c r="H586" s="221" t="s">
        <v>1</v>
      </c>
      <c r="I586" s="140"/>
      <c r="J586" s="219"/>
      <c r="L586" s="138"/>
      <c r="M586" s="141"/>
      <c r="T586" s="142"/>
      <c r="AT586" s="139" t="s">
        <v>162</v>
      </c>
      <c r="AU586" s="139" t="s">
        <v>88</v>
      </c>
      <c r="AV586" s="12" t="s">
        <v>86</v>
      </c>
      <c r="AW586" s="12" t="s">
        <v>32</v>
      </c>
      <c r="AX586" s="12" t="s">
        <v>78</v>
      </c>
      <c r="AY586" s="139" t="s">
        <v>153</v>
      </c>
    </row>
    <row r="587" spans="2:51" s="13" customFormat="1">
      <c r="B587" s="143"/>
      <c r="C587" s="223"/>
      <c r="D587" s="220" t="s">
        <v>162</v>
      </c>
      <c r="E587" s="224" t="s">
        <v>1</v>
      </c>
      <c r="F587" s="225" t="s">
        <v>506</v>
      </c>
      <c r="G587" s="223"/>
      <c r="H587" s="226">
        <v>-18.09</v>
      </c>
      <c r="I587" s="145"/>
      <c r="J587" s="223"/>
      <c r="L587" s="143"/>
      <c r="M587" s="146"/>
      <c r="T587" s="147"/>
      <c r="AT587" s="144" t="s">
        <v>162</v>
      </c>
      <c r="AU587" s="144" t="s">
        <v>88</v>
      </c>
      <c r="AV587" s="13" t="s">
        <v>88</v>
      </c>
      <c r="AW587" s="13" t="s">
        <v>32</v>
      </c>
      <c r="AX587" s="13" t="s">
        <v>78</v>
      </c>
      <c r="AY587" s="144" t="s">
        <v>153</v>
      </c>
    </row>
    <row r="588" spans="2:51" s="12" customFormat="1">
      <c r="B588" s="138"/>
      <c r="C588" s="219"/>
      <c r="D588" s="220" t="s">
        <v>162</v>
      </c>
      <c r="E588" s="221" t="s">
        <v>1</v>
      </c>
      <c r="F588" s="222" t="s">
        <v>472</v>
      </c>
      <c r="G588" s="219"/>
      <c r="H588" s="221" t="s">
        <v>1</v>
      </c>
      <c r="I588" s="140"/>
      <c r="J588" s="219"/>
      <c r="L588" s="138"/>
      <c r="M588" s="141"/>
      <c r="T588" s="142"/>
      <c r="AT588" s="139" t="s">
        <v>162</v>
      </c>
      <c r="AU588" s="139" t="s">
        <v>88</v>
      </c>
      <c r="AV588" s="12" t="s">
        <v>86</v>
      </c>
      <c r="AW588" s="12" t="s">
        <v>32</v>
      </c>
      <c r="AX588" s="12" t="s">
        <v>78</v>
      </c>
      <c r="AY588" s="139" t="s">
        <v>153</v>
      </c>
    </row>
    <row r="589" spans="2:51" s="13" customFormat="1">
      <c r="B589" s="143"/>
      <c r="C589" s="223"/>
      <c r="D589" s="220" t="s">
        <v>162</v>
      </c>
      <c r="E589" s="224" t="s">
        <v>1</v>
      </c>
      <c r="F589" s="225" t="s">
        <v>507</v>
      </c>
      <c r="G589" s="223"/>
      <c r="H589" s="226">
        <v>104.88</v>
      </c>
      <c r="I589" s="145"/>
      <c r="J589" s="223"/>
      <c r="L589" s="143"/>
      <c r="M589" s="146"/>
      <c r="T589" s="147"/>
      <c r="AT589" s="144" t="s">
        <v>162</v>
      </c>
      <c r="AU589" s="144" t="s">
        <v>88</v>
      </c>
      <c r="AV589" s="13" t="s">
        <v>88</v>
      </c>
      <c r="AW589" s="13" t="s">
        <v>32</v>
      </c>
      <c r="AX589" s="13" t="s">
        <v>78</v>
      </c>
      <c r="AY589" s="144" t="s">
        <v>153</v>
      </c>
    </row>
    <row r="590" spans="2:51" s="13" customFormat="1">
      <c r="B590" s="143"/>
      <c r="C590" s="223"/>
      <c r="D590" s="220" t="s">
        <v>162</v>
      </c>
      <c r="E590" s="224" t="s">
        <v>1</v>
      </c>
      <c r="F590" s="225" t="s">
        <v>508</v>
      </c>
      <c r="G590" s="223"/>
      <c r="H590" s="226">
        <v>3.24</v>
      </c>
      <c r="I590" s="145"/>
      <c r="J590" s="223"/>
      <c r="L590" s="143"/>
      <c r="M590" s="146"/>
      <c r="T590" s="147"/>
      <c r="AT590" s="144" t="s">
        <v>162</v>
      </c>
      <c r="AU590" s="144" t="s">
        <v>88</v>
      </c>
      <c r="AV590" s="13" t="s">
        <v>88</v>
      </c>
      <c r="AW590" s="13" t="s">
        <v>32</v>
      </c>
      <c r="AX590" s="13" t="s">
        <v>78</v>
      </c>
      <c r="AY590" s="144" t="s">
        <v>153</v>
      </c>
    </row>
    <row r="591" spans="2:51" s="12" customFormat="1">
      <c r="B591" s="138"/>
      <c r="C591" s="219"/>
      <c r="D591" s="220" t="s">
        <v>162</v>
      </c>
      <c r="E591" s="221" t="s">
        <v>1</v>
      </c>
      <c r="F591" s="222" t="s">
        <v>499</v>
      </c>
      <c r="G591" s="219"/>
      <c r="H591" s="221" t="s">
        <v>1</v>
      </c>
      <c r="I591" s="140"/>
      <c r="J591" s="219"/>
      <c r="L591" s="138"/>
      <c r="M591" s="141"/>
      <c r="T591" s="142"/>
      <c r="AT591" s="139" t="s">
        <v>162</v>
      </c>
      <c r="AU591" s="139" t="s">
        <v>88</v>
      </c>
      <c r="AV591" s="12" t="s">
        <v>86</v>
      </c>
      <c r="AW591" s="12" t="s">
        <v>32</v>
      </c>
      <c r="AX591" s="12" t="s">
        <v>78</v>
      </c>
      <c r="AY591" s="139" t="s">
        <v>153</v>
      </c>
    </row>
    <row r="592" spans="2:51" s="13" customFormat="1">
      <c r="B592" s="143"/>
      <c r="C592" s="223"/>
      <c r="D592" s="220" t="s">
        <v>162</v>
      </c>
      <c r="E592" s="224" t="s">
        <v>1</v>
      </c>
      <c r="F592" s="225" t="s">
        <v>509</v>
      </c>
      <c r="G592" s="223"/>
      <c r="H592" s="226">
        <v>-30.036000000000001</v>
      </c>
      <c r="I592" s="145"/>
      <c r="J592" s="223"/>
      <c r="L592" s="143"/>
      <c r="M592" s="146"/>
      <c r="T592" s="147"/>
      <c r="AT592" s="144" t="s">
        <v>162</v>
      </c>
      <c r="AU592" s="144" t="s">
        <v>88</v>
      </c>
      <c r="AV592" s="13" t="s">
        <v>88</v>
      </c>
      <c r="AW592" s="13" t="s">
        <v>32</v>
      </c>
      <c r="AX592" s="13" t="s">
        <v>78</v>
      </c>
      <c r="AY592" s="144" t="s">
        <v>153</v>
      </c>
    </row>
    <row r="593" spans="2:51" s="12" customFormat="1">
      <c r="B593" s="138"/>
      <c r="C593" s="219"/>
      <c r="D593" s="220" t="s">
        <v>162</v>
      </c>
      <c r="E593" s="221" t="s">
        <v>1</v>
      </c>
      <c r="F593" s="222" t="s">
        <v>276</v>
      </c>
      <c r="G593" s="219"/>
      <c r="H593" s="221" t="s">
        <v>1</v>
      </c>
      <c r="I593" s="140"/>
      <c r="J593" s="219"/>
      <c r="L593" s="138"/>
      <c r="M593" s="141"/>
      <c r="T593" s="142"/>
      <c r="AT593" s="139" t="s">
        <v>162</v>
      </c>
      <c r="AU593" s="139" t="s">
        <v>88</v>
      </c>
      <c r="AV593" s="12" t="s">
        <v>86</v>
      </c>
      <c r="AW593" s="12" t="s">
        <v>32</v>
      </c>
      <c r="AX593" s="12" t="s">
        <v>78</v>
      </c>
      <c r="AY593" s="139" t="s">
        <v>153</v>
      </c>
    </row>
    <row r="594" spans="2:51" s="13" customFormat="1">
      <c r="B594" s="143"/>
      <c r="C594" s="223"/>
      <c r="D594" s="220" t="s">
        <v>162</v>
      </c>
      <c r="E594" s="224" t="s">
        <v>1</v>
      </c>
      <c r="F594" s="225" t="s">
        <v>510</v>
      </c>
      <c r="G594" s="223"/>
      <c r="H594" s="226">
        <v>90.18</v>
      </c>
      <c r="I594" s="145"/>
      <c r="J594" s="223"/>
      <c r="L594" s="143"/>
      <c r="M594" s="146"/>
      <c r="T594" s="147"/>
      <c r="AT594" s="144" t="s">
        <v>162</v>
      </c>
      <c r="AU594" s="144" t="s">
        <v>88</v>
      </c>
      <c r="AV594" s="13" t="s">
        <v>88</v>
      </c>
      <c r="AW594" s="13" t="s">
        <v>32</v>
      </c>
      <c r="AX594" s="13" t="s">
        <v>78</v>
      </c>
      <c r="AY594" s="144" t="s">
        <v>153</v>
      </c>
    </row>
    <row r="595" spans="2:51" s="12" customFormat="1">
      <c r="B595" s="138"/>
      <c r="C595" s="219"/>
      <c r="D595" s="220" t="s">
        <v>162</v>
      </c>
      <c r="E595" s="221" t="s">
        <v>1</v>
      </c>
      <c r="F595" s="222" t="s">
        <v>499</v>
      </c>
      <c r="G595" s="219"/>
      <c r="H595" s="221" t="s">
        <v>1</v>
      </c>
      <c r="I595" s="140"/>
      <c r="J595" s="219"/>
      <c r="L595" s="138"/>
      <c r="M595" s="141"/>
      <c r="T595" s="142"/>
      <c r="AT595" s="139" t="s">
        <v>162</v>
      </c>
      <c r="AU595" s="139" t="s">
        <v>88</v>
      </c>
      <c r="AV595" s="12" t="s">
        <v>86</v>
      </c>
      <c r="AW595" s="12" t="s">
        <v>32</v>
      </c>
      <c r="AX595" s="12" t="s">
        <v>78</v>
      </c>
      <c r="AY595" s="139" t="s">
        <v>153</v>
      </c>
    </row>
    <row r="596" spans="2:51" s="13" customFormat="1">
      <c r="B596" s="143"/>
      <c r="C596" s="223"/>
      <c r="D596" s="220" t="s">
        <v>162</v>
      </c>
      <c r="E596" s="224" t="s">
        <v>1</v>
      </c>
      <c r="F596" s="225" t="s">
        <v>511</v>
      </c>
      <c r="G596" s="223"/>
      <c r="H596" s="226">
        <v>-12.35</v>
      </c>
      <c r="I596" s="145"/>
      <c r="J596" s="223"/>
      <c r="L596" s="143"/>
      <c r="M596" s="146"/>
      <c r="T596" s="147"/>
      <c r="AT596" s="144" t="s">
        <v>162</v>
      </c>
      <c r="AU596" s="144" t="s">
        <v>88</v>
      </c>
      <c r="AV596" s="13" t="s">
        <v>88</v>
      </c>
      <c r="AW596" s="13" t="s">
        <v>32</v>
      </c>
      <c r="AX596" s="13" t="s">
        <v>78</v>
      </c>
      <c r="AY596" s="144" t="s">
        <v>153</v>
      </c>
    </row>
    <row r="597" spans="2:51" s="12" customFormat="1">
      <c r="B597" s="138"/>
      <c r="C597" s="219"/>
      <c r="D597" s="220" t="s">
        <v>162</v>
      </c>
      <c r="E597" s="221" t="s">
        <v>1</v>
      </c>
      <c r="F597" s="222" t="s">
        <v>512</v>
      </c>
      <c r="G597" s="219"/>
      <c r="H597" s="221" t="s">
        <v>1</v>
      </c>
      <c r="I597" s="140"/>
      <c r="J597" s="219"/>
      <c r="L597" s="138"/>
      <c r="M597" s="141"/>
      <c r="T597" s="142"/>
      <c r="AT597" s="139" t="s">
        <v>162</v>
      </c>
      <c r="AU597" s="139" t="s">
        <v>88</v>
      </c>
      <c r="AV597" s="12" t="s">
        <v>86</v>
      </c>
      <c r="AW597" s="12" t="s">
        <v>32</v>
      </c>
      <c r="AX597" s="12" t="s">
        <v>78</v>
      </c>
      <c r="AY597" s="139" t="s">
        <v>153</v>
      </c>
    </row>
    <row r="598" spans="2:51" s="13" customFormat="1">
      <c r="B598" s="143"/>
      <c r="C598" s="223"/>
      <c r="D598" s="220" t="s">
        <v>162</v>
      </c>
      <c r="E598" s="224" t="s">
        <v>1</v>
      </c>
      <c r="F598" s="225" t="s">
        <v>513</v>
      </c>
      <c r="G598" s="223"/>
      <c r="H598" s="226">
        <v>16.2</v>
      </c>
      <c r="I598" s="145"/>
      <c r="J598" s="223"/>
      <c r="L598" s="143"/>
      <c r="M598" s="146"/>
      <c r="T598" s="147"/>
      <c r="AT598" s="144" t="s">
        <v>162</v>
      </c>
      <c r="AU598" s="144" t="s">
        <v>88</v>
      </c>
      <c r="AV598" s="13" t="s">
        <v>88</v>
      </c>
      <c r="AW598" s="13" t="s">
        <v>32</v>
      </c>
      <c r="AX598" s="13" t="s">
        <v>78</v>
      </c>
      <c r="AY598" s="144" t="s">
        <v>153</v>
      </c>
    </row>
    <row r="599" spans="2:51" s="12" customFormat="1">
      <c r="B599" s="138"/>
      <c r="C599" s="219"/>
      <c r="D599" s="220" t="s">
        <v>162</v>
      </c>
      <c r="E599" s="221" t="s">
        <v>1</v>
      </c>
      <c r="F599" s="222" t="s">
        <v>499</v>
      </c>
      <c r="G599" s="219"/>
      <c r="H599" s="221" t="s">
        <v>1</v>
      </c>
      <c r="I599" s="140"/>
      <c r="J599" s="219"/>
      <c r="L599" s="138"/>
      <c r="M599" s="141"/>
      <c r="T599" s="142"/>
      <c r="AT599" s="139" t="s">
        <v>162</v>
      </c>
      <c r="AU599" s="139" t="s">
        <v>88</v>
      </c>
      <c r="AV599" s="12" t="s">
        <v>86</v>
      </c>
      <c r="AW599" s="12" t="s">
        <v>32</v>
      </c>
      <c r="AX599" s="12" t="s">
        <v>78</v>
      </c>
      <c r="AY599" s="139" t="s">
        <v>153</v>
      </c>
    </row>
    <row r="600" spans="2:51" s="13" customFormat="1">
      <c r="B600" s="143"/>
      <c r="C600" s="223"/>
      <c r="D600" s="220" t="s">
        <v>162</v>
      </c>
      <c r="E600" s="224" t="s">
        <v>1</v>
      </c>
      <c r="F600" s="225" t="s">
        <v>514</v>
      </c>
      <c r="G600" s="223"/>
      <c r="H600" s="226">
        <v>-1.6160000000000001</v>
      </c>
      <c r="I600" s="145"/>
      <c r="J600" s="223"/>
      <c r="L600" s="143"/>
      <c r="M600" s="146"/>
      <c r="T600" s="147"/>
      <c r="AT600" s="144" t="s">
        <v>162</v>
      </c>
      <c r="AU600" s="144" t="s">
        <v>88</v>
      </c>
      <c r="AV600" s="13" t="s">
        <v>88</v>
      </c>
      <c r="AW600" s="13" t="s">
        <v>32</v>
      </c>
      <c r="AX600" s="13" t="s">
        <v>78</v>
      </c>
      <c r="AY600" s="144" t="s">
        <v>153</v>
      </c>
    </row>
    <row r="601" spans="2:51" s="12" customFormat="1">
      <c r="B601" s="138"/>
      <c r="C601" s="219"/>
      <c r="D601" s="220" t="s">
        <v>162</v>
      </c>
      <c r="E601" s="221" t="s">
        <v>1</v>
      </c>
      <c r="F601" s="222" t="s">
        <v>314</v>
      </c>
      <c r="G601" s="219"/>
      <c r="H601" s="221" t="s">
        <v>1</v>
      </c>
      <c r="I601" s="140"/>
      <c r="J601" s="219"/>
      <c r="L601" s="138"/>
      <c r="M601" s="141"/>
      <c r="T601" s="142"/>
      <c r="AT601" s="139" t="s">
        <v>162</v>
      </c>
      <c r="AU601" s="139" t="s">
        <v>88</v>
      </c>
      <c r="AV601" s="12" t="s">
        <v>86</v>
      </c>
      <c r="AW601" s="12" t="s">
        <v>32</v>
      </c>
      <c r="AX601" s="12" t="s">
        <v>78</v>
      </c>
      <c r="AY601" s="139" t="s">
        <v>153</v>
      </c>
    </row>
    <row r="602" spans="2:51" s="13" customFormat="1">
      <c r="B602" s="143"/>
      <c r="C602" s="223"/>
      <c r="D602" s="220" t="s">
        <v>162</v>
      </c>
      <c r="E602" s="224" t="s">
        <v>1</v>
      </c>
      <c r="F602" s="225" t="s">
        <v>515</v>
      </c>
      <c r="G602" s="223"/>
      <c r="H602" s="226">
        <v>112.68</v>
      </c>
      <c r="I602" s="145"/>
      <c r="J602" s="223"/>
      <c r="L602" s="143"/>
      <c r="M602" s="146"/>
      <c r="T602" s="147"/>
      <c r="AT602" s="144" t="s">
        <v>162</v>
      </c>
      <c r="AU602" s="144" t="s">
        <v>88</v>
      </c>
      <c r="AV602" s="13" t="s">
        <v>88</v>
      </c>
      <c r="AW602" s="13" t="s">
        <v>32</v>
      </c>
      <c r="AX602" s="13" t="s">
        <v>78</v>
      </c>
      <c r="AY602" s="144" t="s">
        <v>153</v>
      </c>
    </row>
    <row r="603" spans="2:51" s="12" customFormat="1">
      <c r="B603" s="138"/>
      <c r="C603" s="219"/>
      <c r="D603" s="220" t="s">
        <v>162</v>
      </c>
      <c r="E603" s="221" t="s">
        <v>1</v>
      </c>
      <c r="F603" s="222" t="s">
        <v>499</v>
      </c>
      <c r="G603" s="219"/>
      <c r="H603" s="221" t="s">
        <v>1</v>
      </c>
      <c r="I603" s="140"/>
      <c r="J603" s="219"/>
      <c r="L603" s="138"/>
      <c r="M603" s="141"/>
      <c r="T603" s="142"/>
      <c r="AT603" s="139" t="s">
        <v>162</v>
      </c>
      <c r="AU603" s="139" t="s">
        <v>88</v>
      </c>
      <c r="AV603" s="12" t="s">
        <v>86</v>
      </c>
      <c r="AW603" s="12" t="s">
        <v>32</v>
      </c>
      <c r="AX603" s="12" t="s">
        <v>78</v>
      </c>
      <c r="AY603" s="139" t="s">
        <v>153</v>
      </c>
    </row>
    <row r="604" spans="2:51" s="13" customFormat="1">
      <c r="B604" s="143"/>
      <c r="C604" s="223"/>
      <c r="D604" s="220" t="s">
        <v>162</v>
      </c>
      <c r="E604" s="224" t="s">
        <v>1</v>
      </c>
      <c r="F604" s="225" t="s">
        <v>516</v>
      </c>
      <c r="G604" s="223"/>
      <c r="H604" s="226">
        <v>-24.756</v>
      </c>
      <c r="I604" s="145"/>
      <c r="J604" s="223"/>
      <c r="L604" s="143"/>
      <c r="M604" s="146"/>
      <c r="T604" s="147"/>
      <c r="AT604" s="144" t="s">
        <v>162</v>
      </c>
      <c r="AU604" s="144" t="s">
        <v>88</v>
      </c>
      <c r="AV604" s="13" t="s">
        <v>88</v>
      </c>
      <c r="AW604" s="13" t="s">
        <v>32</v>
      </c>
      <c r="AX604" s="13" t="s">
        <v>78</v>
      </c>
      <c r="AY604" s="144" t="s">
        <v>153</v>
      </c>
    </row>
    <row r="605" spans="2:51" s="12" customFormat="1">
      <c r="B605" s="138"/>
      <c r="C605" s="219"/>
      <c r="D605" s="220" t="s">
        <v>162</v>
      </c>
      <c r="E605" s="221" t="s">
        <v>1</v>
      </c>
      <c r="F605" s="222" t="s">
        <v>356</v>
      </c>
      <c r="G605" s="219"/>
      <c r="H605" s="221" t="s">
        <v>1</v>
      </c>
      <c r="I605" s="140"/>
      <c r="J605" s="219"/>
      <c r="L605" s="138"/>
      <c r="M605" s="141"/>
      <c r="T605" s="142"/>
      <c r="AT605" s="139" t="s">
        <v>162</v>
      </c>
      <c r="AU605" s="139" t="s">
        <v>88</v>
      </c>
      <c r="AV605" s="12" t="s">
        <v>86</v>
      </c>
      <c r="AW605" s="12" t="s">
        <v>32</v>
      </c>
      <c r="AX605" s="12" t="s">
        <v>78</v>
      </c>
      <c r="AY605" s="139" t="s">
        <v>153</v>
      </c>
    </row>
    <row r="606" spans="2:51" s="13" customFormat="1">
      <c r="B606" s="143"/>
      <c r="C606" s="223"/>
      <c r="D606" s="220" t="s">
        <v>162</v>
      </c>
      <c r="E606" s="224" t="s">
        <v>1</v>
      </c>
      <c r="F606" s="225" t="s">
        <v>517</v>
      </c>
      <c r="G606" s="223"/>
      <c r="H606" s="226">
        <v>54</v>
      </c>
      <c r="I606" s="145"/>
      <c r="J606" s="223"/>
      <c r="L606" s="143"/>
      <c r="M606" s="146"/>
      <c r="T606" s="147"/>
      <c r="AT606" s="144" t="s">
        <v>162</v>
      </c>
      <c r="AU606" s="144" t="s">
        <v>88</v>
      </c>
      <c r="AV606" s="13" t="s">
        <v>88</v>
      </c>
      <c r="AW606" s="13" t="s">
        <v>32</v>
      </c>
      <c r="AX606" s="13" t="s">
        <v>78</v>
      </c>
      <c r="AY606" s="144" t="s">
        <v>153</v>
      </c>
    </row>
    <row r="607" spans="2:51" s="13" customFormat="1">
      <c r="B607" s="143"/>
      <c r="C607" s="223"/>
      <c r="D607" s="220" t="s">
        <v>162</v>
      </c>
      <c r="E607" s="224" t="s">
        <v>1</v>
      </c>
      <c r="F607" s="225" t="s">
        <v>518</v>
      </c>
      <c r="G607" s="223"/>
      <c r="H607" s="226">
        <v>3.87</v>
      </c>
      <c r="I607" s="145"/>
      <c r="J607" s="223"/>
      <c r="L607" s="143"/>
      <c r="M607" s="146"/>
      <c r="T607" s="147"/>
      <c r="AT607" s="144" t="s">
        <v>162</v>
      </c>
      <c r="AU607" s="144" t="s">
        <v>88</v>
      </c>
      <c r="AV607" s="13" t="s">
        <v>88</v>
      </c>
      <c r="AW607" s="13" t="s">
        <v>32</v>
      </c>
      <c r="AX607" s="13" t="s">
        <v>78</v>
      </c>
      <c r="AY607" s="144" t="s">
        <v>153</v>
      </c>
    </row>
    <row r="608" spans="2:51" s="12" customFormat="1">
      <c r="B608" s="138"/>
      <c r="C608" s="219"/>
      <c r="D608" s="220" t="s">
        <v>162</v>
      </c>
      <c r="E608" s="221" t="s">
        <v>1</v>
      </c>
      <c r="F608" s="222" t="s">
        <v>499</v>
      </c>
      <c r="G608" s="219"/>
      <c r="H608" s="221" t="s">
        <v>1</v>
      </c>
      <c r="I608" s="140"/>
      <c r="J608" s="219"/>
      <c r="L608" s="138"/>
      <c r="M608" s="141"/>
      <c r="T608" s="142"/>
      <c r="AT608" s="139" t="s">
        <v>162</v>
      </c>
      <c r="AU608" s="139" t="s">
        <v>88</v>
      </c>
      <c r="AV608" s="12" t="s">
        <v>86</v>
      </c>
      <c r="AW608" s="12" t="s">
        <v>32</v>
      </c>
      <c r="AX608" s="12" t="s">
        <v>78</v>
      </c>
      <c r="AY608" s="139" t="s">
        <v>153</v>
      </c>
    </row>
    <row r="609" spans="2:51" s="13" customFormat="1">
      <c r="B609" s="143"/>
      <c r="C609" s="223"/>
      <c r="D609" s="220" t="s">
        <v>162</v>
      </c>
      <c r="E609" s="224" t="s">
        <v>1</v>
      </c>
      <c r="F609" s="225" t="s">
        <v>519</v>
      </c>
      <c r="G609" s="223"/>
      <c r="H609" s="226">
        <v>-5.7779999999999996</v>
      </c>
      <c r="I609" s="145"/>
      <c r="J609" s="223"/>
      <c r="L609" s="143"/>
      <c r="M609" s="146"/>
      <c r="T609" s="147"/>
      <c r="AT609" s="144" t="s">
        <v>162</v>
      </c>
      <c r="AU609" s="144" t="s">
        <v>88</v>
      </c>
      <c r="AV609" s="13" t="s">
        <v>88</v>
      </c>
      <c r="AW609" s="13" t="s">
        <v>32</v>
      </c>
      <c r="AX609" s="13" t="s">
        <v>78</v>
      </c>
      <c r="AY609" s="144" t="s">
        <v>153</v>
      </c>
    </row>
    <row r="610" spans="2:51" s="12" customFormat="1">
      <c r="B610" s="138"/>
      <c r="C610" s="219"/>
      <c r="D610" s="220" t="s">
        <v>162</v>
      </c>
      <c r="E610" s="221" t="s">
        <v>1</v>
      </c>
      <c r="F610" s="222" t="s">
        <v>319</v>
      </c>
      <c r="G610" s="219"/>
      <c r="H610" s="221" t="s">
        <v>1</v>
      </c>
      <c r="I610" s="140"/>
      <c r="J610" s="219"/>
      <c r="L610" s="138"/>
      <c r="M610" s="141"/>
      <c r="T610" s="142"/>
      <c r="AT610" s="139" t="s">
        <v>162</v>
      </c>
      <c r="AU610" s="139" t="s">
        <v>88</v>
      </c>
      <c r="AV610" s="12" t="s">
        <v>86</v>
      </c>
      <c r="AW610" s="12" t="s">
        <v>32</v>
      </c>
      <c r="AX610" s="12" t="s">
        <v>78</v>
      </c>
      <c r="AY610" s="139" t="s">
        <v>153</v>
      </c>
    </row>
    <row r="611" spans="2:51" s="13" customFormat="1">
      <c r="B611" s="143"/>
      <c r="C611" s="223"/>
      <c r="D611" s="220" t="s">
        <v>162</v>
      </c>
      <c r="E611" s="224" t="s">
        <v>1</v>
      </c>
      <c r="F611" s="225" t="s">
        <v>520</v>
      </c>
      <c r="G611" s="223"/>
      <c r="H611" s="226">
        <v>59.46</v>
      </c>
      <c r="I611" s="145"/>
      <c r="J611" s="223"/>
      <c r="L611" s="143"/>
      <c r="M611" s="146"/>
      <c r="T611" s="147"/>
      <c r="AT611" s="144" t="s">
        <v>162</v>
      </c>
      <c r="AU611" s="144" t="s">
        <v>88</v>
      </c>
      <c r="AV611" s="13" t="s">
        <v>88</v>
      </c>
      <c r="AW611" s="13" t="s">
        <v>32</v>
      </c>
      <c r="AX611" s="13" t="s">
        <v>78</v>
      </c>
      <c r="AY611" s="144" t="s">
        <v>153</v>
      </c>
    </row>
    <row r="612" spans="2:51" s="13" customFormat="1">
      <c r="B612" s="143"/>
      <c r="C612" s="223"/>
      <c r="D612" s="220" t="s">
        <v>162</v>
      </c>
      <c r="E612" s="224" t="s">
        <v>1</v>
      </c>
      <c r="F612" s="225" t="s">
        <v>521</v>
      </c>
      <c r="G612" s="223"/>
      <c r="H612" s="226">
        <v>4.8120000000000003</v>
      </c>
      <c r="I612" s="145"/>
      <c r="J612" s="223"/>
      <c r="L612" s="143"/>
      <c r="M612" s="146"/>
      <c r="T612" s="147"/>
      <c r="AT612" s="144" t="s">
        <v>162</v>
      </c>
      <c r="AU612" s="144" t="s">
        <v>88</v>
      </c>
      <c r="AV612" s="13" t="s">
        <v>88</v>
      </c>
      <c r="AW612" s="13" t="s">
        <v>32</v>
      </c>
      <c r="AX612" s="13" t="s">
        <v>78</v>
      </c>
      <c r="AY612" s="144" t="s">
        <v>153</v>
      </c>
    </row>
    <row r="613" spans="2:51" s="12" customFormat="1">
      <c r="B613" s="138"/>
      <c r="C613" s="219"/>
      <c r="D613" s="220" t="s">
        <v>162</v>
      </c>
      <c r="E613" s="221" t="s">
        <v>1</v>
      </c>
      <c r="F613" s="222" t="s">
        <v>499</v>
      </c>
      <c r="G613" s="219"/>
      <c r="H613" s="221" t="s">
        <v>1</v>
      </c>
      <c r="I613" s="140"/>
      <c r="J613" s="219"/>
      <c r="L613" s="138"/>
      <c r="M613" s="141"/>
      <c r="T613" s="142"/>
      <c r="AT613" s="139" t="s">
        <v>162</v>
      </c>
      <c r="AU613" s="139" t="s">
        <v>88</v>
      </c>
      <c r="AV613" s="12" t="s">
        <v>86</v>
      </c>
      <c r="AW613" s="12" t="s">
        <v>32</v>
      </c>
      <c r="AX613" s="12" t="s">
        <v>78</v>
      </c>
      <c r="AY613" s="139" t="s">
        <v>153</v>
      </c>
    </row>
    <row r="614" spans="2:51" s="13" customFormat="1">
      <c r="B614" s="143"/>
      <c r="C614" s="223"/>
      <c r="D614" s="220" t="s">
        <v>162</v>
      </c>
      <c r="E614" s="224" t="s">
        <v>1</v>
      </c>
      <c r="F614" s="225" t="s">
        <v>522</v>
      </c>
      <c r="G614" s="223"/>
      <c r="H614" s="226">
        <v>-18.576000000000001</v>
      </c>
      <c r="I614" s="145"/>
      <c r="J614" s="223"/>
      <c r="L614" s="143"/>
      <c r="M614" s="146"/>
      <c r="T614" s="147"/>
      <c r="AT614" s="144" t="s">
        <v>162</v>
      </c>
      <c r="AU614" s="144" t="s">
        <v>88</v>
      </c>
      <c r="AV614" s="13" t="s">
        <v>88</v>
      </c>
      <c r="AW614" s="13" t="s">
        <v>32</v>
      </c>
      <c r="AX614" s="13" t="s">
        <v>78</v>
      </c>
      <c r="AY614" s="144" t="s">
        <v>153</v>
      </c>
    </row>
    <row r="615" spans="2:51" s="13" customFormat="1">
      <c r="B615" s="143"/>
      <c r="C615" s="223"/>
      <c r="D615" s="220" t="s">
        <v>162</v>
      </c>
      <c r="E615" s="224" t="s">
        <v>1</v>
      </c>
      <c r="F615" s="225" t="s">
        <v>523</v>
      </c>
      <c r="G615" s="223"/>
      <c r="H615" s="226">
        <v>8.58</v>
      </c>
      <c r="I615" s="145"/>
      <c r="J615" s="223"/>
      <c r="L615" s="143"/>
      <c r="M615" s="146"/>
      <c r="T615" s="147"/>
      <c r="AT615" s="144" t="s">
        <v>162</v>
      </c>
      <c r="AU615" s="144" t="s">
        <v>88</v>
      </c>
      <c r="AV615" s="13" t="s">
        <v>88</v>
      </c>
      <c r="AW615" s="13" t="s">
        <v>32</v>
      </c>
      <c r="AX615" s="13" t="s">
        <v>78</v>
      </c>
      <c r="AY615" s="144" t="s">
        <v>153</v>
      </c>
    </row>
    <row r="616" spans="2:51" s="12" customFormat="1">
      <c r="B616" s="138"/>
      <c r="C616" s="219"/>
      <c r="D616" s="220" t="s">
        <v>162</v>
      </c>
      <c r="E616" s="221" t="s">
        <v>1</v>
      </c>
      <c r="F616" s="222" t="s">
        <v>316</v>
      </c>
      <c r="G616" s="219"/>
      <c r="H616" s="221" t="s">
        <v>1</v>
      </c>
      <c r="I616" s="140"/>
      <c r="J616" s="219"/>
      <c r="L616" s="138"/>
      <c r="M616" s="141"/>
      <c r="T616" s="142"/>
      <c r="AT616" s="139" t="s">
        <v>162</v>
      </c>
      <c r="AU616" s="139" t="s">
        <v>88</v>
      </c>
      <c r="AV616" s="12" t="s">
        <v>86</v>
      </c>
      <c r="AW616" s="12" t="s">
        <v>32</v>
      </c>
      <c r="AX616" s="12" t="s">
        <v>78</v>
      </c>
      <c r="AY616" s="139" t="s">
        <v>153</v>
      </c>
    </row>
    <row r="617" spans="2:51" s="13" customFormat="1">
      <c r="B617" s="143"/>
      <c r="C617" s="223"/>
      <c r="D617" s="220" t="s">
        <v>162</v>
      </c>
      <c r="E617" s="224" t="s">
        <v>1</v>
      </c>
      <c r="F617" s="225" t="s">
        <v>524</v>
      </c>
      <c r="G617" s="223"/>
      <c r="H617" s="226">
        <v>42.18</v>
      </c>
      <c r="I617" s="145"/>
      <c r="J617" s="223"/>
      <c r="L617" s="143"/>
      <c r="M617" s="146"/>
      <c r="T617" s="147"/>
      <c r="AT617" s="144" t="s">
        <v>162</v>
      </c>
      <c r="AU617" s="144" t="s">
        <v>88</v>
      </c>
      <c r="AV617" s="13" t="s">
        <v>88</v>
      </c>
      <c r="AW617" s="13" t="s">
        <v>32</v>
      </c>
      <c r="AX617" s="13" t="s">
        <v>78</v>
      </c>
      <c r="AY617" s="144" t="s">
        <v>153</v>
      </c>
    </row>
    <row r="618" spans="2:51" s="13" customFormat="1">
      <c r="B618" s="143"/>
      <c r="C618" s="223"/>
      <c r="D618" s="220" t="s">
        <v>162</v>
      </c>
      <c r="E618" s="224" t="s">
        <v>1</v>
      </c>
      <c r="F618" s="225" t="s">
        <v>525</v>
      </c>
      <c r="G618" s="223"/>
      <c r="H618" s="226">
        <v>15.21</v>
      </c>
      <c r="I618" s="145"/>
      <c r="J618" s="223"/>
      <c r="L618" s="143"/>
      <c r="M618" s="146"/>
      <c r="T618" s="147"/>
      <c r="AT618" s="144" t="s">
        <v>162</v>
      </c>
      <c r="AU618" s="144" t="s">
        <v>88</v>
      </c>
      <c r="AV618" s="13" t="s">
        <v>88</v>
      </c>
      <c r="AW618" s="13" t="s">
        <v>32</v>
      </c>
      <c r="AX618" s="13" t="s">
        <v>78</v>
      </c>
      <c r="AY618" s="144" t="s">
        <v>153</v>
      </c>
    </row>
    <row r="619" spans="2:51" s="12" customFormat="1">
      <c r="B619" s="138"/>
      <c r="C619" s="219"/>
      <c r="D619" s="220" t="s">
        <v>162</v>
      </c>
      <c r="E619" s="221" t="s">
        <v>1</v>
      </c>
      <c r="F619" s="222" t="s">
        <v>499</v>
      </c>
      <c r="G619" s="219"/>
      <c r="H619" s="221" t="s">
        <v>1</v>
      </c>
      <c r="I619" s="140"/>
      <c r="J619" s="219"/>
      <c r="L619" s="138"/>
      <c r="M619" s="141"/>
      <c r="T619" s="142"/>
      <c r="AT619" s="139" t="s">
        <v>162</v>
      </c>
      <c r="AU619" s="139" t="s">
        <v>88</v>
      </c>
      <c r="AV619" s="12" t="s">
        <v>86</v>
      </c>
      <c r="AW619" s="12" t="s">
        <v>32</v>
      </c>
      <c r="AX619" s="12" t="s">
        <v>78</v>
      </c>
      <c r="AY619" s="139" t="s">
        <v>153</v>
      </c>
    </row>
    <row r="620" spans="2:51" s="13" customFormat="1">
      <c r="B620" s="143"/>
      <c r="C620" s="223"/>
      <c r="D620" s="220" t="s">
        <v>162</v>
      </c>
      <c r="E620" s="224" t="s">
        <v>1</v>
      </c>
      <c r="F620" s="225" t="s">
        <v>526</v>
      </c>
      <c r="G620" s="223"/>
      <c r="H620" s="226">
        <v>-3.03</v>
      </c>
      <c r="I620" s="145"/>
      <c r="J620" s="223"/>
      <c r="L620" s="143"/>
      <c r="M620" s="146"/>
      <c r="T620" s="147"/>
      <c r="AT620" s="144" t="s">
        <v>162</v>
      </c>
      <c r="AU620" s="144" t="s">
        <v>88</v>
      </c>
      <c r="AV620" s="13" t="s">
        <v>88</v>
      </c>
      <c r="AW620" s="13" t="s">
        <v>32</v>
      </c>
      <c r="AX620" s="13" t="s">
        <v>78</v>
      </c>
      <c r="AY620" s="144" t="s">
        <v>153</v>
      </c>
    </row>
    <row r="621" spans="2:51" s="12" customFormat="1">
      <c r="B621" s="138"/>
      <c r="C621" s="219"/>
      <c r="D621" s="220" t="s">
        <v>162</v>
      </c>
      <c r="E621" s="221" t="s">
        <v>1</v>
      </c>
      <c r="F621" s="222" t="s">
        <v>321</v>
      </c>
      <c r="G621" s="219"/>
      <c r="H621" s="221" t="s">
        <v>1</v>
      </c>
      <c r="I621" s="140"/>
      <c r="J621" s="219"/>
      <c r="L621" s="138"/>
      <c r="M621" s="141"/>
      <c r="T621" s="142"/>
      <c r="AT621" s="139" t="s">
        <v>162</v>
      </c>
      <c r="AU621" s="139" t="s">
        <v>88</v>
      </c>
      <c r="AV621" s="12" t="s">
        <v>86</v>
      </c>
      <c r="AW621" s="12" t="s">
        <v>32</v>
      </c>
      <c r="AX621" s="12" t="s">
        <v>78</v>
      </c>
      <c r="AY621" s="139" t="s">
        <v>153</v>
      </c>
    </row>
    <row r="622" spans="2:51" s="13" customFormat="1">
      <c r="B622" s="143"/>
      <c r="C622" s="223"/>
      <c r="D622" s="220" t="s">
        <v>162</v>
      </c>
      <c r="E622" s="224" t="s">
        <v>1</v>
      </c>
      <c r="F622" s="225" t="s">
        <v>527</v>
      </c>
      <c r="G622" s="223"/>
      <c r="H622" s="226">
        <v>34.122</v>
      </c>
      <c r="I622" s="145"/>
      <c r="J622" s="223"/>
      <c r="L622" s="143"/>
      <c r="M622" s="146"/>
      <c r="T622" s="147"/>
      <c r="AT622" s="144" t="s">
        <v>162</v>
      </c>
      <c r="AU622" s="144" t="s">
        <v>88</v>
      </c>
      <c r="AV622" s="13" t="s">
        <v>88</v>
      </c>
      <c r="AW622" s="13" t="s">
        <v>32</v>
      </c>
      <c r="AX622" s="13" t="s">
        <v>78</v>
      </c>
      <c r="AY622" s="144" t="s">
        <v>153</v>
      </c>
    </row>
    <row r="623" spans="2:51" s="12" customFormat="1">
      <c r="B623" s="138"/>
      <c r="C623" s="219"/>
      <c r="D623" s="220" t="s">
        <v>162</v>
      </c>
      <c r="E623" s="221" t="s">
        <v>1</v>
      </c>
      <c r="F623" s="222" t="s">
        <v>499</v>
      </c>
      <c r="G623" s="219"/>
      <c r="H623" s="221" t="s">
        <v>1</v>
      </c>
      <c r="I623" s="140"/>
      <c r="J623" s="219"/>
      <c r="L623" s="138"/>
      <c r="M623" s="141"/>
      <c r="T623" s="142"/>
      <c r="AT623" s="139" t="s">
        <v>162</v>
      </c>
      <c r="AU623" s="139" t="s">
        <v>88</v>
      </c>
      <c r="AV623" s="12" t="s">
        <v>86</v>
      </c>
      <c r="AW623" s="12" t="s">
        <v>32</v>
      </c>
      <c r="AX623" s="12" t="s">
        <v>78</v>
      </c>
      <c r="AY623" s="139" t="s">
        <v>153</v>
      </c>
    </row>
    <row r="624" spans="2:51" s="13" customFormat="1">
      <c r="B624" s="143"/>
      <c r="C624" s="223"/>
      <c r="D624" s="220" t="s">
        <v>162</v>
      </c>
      <c r="E624" s="224" t="s">
        <v>1</v>
      </c>
      <c r="F624" s="225" t="s">
        <v>528</v>
      </c>
      <c r="G624" s="223"/>
      <c r="H624" s="226">
        <v>-2.02</v>
      </c>
      <c r="I624" s="145"/>
      <c r="J624" s="223"/>
      <c r="L624" s="143"/>
      <c r="M624" s="146"/>
      <c r="T624" s="147"/>
      <c r="AT624" s="144" t="s">
        <v>162</v>
      </c>
      <c r="AU624" s="144" t="s">
        <v>88</v>
      </c>
      <c r="AV624" s="13" t="s">
        <v>88</v>
      </c>
      <c r="AW624" s="13" t="s">
        <v>32</v>
      </c>
      <c r="AX624" s="13" t="s">
        <v>78</v>
      </c>
      <c r="AY624" s="144" t="s">
        <v>153</v>
      </c>
    </row>
    <row r="625" spans="2:51" s="13" customFormat="1">
      <c r="B625" s="143"/>
      <c r="C625" s="223"/>
      <c r="D625" s="220" t="s">
        <v>162</v>
      </c>
      <c r="E625" s="224" t="s">
        <v>1</v>
      </c>
      <c r="F625" s="225" t="s">
        <v>529</v>
      </c>
      <c r="G625" s="223"/>
      <c r="H625" s="226">
        <v>18.48</v>
      </c>
      <c r="I625" s="145"/>
      <c r="J625" s="223"/>
      <c r="L625" s="143"/>
      <c r="M625" s="146"/>
      <c r="T625" s="147"/>
      <c r="AT625" s="144" t="s">
        <v>162</v>
      </c>
      <c r="AU625" s="144" t="s">
        <v>88</v>
      </c>
      <c r="AV625" s="13" t="s">
        <v>88</v>
      </c>
      <c r="AW625" s="13" t="s">
        <v>32</v>
      </c>
      <c r="AX625" s="13" t="s">
        <v>78</v>
      </c>
      <c r="AY625" s="144" t="s">
        <v>153</v>
      </c>
    </row>
    <row r="626" spans="2:51" s="13" customFormat="1">
      <c r="B626" s="143"/>
      <c r="C626" s="223"/>
      <c r="D626" s="220" t="s">
        <v>162</v>
      </c>
      <c r="E626" s="224" t="s">
        <v>1</v>
      </c>
      <c r="F626" s="225" t="s">
        <v>530</v>
      </c>
      <c r="G626" s="223"/>
      <c r="H626" s="226">
        <v>-5.2519999999999998</v>
      </c>
      <c r="I626" s="145"/>
      <c r="J626" s="223"/>
      <c r="L626" s="143"/>
      <c r="M626" s="146"/>
      <c r="T626" s="147"/>
      <c r="AT626" s="144" t="s">
        <v>162</v>
      </c>
      <c r="AU626" s="144" t="s">
        <v>88</v>
      </c>
      <c r="AV626" s="13" t="s">
        <v>88</v>
      </c>
      <c r="AW626" s="13" t="s">
        <v>32</v>
      </c>
      <c r="AX626" s="13" t="s">
        <v>78</v>
      </c>
      <c r="AY626" s="144" t="s">
        <v>153</v>
      </c>
    </row>
    <row r="627" spans="2:51" s="14" customFormat="1">
      <c r="B627" s="148"/>
      <c r="C627" s="227"/>
      <c r="D627" s="220" t="s">
        <v>162</v>
      </c>
      <c r="E627" s="228" t="s">
        <v>1</v>
      </c>
      <c r="F627" s="229" t="s">
        <v>165</v>
      </c>
      <c r="G627" s="227"/>
      <c r="H627" s="230">
        <v>604.42999999999995</v>
      </c>
      <c r="I627" s="150"/>
      <c r="J627" s="227"/>
      <c r="L627" s="148"/>
      <c r="M627" s="151"/>
      <c r="T627" s="152"/>
      <c r="AT627" s="149" t="s">
        <v>162</v>
      </c>
      <c r="AU627" s="149" t="s">
        <v>88</v>
      </c>
      <c r="AV627" s="14" t="s">
        <v>166</v>
      </c>
      <c r="AW627" s="14" t="s">
        <v>32</v>
      </c>
      <c r="AX627" s="14" t="s">
        <v>78</v>
      </c>
      <c r="AY627" s="149" t="s">
        <v>153</v>
      </c>
    </row>
    <row r="628" spans="2:51" s="12" customFormat="1">
      <c r="B628" s="138"/>
      <c r="C628" s="219"/>
      <c r="D628" s="220" t="s">
        <v>162</v>
      </c>
      <c r="E628" s="221" t="s">
        <v>1</v>
      </c>
      <c r="F628" s="222" t="s">
        <v>268</v>
      </c>
      <c r="G628" s="219"/>
      <c r="H628" s="221" t="s">
        <v>1</v>
      </c>
      <c r="I628" s="140"/>
      <c r="J628" s="219"/>
      <c r="L628" s="138"/>
      <c r="M628" s="141"/>
      <c r="T628" s="142"/>
      <c r="AT628" s="139" t="s">
        <v>162</v>
      </c>
      <c r="AU628" s="139" t="s">
        <v>88</v>
      </c>
      <c r="AV628" s="12" t="s">
        <v>86</v>
      </c>
      <c r="AW628" s="12" t="s">
        <v>32</v>
      </c>
      <c r="AX628" s="12" t="s">
        <v>78</v>
      </c>
      <c r="AY628" s="139" t="s">
        <v>153</v>
      </c>
    </row>
    <row r="629" spans="2:51" s="12" customFormat="1">
      <c r="B629" s="138"/>
      <c r="C629" s="219"/>
      <c r="D629" s="220" t="s">
        <v>162</v>
      </c>
      <c r="E629" s="221" t="s">
        <v>1</v>
      </c>
      <c r="F629" s="222" t="s">
        <v>551</v>
      </c>
      <c r="G629" s="219"/>
      <c r="H629" s="221" t="s">
        <v>1</v>
      </c>
      <c r="I629" s="140"/>
      <c r="J629" s="219"/>
      <c r="L629" s="138"/>
      <c r="M629" s="141"/>
      <c r="T629" s="142"/>
      <c r="AT629" s="139" t="s">
        <v>162</v>
      </c>
      <c r="AU629" s="139" t="s">
        <v>88</v>
      </c>
      <c r="AV629" s="12" t="s">
        <v>86</v>
      </c>
      <c r="AW629" s="12" t="s">
        <v>32</v>
      </c>
      <c r="AX629" s="12" t="s">
        <v>78</v>
      </c>
      <c r="AY629" s="139" t="s">
        <v>153</v>
      </c>
    </row>
    <row r="630" spans="2:51" s="13" customFormat="1">
      <c r="B630" s="143"/>
      <c r="C630" s="223"/>
      <c r="D630" s="220" t="s">
        <v>162</v>
      </c>
      <c r="E630" s="224" t="s">
        <v>1</v>
      </c>
      <c r="F630" s="225" t="s">
        <v>531</v>
      </c>
      <c r="G630" s="223"/>
      <c r="H630" s="226">
        <v>75.108000000000004</v>
      </c>
      <c r="I630" s="145"/>
      <c r="J630" s="223"/>
      <c r="L630" s="143"/>
      <c r="M630" s="146"/>
      <c r="T630" s="147"/>
      <c r="AT630" s="144" t="s">
        <v>162</v>
      </c>
      <c r="AU630" s="144" t="s">
        <v>88</v>
      </c>
      <c r="AV630" s="13" t="s">
        <v>88</v>
      </c>
      <c r="AW630" s="13" t="s">
        <v>32</v>
      </c>
      <c r="AX630" s="13" t="s">
        <v>78</v>
      </c>
      <c r="AY630" s="144" t="s">
        <v>153</v>
      </c>
    </row>
    <row r="631" spans="2:51" s="13" customFormat="1">
      <c r="B631" s="143"/>
      <c r="C631" s="223"/>
      <c r="D631" s="220" t="s">
        <v>162</v>
      </c>
      <c r="E631" s="224" t="s">
        <v>1</v>
      </c>
      <c r="F631" s="225" t="s">
        <v>532</v>
      </c>
      <c r="G631" s="223"/>
      <c r="H631" s="226">
        <v>2.4</v>
      </c>
      <c r="I631" s="145"/>
      <c r="J631" s="223"/>
      <c r="L631" s="143"/>
      <c r="M631" s="146"/>
      <c r="T631" s="147"/>
      <c r="AT631" s="144" t="s">
        <v>162</v>
      </c>
      <c r="AU631" s="144" t="s">
        <v>88</v>
      </c>
      <c r="AV631" s="13" t="s">
        <v>88</v>
      </c>
      <c r="AW631" s="13" t="s">
        <v>32</v>
      </c>
      <c r="AX631" s="13" t="s">
        <v>78</v>
      </c>
      <c r="AY631" s="144" t="s">
        <v>153</v>
      </c>
    </row>
    <row r="632" spans="2:51" s="12" customFormat="1">
      <c r="B632" s="138"/>
      <c r="C632" s="219"/>
      <c r="D632" s="220" t="s">
        <v>162</v>
      </c>
      <c r="E632" s="221" t="s">
        <v>1</v>
      </c>
      <c r="F632" s="222" t="s">
        <v>499</v>
      </c>
      <c r="G632" s="219"/>
      <c r="H632" s="221" t="s">
        <v>1</v>
      </c>
      <c r="I632" s="140"/>
      <c r="J632" s="219"/>
      <c r="L632" s="138"/>
      <c r="M632" s="141"/>
      <c r="T632" s="142"/>
      <c r="AT632" s="139" t="s">
        <v>162</v>
      </c>
      <c r="AU632" s="139" t="s">
        <v>88</v>
      </c>
      <c r="AV632" s="12" t="s">
        <v>86</v>
      </c>
      <c r="AW632" s="12" t="s">
        <v>32</v>
      </c>
      <c r="AX632" s="12" t="s">
        <v>78</v>
      </c>
      <c r="AY632" s="139" t="s">
        <v>153</v>
      </c>
    </row>
    <row r="633" spans="2:51" s="13" customFormat="1">
      <c r="B633" s="143"/>
      <c r="C633" s="223"/>
      <c r="D633" s="220" t="s">
        <v>162</v>
      </c>
      <c r="E633" s="224" t="s">
        <v>1</v>
      </c>
      <c r="F633" s="225" t="s">
        <v>533</v>
      </c>
      <c r="G633" s="223"/>
      <c r="H633" s="226">
        <v>-14.128</v>
      </c>
      <c r="I633" s="145"/>
      <c r="J633" s="223"/>
      <c r="L633" s="143"/>
      <c r="M633" s="146"/>
      <c r="T633" s="147"/>
      <c r="AT633" s="144" t="s">
        <v>162</v>
      </c>
      <c r="AU633" s="144" t="s">
        <v>88</v>
      </c>
      <c r="AV633" s="13" t="s">
        <v>88</v>
      </c>
      <c r="AW633" s="13" t="s">
        <v>32</v>
      </c>
      <c r="AX633" s="13" t="s">
        <v>78</v>
      </c>
      <c r="AY633" s="144" t="s">
        <v>153</v>
      </c>
    </row>
    <row r="634" spans="2:51" s="12" customFormat="1">
      <c r="B634" s="138"/>
      <c r="C634" s="219"/>
      <c r="D634" s="220" t="s">
        <v>162</v>
      </c>
      <c r="E634" s="221" t="s">
        <v>1</v>
      </c>
      <c r="F634" s="222" t="s">
        <v>534</v>
      </c>
      <c r="G634" s="219"/>
      <c r="H634" s="221" t="s">
        <v>1</v>
      </c>
      <c r="I634" s="140"/>
      <c r="J634" s="219"/>
      <c r="L634" s="138"/>
      <c r="M634" s="141"/>
      <c r="T634" s="142"/>
      <c r="AT634" s="139" t="s">
        <v>162</v>
      </c>
      <c r="AU634" s="139" t="s">
        <v>88</v>
      </c>
      <c r="AV634" s="12" t="s">
        <v>86</v>
      </c>
      <c r="AW634" s="12" t="s">
        <v>32</v>
      </c>
      <c r="AX634" s="12" t="s">
        <v>78</v>
      </c>
      <c r="AY634" s="139" t="s">
        <v>153</v>
      </c>
    </row>
    <row r="635" spans="2:51" s="13" customFormat="1">
      <c r="B635" s="143"/>
      <c r="C635" s="223"/>
      <c r="D635" s="220" t="s">
        <v>162</v>
      </c>
      <c r="E635" s="224" t="s">
        <v>1</v>
      </c>
      <c r="F635" s="225" t="s">
        <v>535</v>
      </c>
      <c r="G635" s="223"/>
      <c r="H635" s="226">
        <v>104.7</v>
      </c>
      <c r="I635" s="145"/>
      <c r="J635" s="223"/>
      <c r="L635" s="143"/>
      <c r="M635" s="146"/>
      <c r="T635" s="147"/>
      <c r="AT635" s="144" t="s">
        <v>162</v>
      </c>
      <c r="AU635" s="144" t="s">
        <v>88</v>
      </c>
      <c r="AV635" s="13" t="s">
        <v>88</v>
      </c>
      <c r="AW635" s="13" t="s">
        <v>32</v>
      </c>
      <c r="AX635" s="13" t="s">
        <v>78</v>
      </c>
      <c r="AY635" s="144" t="s">
        <v>153</v>
      </c>
    </row>
    <row r="636" spans="2:51" s="13" customFormat="1">
      <c r="B636" s="143"/>
      <c r="C636" s="223"/>
      <c r="D636" s="220" t="s">
        <v>162</v>
      </c>
      <c r="E636" s="224" t="s">
        <v>1</v>
      </c>
      <c r="F636" s="225" t="s">
        <v>536</v>
      </c>
      <c r="G636" s="223"/>
      <c r="H636" s="226">
        <v>4.0199999999999996</v>
      </c>
      <c r="I636" s="145"/>
      <c r="J636" s="223"/>
      <c r="L636" s="143"/>
      <c r="M636" s="146"/>
      <c r="T636" s="147"/>
      <c r="AT636" s="144" t="s">
        <v>162</v>
      </c>
      <c r="AU636" s="144" t="s">
        <v>88</v>
      </c>
      <c r="AV636" s="13" t="s">
        <v>88</v>
      </c>
      <c r="AW636" s="13" t="s">
        <v>32</v>
      </c>
      <c r="AX636" s="13" t="s">
        <v>78</v>
      </c>
      <c r="AY636" s="144" t="s">
        <v>153</v>
      </c>
    </row>
    <row r="637" spans="2:51" s="12" customFormat="1">
      <c r="B637" s="138"/>
      <c r="C637" s="219"/>
      <c r="D637" s="220" t="s">
        <v>162</v>
      </c>
      <c r="E637" s="221" t="s">
        <v>1</v>
      </c>
      <c r="F637" s="222" t="s">
        <v>499</v>
      </c>
      <c r="G637" s="219"/>
      <c r="H637" s="221" t="s">
        <v>1</v>
      </c>
      <c r="I637" s="140"/>
      <c r="J637" s="219"/>
      <c r="L637" s="138"/>
      <c r="M637" s="141"/>
      <c r="T637" s="142"/>
      <c r="AT637" s="139" t="s">
        <v>162</v>
      </c>
      <c r="AU637" s="139" t="s">
        <v>88</v>
      </c>
      <c r="AV637" s="12" t="s">
        <v>86</v>
      </c>
      <c r="AW637" s="12" t="s">
        <v>32</v>
      </c>
      <c r="AX637" s="12" t="s">
        <v>78</v>
      </c>
      <c r="AY637" s="139" t="s">
        <v>153</v>
      </c>
    </row>
    <row r="638" spans="2:51" s="13" customFormat="1">
      <c r="B638" s="143"/>
      <c r="C638" s="223"/>
      <c r="D638" s="220" t="s">
        <v>162</v>
      </c>
      <c r="E638" s="224" t="s">
        <v>1</v>
      </c>
      <c r="F638" s="225" t="s">
        <v>509</v>
      </c>
      <c r="G638" s="223"/>
      <c r="H638" s="226">
        <v>-30.036000000000001</v>
      </c>
      <c r="I638" s="145"/>
      <c r="J638" s="223"/>
      <c r="L638" s="143"/>
      <c r="M638" s="146"/>
      <c r="T638" s="147"/>
      <c r="AT638" s="144" t="s">
        <v>162</v>
      </c>
      <c r="AU638" s="144" t="s">
        <v>88</v>
      </c>
      <c r="AV638" s="13" t="s">
        <v>88</v>
      </c>
      <c r="AW638" s="13" t="s">
        <v>32</v>
      </c>
      <c r="AX638" s="13" t="s">
        <v>78</v>
      </c>
      <c r="AY638" s="144" t="s">
        <v>153</v>
      </c>
    </row>
    <row r="639" spans="2:51" s="12" customFormat="1">
      <c r="B639" s="138"/>
      <c r="C639" s="219"/>
      <c r="D639" s="220" t="s">
        <v>162</v>
      </c>
      <c r="E639" s="221" t="s">
        <v>1</v>
      </c>
      <c r="F639" s="222" t="s">
        <v>331</v>
      </c>
      <c r="G639" s="219"/>
      <c r="H639" s="221" t="s">
        <v>1</v>
      </c>
      <c r="I639" s="140"/>
      <c r="J639" s="219"/>
      <c r="L639" s="138"/>
      <c r="M639" s="141"/>
      <c r="T639" s="142"/>
      <c r="AT639" s="139" t="s">
        <v>162</v>
      </c>
      <c r="AU639" s="139" t="s">
        <v>88</v>
      </c>
      <c r="AV639" s="12" t="s">
        <v>86</v>
      </c>
      <c r="AW639" s="12" t="s">
        <v>32</v>
      </c>
      <c r="AX639" s="12" t="s">
        <v>78</v>
      </c>
      <c r="AY639" s="139" t="s">
        <v>153</v>
      </c>
    </row>
    <row r="640" spans="2:51" s="13" customFormat="1">
      <c r="B640" s="143"/>
      <c r="C640" s="223"/>
      <c r="D640" s="220" t="s">
        <v>162</v>
      </c>
      <c r="E640" s="224" t="s">
        <v>1</v>
      </c>
      <c r="F640" s="225" t="s">
        <v>537</v>
      </c>
      <c r="G640" s="223"/>
      <c r="H640" s="226">
        <v>60.24</v>
      </c>
      <c r="I640" s="145"/>
      <c r="J640" s="223"/>
      <c r="L640" s="143"/>
      <c r="M640" s="146"/>
      <c r="T640" s="147"/>
      <c r="AT640" s="144" t="s">
        <v>162</v>
      </c>
      <c r="AU640" s="144" t="s">
        <v>88</v>
      </c>
      <c r="AV640" s="13" t="s">
        <v>88</v>
      </c>
      <c r="AW640" s="13" t="s">
        <v>32</v>
      </c>
      <c r="AX640" s="13" t="s">
        <v>78</v>
      </c>
      <c r="AY640" s="144" t="s">
        <v>153</v>
      </c>
    </row>
    <row r="641" spans="2:65" s="12" customFormat="1">
      <c r="B641" s="138"/>
      <c r="C641" s="219"/>
      <c r="D641" s="220" t="s">
        <v>162</v>
      </c>
      <c r="E641" s="221" t="s">
        <v>1</v>
      </c>
      <c r="F641" s="222" t="s">
        <v>499</v>
      </c>
      <c r="G641" s="219"/>
      <c r="H641" s="221" t="s">
        <v>1</v>
      </c>
      <c r="I641" s="140"/>
      <c r="J641" s="219"/>
      <c r="L641" s="138"/>
      <c r="M641" s="141"/>
      <c r="T641" s="142"/>
      <c r="AT641" s="139" t="s">
        <v>162</v>
      </c>
      <c r="AU641" s="139" t="s">
        <v>88</v>
      </c>
      <c r="AV641" s="12" t="s">
        <v>86</v>
      </c>
      <c r="AW641" s="12" t="s">
        <v>32</v>
      </c>
      <c r="AX641" s="12" t="s">
        <v>78</v>
      </c>
      <c r="AY641" s="139" t="s">
        <v>153</v>
      </c>
    </row>
    <row r="642" spans="2:65" s="13" customFormat="1">
      <c r="B642" s="143"/>
      <c r="C642" s="223"/>
      <c r="D642" s="220" t="s">
        <v>162</v>
      </c>
      <c r="E642" s="224" t="s">
        <v>1</v>
      </c>
      <c r="F642" s="225" t="s">
        <v>538</v>
      </c>
      <c r="G642" s="223"/>
      <c r="H642" s="226">
        <v>-10.734</v>
      </c>
      <c r="I642" s="145"/>
      <c r="J642" s="223"/>
      <c r="L642" s="143"/>
      <c r="M642" s="146"/>
      <c r="T642" s="147"/>
      <c r="AT642" s="144" t="s">
        <v>162</v>
      </c>
      <c r="AU642" s="144" t="s">
        <v>88</v>
      </c>
      <c r="AV642" s="13" t="s">
        <v>88</v>
      </c>
      <c r="AW642" s="13" t="s">
        <v>32</v>
      </c>
      <c r="AX642" s="13" t="s">
        <v>78</v>
      </c>
      <c r="AY642" s="144" t="s">
        <v>153</v>
      </c>
    </row>
    <row r="643" spans="2:65" s="12" customFormat="1">
      <c r="B643" s="138"/>
      <c r="C643" s="219"/>
      <c r="D643" s="220" t="s">
        <v>162</v>
      </c>
      <c r="E643" s="221" t="s">
        <v>1</v>
      </c>
      <c r="F643" s="222" t="s">
        <v>358</v>
      </c>
      <c r="G643" s="219"/>
      <c r="H643" s="221" t="s">
        <v>1</v>
      </c>
      <c r="I643" s="140"/>
      <c r="J643" s="219"/>
      <c r="L643" s="138"/>
      <c r="M643" s="141"/>
      <c r="T643" s="142"/>
      <c r="AT643" s="139" t="s">
        <v>162</v>
      </c>
      <c r="AU643" s="139" t="s">
        <v>88</v>
      </c>
      <c r="AV643" s="12" t="s">
        <v>86</v>
      </c>
      <c r="AW643" s="12" t="s">
        <v>32</v>
      </c>
      <c r="AX643" s="12" t="s">
        <v>78</v>
      </c>
      <c r="AY643" s="139" t="s">
        <v>153</v>
      </c>
    </row>
    <row r="644" spans="2:65" s="13" customFormat="1">
      <c r="B644" s="143"/>
      <c r="C644" s="223"/>
      <c r="D644" s="220" t="s">
        <v>162</v>
      </c>
      <c r="E644" s="224" t="s">
        <v>1</v>
      </c>
      <c r="F644" s="225" t="s">
        <v>539</v>
      </c>
      <c r="G644" s="223"/>
      <c r="H644" s="226">
        <v>77.099999999999994</v>
      </c>
      <c r="I644" s="145"/>
      <c r="J644" s="223"/>
      <c r="L644" s="143"/>
      <c r="M644" s="146"/>
      <c r="T644" s="147"/>
      <c r="AT644" s="144" t="s">
        <v>162</v>
      </c>
      <c r="AU644" s="144" t="s">
        <v>88</v>
      </c>
      <c r="AV644" s="13" t="s">
        <v>88</v>
      </c>
      <c r="AW644" s="13" t="s">
        <v>32</v>
      </c>
      <c r="AX644" s="13" t="s">
        <v>78</v>
      </c>
      <c r="AY644" s="144" t="s">
        <v>153</v>
      </c>
    </row>
    <row r="645" spans="2:65" s="12" customFormat="1">
      <c r="B645" s="138"/>
      <c r="C645" s="219"/>
      <c r="D645" s="220" t="s">
        <v>162</v>
      </c>
      <c r="E645" s="221" t="s">
        <v>1</v>
      </c>
      <c r="F645" s="222" t="s">
        <v>499</v>
      </c>
      <c r="G645" s="219"/>
      <c r="H645" s="221" t="s">
        <v>1</v>
      </c>
      <c r="I645" s="140"/>
      <c r="J645" s="219"/>
      <c r="L645" s="138"/>
      <c r="M645" s="141"/>
      <c r="T645" s="142"/>
      <c r="AT645" s="139" t="s">
        <v>162</v>
      </c>
      <c r="AU645" s="139" t="s">
        <v>88</v>
      </c>
      <c r="AV645" s="12" t="s">
        <v>86</v>
      </c>
      <c r="AW645" s="12" t="s">
        <v>32</v>
      </c>
      <c r="AX645" s="12" t="s">
        <v>78</v>
      </c>
      <c r="AY645" s="139" t="s">
        <v>153</v>
      </c>
    </row>
    <row r="646" spans="2:65" s="13" customFormat="1">
      <c r="B646" s="143"/>
      <c r="C646" s="223"/>
      <c r="D646" s="220" t="s">
        <v>162</v>
      </c>
      <c r="E646" s="224" t="s">
        <v>1</v>
      </c>
      <c r="F646" s="225" t="s">
        <v>540</v>
      </c>
      <c r="G646" s="223"/>
      <c r="H646" s="226">
        <v>-14.196</v>
      </c>
      <c r="I646" s="145"/>
      <c r="J646" s="223"/>
      <c r="L646" s="143"/>
      <c r="M646" s="146"/>
      <c r="T646" s="147"/>
      <c r="AT646" s="144" t="s">
        <v>162</v>
      </c>
      <c r="AU646" s="144" t="s">
        <v>88</v>
      </c>
      <c r="AV646" s="13" t="s">
        <v>88</v>
      </c>
      <c r="AW646" s="13" t="s">
        <v>32</v>
      </c>
      <c r="AX646" s="13" t="s">
        <v>78</v>
      </c>
      <c r="AY646" s="144" t="s">
        <v>153</v>
      </c>
    </row>
    <row r="647" spans="2:65" s="12" customFormat="1">
      <c r="B647" s="138"/>
      <c r="C647" s="219"/>
      <c r="D647" s="220" t="s">
        <v>162</v>
      </c>
      <c r="E647" s="221" t="s">
        <v>1</v>
      </c>
      <c r="F647" s="222" t="s">
        <v>541</v>
      </c>
      <c r="G647" s="219"/>
      <c r="H647" s="221" t="s">
        <v>1</v>
      </c>
      <c r="I647" s="140"/>
      <c r="J647" s="219"/>
      <c r="L647" s="138"/>
      <c r="M647" s="141"/>
      <c r="T647" s="142"/>
      <c r="AT647" s="139" t="s">
        <v>162</v>
      </c>
      <c r="AU647" s="139" t="s">
        <v>88</v>
      </c>
      <c r="AV647" s="12" t="s">
        <v>86</v>
      </c>
      <c r="AW647" s="12" t="s">
        <v>32</v>
      </c>
      <c r="AX647" s="12" t="s">
        <v>78</v>
      </c>
      <c r="AY647" s="139" t="s">
        <v>153</v>
      </c>
    </row>
    <row r="648" spans="2:65" s="13" customFormat="1">
      <c r="B648" s="143"/>
      <c r="C648" s="223"/>
      <c r="D648" s="220" t="s">
        <v>162</v>
      </c>
      <c r="E648" s="224" t="s">
        <v>1</v>
      </c>
      <c r="F648" s="225" t="s">
        <v>542</v>
      </c>
      <c r="G648" s="223"/>
      <c r="H648" s="226">
        <v>9.9</v>
      </c>
      <c r="I648" s="145"/>
      <c r="J648" s="223"/>
      <c r="L648" s="143"/>
      <c r="M648" s="146"/>
      <c r="T648" s="147"/>
      <c r="AT648" s="144" t="s">
        <v>162</v>
      </c>
      <c r="AU648" s="144" t="s">
        <v>88</v>
      </c>
      <c r="AV648" s="13" t="s">
        <v>88</v>
      </c>
      <c r="AW648" s="13" t="s">
        <v>32</v>
      </c>
      <c r="AX648" s="13" t="s">
        <v>78</v>
      </c>
      <c r="AY648" s="144" t="s">
        <v>153</v>
      </c>
    </row>
    <row r="649" spans="2:65" s="12" customFormat="1">
      <c r="B649" s="138"/>
      <c r="C649" s="219"/>
      <c r="D649" s="220" t="s">
        <v>162</v>
      </c>
      <c r="E649" s="221" t="s">
        <v>1</v>
      </c>
      <c r="F649" s="222" t="s">
        <v>266</v>
      </c>
      <c r="G649" s="219"/>
      <c r="H649" s="221" t="s">
        <v>1</v>
      </c>
      <c r="I649" s="140"/>
      <c r="J649" s="219"/>
      <c r="L649" s="138"/>
      <c r="M649" s="141"/>
      <c r="T649" s="142"/>
      <c r="AT649" s="139" t="s">
        <v>162</v>
      </c>
      <c r="AU649" s="139" t="s">
        <v>88</v>
      </c>
      <c r="AV649" s="12" t="s">
        <v>86</v>
      </c>
      <c r="AW649" s="12" t="s">
        <v>32</v>
      </c>
      <c r="AX649" s="12" t="s">
        <v>78</v>
      </c>
      <c r="AY649" s="139" t="s">
        <v>153</v>
      </c>
    </row>
    <row r="650" spans="2:65" s="13" customFormat="1">
      <c r="B650" s="143"/>
      <c r="C650" s="223"/>
      <c r="D650" s="220" t="s">
        <v>162</v>
      </c>
      <c r="E650" s="224" t="s">
        <v>1</v>
      </c>
      <c r="F650" s="225" t="s">
        <v>543</v>
      </c>
      <c r="G650" s="223"/>
      <c r="H650" s="226">
        <v>-1.8180000000000001</v>
      </c>
      <c r="I650" s="145"/>
      <c r="J650" s="223"/>
      <c r="L650" s="143"/>
      <c r="M650" s="146"/>
      <c r="T650" s="147"/>
      <c r="AT650" s="144" t="s">
        <v>162</v>
      </c>
      <c r="AU650" s="144" t="s">
        <v>88</v>
      </c>
      <c r="AV650" s="13" t="s">
        <v>88</v>
      </c>
      <c r="AW650" s="13" t="s">
        <v>32</v>
      </c>
      <c r="AX650" s="13" t="s">
        <v>78</v>
      </c>
      <c r="AY650" s="144" t="s">
        <v>153</v>
      </c>
    </row>
    <row r="651" spans="2:65" s="14" customFormat="1">
      <c r="B651" s="148"/>
      <c r="C651" s="227"/>
      <c r="D651" s="220" t="s">
        <v>162</v>
      </c>
      <c r="E651" s="228" t="s">
        <v>1</v>
      </c>
      <c r="F651" s="229" t="s">
        <v>165</v>
      </c>
      <c r="G651" s="227"/>
      <c r="H651" s="230">
        <v>262.55599999999998</v>
      </c>
      <c r="I651" s="150"/>
      <c r="J651" s="227"/>
      <c r="L651" s="148"/>
      <c r="M651" s="151"/>
      <c r="T651" s="152"/>
      <c r="AT651" s="149" t="s">
        <v>162</v>
      </c>
      <c r="AU651" s="149" t="s">
        <v>88</v>
      </c>
      <c r="AV651" s="14" t="s">
        <v>166</v>
      </c>
      <c r="AW651" s="14" t="s">
        <v>32</v>
      </c>
      <c r="AX651" s="14" t="s">
        <v>78</v>
      </c>
      <c r="AY651" s="149" t="s">
        <v>153</v>
      </c>
    </row>
    <row r="652" spans="2:65" s="12" customFormat="1">
      <c r="B652" s="138"/>
      <c r="C652" s="219"/>
      <c r="D652" s="220" t="s">
        <v>162</v>
      </c>
      <c r="E652" s="221" t="s">
        <v>1</v>
      </c>
      <c r="F652" s="222" t="s">
        <v>544</v>
      </c>
      <c r="G652" s="219"/>
      <c r="H652" s="221" t="s">
        <v>1</v>
      </c>
      <c r="I652" s="140"/>
      <c r="J652" s="219"/>
      <c r="L652" s="138"/>
      <c r="M652" s="141"/>
      <c r="T652" s="142"/>
      <c r="AT652" s="139" t="s">
        <v>162</v>
      </c>
      <c r="AU652" s="139" t="s">
        <v>88</v>
      </c>
      <c r="AV652" s="12" t="s">
        <v>86</v>
      </c>
      <c r="AW652" s="12" t="s">
        <v>32</v>
      </c>
      <c r="AX652" s="12" t="s">
        <v>78</v>
      </c>
      <c r="AY652" s="139" t="s">
        <v>153</v>
      </c>
    </row>
    <row r="653" spans="2:65" s="13" customFormat="1">
      <c r="B653" s="143"/>
      <c r="C653" s="223"/>
      <c r="D653" s="220" t="s">
        <v>162</v>
      </c>
      <c r="E653" s="224" t="s">
        <v>1</v>
      </c>
      <c r="F653" s="225" t="s">
        <v>545</v>
      </c>
      <c r="G653" s="223"/>
      <c r="H653" s="226">
        <v>5.28</v>
      </c>
      <c r="I653" s="145"/>
      <c r="J653" s="223"/>
      <c r="L653" s="143"/>
      <c r="M653" s="146"/>
      <c r="T653" s="147"/>
      <c r="AT653" s="144" t="s">
        <v>162</v>
      </c>
      <c r="AU653" s="144" t="s">
        <v>88</v>
      </c>
      <c r="AV653" s="13" t="s">
        <v>88</v>
      </c>
      <c r="AW653" s="13" t="s">
        <v>32</v>
      </c>
      <c r="AX653" s="13" t="s">
        <v>78</v>
      </c>
      <c r="AY653" s="144" t="s">
        <v>153</v>
      </c>
    </row>
    <row r="654" spans="2:65" s="14" customFormat="1">
      <c r="B654" s="148"/>
      <c r="C654" s="227"/>
      <c r="D654" s="220" t="s">
        <v>162</v>
      </c>
      <c r="E654" s="228" t="s">
        <v>1</v>
      </c>
      <c r="F654" s="229" t="s">
        <v>165</v>
      </c>
      <c r="G654" s="227"/>
      <c r="H654" s="230">
        <v>5.28</v>
      </c>
      <c r="I654" s="150"/>
      <c r="J654" s="227"/>
      <c r="L654" s="148"/>
      <c r="M654" s="151"/>
      <c r="T654" s="152"/>
      <c r="AT654" s="149" t="s">
        <v>162</v>
      </c>
      <c r="AU654" s="149" t="s">
        <v>88</v>
      </c>
      <c r="AV654" s="14" t="s">
        <v>166</v>
      </c>
      <c r="AW654" s="14" t="s">
        <v>32</v>
      </c>
      <c r="AX654" s="14" t="s">
        <v>78</v>
      </c>
      <c r="AY654" s="149" t="s">
        <v>153</v>
      </c>
    </row>
    <row r="655" spans="2:65" s="15" customFormat="1">
      <c r="B655" s="153"/>
      <c r="C655" s="231"/>
      <c r="D655" s="220" t="s">
        <v>162</v>
      </c>
      <c r="E655" s="232" t="s">
        <v>1</v>
      </c>
      <c r="F655" s="233" t="s">
        <v>167</v>
      </c>
      <c r="G655" s="231"/>
      <c r="H655" s="234">
        <v>963.93399999999997</v>
      </c>
      <c r="I655" s="155"/>
      <c r="J655" s="231"/>
      <c r="L655" s="153"/>
      <c r="M655" s="156"/>
      <c r="T655" s="157"/>
      <c r="AT655" s="154" t="s">
        <v>162</v>
      </c>
      <c r="AU655" s="154" t="s">
        <v>88</v>
      </c>
      <c r="AV655" s="15" t="s">
        <v>160</v>
      </c>
      <c r="AW655" s="15" t="s">
        <v>32</v>
      </c>
      <c r="AX655" s="15" t="s">
        <v>86</v>
      </c>
      <c r="AY655" s="154" t="s">
        <v>153</v>
      </c>
    </row>
    <row r="656" spans="2:65" s="1" customFormat="1" ht="33" customHeight="1">
      <c r="B656" s="129"/>
      <c r="C656" s="214" t="s">
        <v>552</v>
      </c>
      <c r="D656" s="214" t="s">
        <v>155</v>
      </c>
      <c r="E656" s="215" t="s">
        <v>553</v>
      </c>
      <c r="F656" s="216" t="s">
        <v>554</v>
      </c>
      <c r="G656" s="217" t="s">
        <v>217</v>
      </c>
      <c r="H656" s="218">
        <v>829.82399999999996</v>
      </c>
      <c r="I656" s="131"/>
      <c r="J656" s="248">
        <f>ROUND(I656*H656,2)</f>
        <v>0</v>
      </c>
      <c r="K656" s="130" t="s">
        <v>159</v>
      </c>
      <c r="L656" s="32"/>
      <c r="M656" s="132" t="s">
        <v>1</v>
      </c>
      <c r="N656" s="133" t="s">
        <v>43</v>
      </c>
      <c r="P656" s="134">
        <f>O656*H656</f>
        <v>0</v>
      </c>
      <c r="Q656" s="134">
        <v>3.0000000000000001E-3</v>
      </c>
      <c r="R656" s="134">
        <f>Q656*H656</f>
        <v>2.4894720000000001</v>
      </c>
      <c r="S656" s="134">
        <v>0</v>
      </c>
      <c r="T656" s="135">
        <f>S656*H656</f>
        <v>0</v>
      </c>
      <c r="AR656" s="136" t="s">
        <v>160</v>
      </c>
      <c r="AT656" s="136" t="s">
        <v>155</v>
      </c>
      <c r="AU656" s="136" t="s">
        <v>88</v>
      </c>
      <c r="AY656" s="17" t="s">
        <v>153</v>
      </c>
      <c r="BE656" s="137">
        <f>IF(N656="základní",J656,0)</f>
        <v>0</v>
      </c>
      <c r="BF656" s="137">
        <f>IF(N656="snížená",J656,0)</f>
        <v>0</v>
      </c>
      <c r="BG656" s="137">
        <f>IF(N656="zákl. přenesená",J656,0)</f>
        <v>0</v>
      </c>
      <c r="BH656" s="137">
        <f>IF(N656="sníž. přenesená",J656,0)</f>
        <v>0</v>
      </c>
      <c r="BI656" s="137">
        <f>IF(N656="nulová",J656,0)</f>
        <v>0</v>
      </c>
      <c r="BJ656" s="17" t="s">
        <v>86</v>
      </c>
      <c r="BK656" s="137">
        <f>ROUND(I656*H656,2)</f>
        <v>0</v>
      </c>
      <c r="BL656" s="17" t="s">
        <v>160</v>
      </c>
      <c r="BM656" s="136" t="s">
        <v>555</v>
      </c>
    </row>
    <row r="657" spans="2:65" s="12" customFormat="1">
      <c r="B657" s="138"/>
      <c r="C657" s="219"/>
      <c r="D657" s="220" t="s">
        <v>162</v>
      </c>
      <c r="E657" s="221" t="s">
        <v>1</v>
      </c>
      <c r="F657" s="222" t="s">
        <v>556</v>
      </c>
      <c r="G657" s="219"/>
      <c r="H657" s="221" t="s">
        <v>1</v>
      </c>
      <c r="I657" s="140"/>
      <c r="J657" s="219"/>
      <c r="L657" s="138"/>
      <c r="M657" s="141"/>
      <c r="T657" s="142"/>
      <c r="AT657" s="139" t="s">
        <v>162</v>
      </c>
      <c r="AU657" s="139" t="s">
        <v>88</v>
      </c>
      <c r="AV657" s="12" t="s">
        <v>86</v>
      </c>
      <c r="AW657" s="12" t="s">
        <v>32</v>
      </c>
      <c r="AX657" s="12" t="s">
        <v>78</v>
      </c>
      <c r="AY657" s="139" t="s">
        <v>153</v>
      </c>
    </row>
    <row r="658" spans="2:65" s="12" customFormat="1">
      <c r="B658" s="138"/>
      <c r="C658" s="219"/>
      <c r="D658" s="220" t="s">
        <v>162</v>
      </c>
      <c r="E658" s="221" t="s">
        <v>1</v>
      </c>
      <c r="F658" s="222" t="s">
        <v>557</v>
      </c>
      <c r="G658" s="219"/>
      <c r="H658" s="221" t="s">
        <v>1</v>
      </c>
      <c r="I658" s="140"/>
      <c r="J658" s="219"/>
      <c r="L658" s="138"/>
      <c r="M658" s="141"/>
      <c r="T658" s="142"/>
      <c r="AT658" s="139" t="s">
        <v>162</v>
      </c>
      <c r="AU658" s="139" t="s">
        <v>88</v>
      </c>
      <c r="AV658" s="12" t="s">
        <v>86</v>
      </c>
      <c r="AW658" s="12" t="s">
        <v>32</v>
      </c>
      <c r="AX658" s="12" t="s">
        <v>78</v>
      </c>
      <c r="AY658" s="139" t="s">
        <v>153</v>
      </c>
    </row>
    <row r="659" spans="2:65" s="13" customFormat="1">
      <c r="B659" s="143"/>
      <c r="C659" s="223"/>
      <c r="D659" s="220" t="s">
        <v>162</v>
      </c>
      <c r="E659" s="224" t="s">
        <v>1</v>
      </c>
      <c r="F659" s="225" t="s">
        <v>558</v>
      </c>
      <c r="G659" s="223"/>
      <c r="H659" s="226">
        <v>963.96400000000006</v>
      </c>
      <c r="I659" s="145"/>
      <c r="J659" s="223"/>
      <c r="L659" s="143"/>
      <c r="M659" s="146"/>
      <c r="T659" s="147"/>
      <c r="AT659" s="144" t="s">
        <v>162</v>
      </c>
      <c r="AU659" s="144" t="s">
        <v>88</v>
      </c>
      <c r="AV659" s="13" t="s">
        <v>88</v>
      </c>
      <c r="AW659" s="13" t="s">
        <v>32</v>
      </c>
      <c r="AX659" s="13" t="s">
        <v>78</v>
      </c>
      <c r="AY659" s="144" t="s">
        <v>153</v>
      </c>
    </row>
    <row r="660" spans="2:65" s="12" customFormat="1">
      <c r="B660" s="138"/>
      <c r="C660" s="219"/>
      <c r="D660" s="220" t="s">
        <v>162</v>
      </c>
      <c r="E660" s="221" t="s">
        <v>1</v>
      </c>
      <c r="F660" s="222" t="s">
        <v>559</v>
      </c>
      <c r="G660" s="219"/>
      <c r="H660" s="221" t="s">
        <v>1</v>
      </c>
      <c r="I660" s="140"/>
      <c r="J660" s="219"/>
      <c r="L660" s="138"/>
      <c r="M660" s="141"/>
      <c r="T660" s="142"/>
      <c r="AT660" s="139" t="s">
        <v>162</v>
      </c>
      <c r="AU660" s="139" t="s">
        <v>88</v>
      </c>
      <c r="AV660" s="12" t="s">
        <v>86</v>
      </c>
      <c r="AW660" s="12" t="s">
        <v>32</v>
      </c>
      <c r="AX660" s="12" t="s">
        <v>78</v>
      </c>
      <c r="AY660" s="139" t="s">
        <v>153</v>
      </c>
    </row>
    <row r="661" spans="2:65" s="13" customFormat="1">
      <c r="B661" s="143"/>
      <c r="C661" s="223"/>
      <c r="D661" s="220" t="s">
        <v>162</v>
      </c>
      <c r="E661" s="224" t="s">
        <v>1</v>
      </c>
      <c r="F661" s="225" t="s">
        <v>560</v>
      </c>
      <c r="G661" s="223"/>
      <c r="H661" s="226">
        <v>-134.13999999999999</v>
      </c>
      <c r="I661" s="145"/>
      <c r="J661" s="223"/>
      <c r="L661" s="143"/>
      <c r="M661" s="146"/>
      <c r="T661" s="147"/>
      <c r="AT661" s="144" t="s">
        <v>162</v>
      </c>
      <c r="AU661" s="144" t="s">
        <v>88</v>
      </c>
      <c r="AV661" s="13" t="s">
        <v>88</v>
      </c>
      <c r="AW661" s="13" t="s">
        <v>32</v>
      </c>
      <c r="AX661" s="13" t="s">
        <v>78</v>
      </c>
      <c r="AY661" s="144" t="s">
        <v>153</v>
      </c>
    </row>
    <row r="662" spans="2:65" s="14" customFormat="1">
      <c r="B662" s="148"/>
      <c r="C662" s="227"/>
      <c r="D662" s="220" t="s">
        <v>162</v>
      </c>
      <c r="E662" s="228" t="s">
        <v>1</v>
      </c>
      <c r="F662" s="229" t="s">
        <v>165</v>
      </c>
      <c r="G662" s="227"/>
      <c r="H662" s="230">
        <v>829.82399999999996</v>
      </c>
      <c r="I662" s="150"/>
      <c r="J662" s="227"/>
      <c r="L662" s="148"/>
      <c r="M662" s="151"/>
      <c r="T662" s="152"/>
      <c r="AT662" s="149" t="s">
        <v>162</v>
      </c>
      <c r="AU662" s="149" t="s">
        <v>88</v>
      </c>
      <c r="AV662" s="14" t="s">
        <v>166</v>
      </c>
      <c r="AW662" s="14" t="s">
        <v>32</v>
      </c>
      <c r="AX662" s="14" t="s">
        <v>78</v>
      </c>
      <c r="AY662" s="149" t="s">
        <v>153</v>
      </c>
    </row>
    <row r="663" spans="2:65" s="15" customFormat="1">
      <c r="B663" s="153"/>
      <c r="C663" s="231"/>
      <c r="D663" s="220" t="s">
        <v>162</v>
      </c>
      <c r="E663" s="232" t="s">
        <v>1</v>
      </c>
      <c r="F663" s="233" t="s">
        <v>167</v>
      </c>
      <c r="G663" s="231"/>
      <c r="H663" s="234">
        <v>829.82399999999996</v>
      </c>
      <c r="I663" s="155"/>
      <c r="J663" s="231"/>
      <c r="L663" s="153"/>
      <c r="M663" s="156"/>
      <c r="T663" s="157"/>
      <c r="AT663" s="154" t="s">
        <v>162</v>
      </c>
      <c r="AU663" s="154" t="s">
        <v>88</v>
      </c>
      <c r="AV663" s="15" t="s">
        <v>160</v>
      </c>
      <c r="AW663" s="15" t="s">
        <v>32</v>
      </c>
      <c r="AX663" s="15" t="s">
        <v>86</v>
      </c>
      <c r="AY663" s="154" t="s">
        <v>153</v>
      </c>
    </row>
    <row r="664" spans="2:65" s="1" customFormat="1" ht="44.25" customHeight="1">
      <c r="B664" s="129"/>
      <c r="C664" s="214" t="s">
        <v>561</v>
      </c>
      <c r="D664" s="214" t="s">
        <v>155</v>
      </c>
      <c r="E664" s="215" t="s">
        <v>562</v>
      </c>
      <c r="F664" s="216" t="s">
        <v>563</v>
      </c>
      <c r="G664" s="217" t="s">
        <v>217</v>
      </c>
      <c r="H664" s="218">
        <v>963.93399999999997</v>
      </c>
      <c r="I664" s="131"/>
      <c r="J664" s="248">
        <f>ROUND(I664*H664,2)</f>
        <v>0</v>
      </c>
      <c r="K664" s="130" t="s">
        <v>159</v>
      </c>
      <c r="L664" s="32"/>
      <c r="M664" s="132" t="s">
        <v>1</v>
      </c>
      <c r="N664" s="133" t="s">
        <v>43</v>
      </c>
      <c r="P664" s="134">
        <f>O664*H664</f>
        <v>0</v>
      </c>
      <c r="Q664" s="134">
        <v>6.5599999999999999E-3</v>
      </c>
      <c r="R664" s="134">
        <f>Q664*H664</f>
        <v>6.3234070399999993</v>
      </c>
      <c r="S664" s="134">
        <v>0</v>
      </c>
      <c r="T664" s="135">
        <f>S664*H664</f>
        <v>0</v>
      </c>
      <c r="AR664" s="136" t="s">
        <v>160</v>
      </c>
      <c r="AT664" s="136" t="s">
        <v>155</v>
      </c>
      <c r="AU664" s="136" t="s">
        <v>88</v>
      </c>
      <c r="AY664" s="17" t="s">
        <v>153</v>
      </c>
      <c r="BE664" s="137">
        <f>IF(N664="základní",J664,0)</f>
        <v>0</v>
      </c>
      <c r="BF664" s="137">
        <f>IF(N664="snížená",J664,0)</f>
        <v>0</v>
      </c>
      <c r="BG664" s="137">
        <f>IF(N664="zákl. přenesená",J664,0)</f>
        <v>0</v>
      </c>
      <c r="BH664" s="137">
        <f>IF(N664="sníž. přenesená",J664,0)</f>
        <v>0</v>
      </c>
      <c r="BI664" s="137">
        <f>IF(N664="nulová",J664,0)</f>
        <v>0</v>
      </c>
      <c r="BJ664" s="17" t="s">
        <v>86</v>
      </c>
      <c r="BK664" s="137">
        <f>ROUND(I664*H664,2)</f>
        <v>0</v>
      </c>
      <c r="BL664" s="17" t="s">
        <v>160</v>
      </c>
      <c r="BM664" s="136" t="s">
        <v>564</v>
      </c>
    </row>
    <row r="665" spans="2:65" s="12" customFormat="1">
      <c r="B665" s="138"/>
      <c r="C665" s="219"/>
      <c r="D665" s="220" t="s">
        <v>162</v>
      </c>
      <c r="E665" s="221" t="s">
        <v>1</v>
      </c>
      <c r="F665" s="222" t="s">
        <v>565</v>
      </c>
      <c r="G665" s="219"/>
      <c r="H665" s="221" t="s">
        <v>1</v>
      </c>
      <c r="I665" s="140"/>
      <c r="J665" s="219"/>
      <c r="L665" s="138"/>
      <c r="M665" s="141"/>
      <c r="T665" s="142"/>
      <c r="AT665" s="139" t="s">
        <v>162</v>
      </c>
      <c r="AU665" s="139" t="s">
        <v>88</v>
      </c>
      <c r="AV665" s="12" t="s">
        <v>86</v>
      </c>
      <c r="AW665" s="12" t="s">
        <v>32</v>
      </c>
      <c r="AX665" s="12" t="s">
        <v>78</v>
      </c>
      <c r="AY665" s="139" t="s">
        <v>153</v>
      </c>
    </row>
    <row r="666" spans="2:65" s="12" customFormat="1">
      <c r="B666" s="138"/>
      <c r="C666" s="219"/>
      <c r="D666" s="220" t="s">
        <v>162</v>
      </c>
      <c r="E666" s="221" t="s">
        <v>1</v>
      </c>
      <c r="F666" s="222" t="s">
        <v>495</v>
      </c>
      <c r="G666" s="219"/>
      <c r="H666" s="221" t="s">
        <v>1</v>
      </c>
      <c r="I666" s="140"/>
      <c r="J666" s="219"/>
      <c r="L666" s="138"/>
      <c r="M666" s="141"/>
      <c r="T666" s="142"/>
      <c r="AT666" s="139" t="s">
        <v>162</v>
      </c>
      <c r="AU666" s="139" t="s">
        <v>88</v>
      </c>
      <c r="AV666" s="12" t="s">
        <v>86</v>
      </c>
      <c r="AW666" s="12" t="s">
        <v>32</v>
      </c>
      <c r="AX666" s="12" t="s">
        <v>78</v>
      </c>
      <c r="AY666" s="139" t="s">
        <v>153</v>
      </c>
    </row>
    <row r="667" spans="2:65" s="13" customFormat="1">
      <c r="B667" s="143"/>
      <c r="C667" s="223"/>
      <c r="D667" s="220" t="s">
        <v>162</v>
      </c>
      <c r="E667" s="224" t="s">
        <v>1</v>
      </c>
      <c r="F667" s="225" t="s">
        <v>496</v>
      </c>
      <c r="G667" s="223"/>
      <c r="H667" s="226">
        <v>101.395</v>
      </c>
      <c r="I667" s="145"/>
      <c r="J667" s="223"/>
      <c r="L667" s="143"/>
      <c r="M667" s="146"/>
      <c r="T667" s="147"/>
      <c r="AT667" s="144" t="s">
        <v>162</v>
      </c>
      <c r="AU667" s="144" t="s">
        <v>88</v>
      </c>
      <c r="AV667" s="13" t="s">
        <v>88</v>
      </c>
      <c r="AW667" s="13" t="s">
        <v>32</v>
      </c>
      <c r="AX667" s="13" t="s">
        <v>78</v>
      </c>
      <c r="AY667" s="144" t="s">
        <v>153</v>
      </c>
    </row>
    <row r="668" spans="2:65" s="12" customFormat="1">
      <c r="B668" s="138"/>
      <c r="C668" s="219"/>
      <c r="D668" s="220" t="s">
        <v>162</v>
      </c>
      <c r="E668" s="221" t="s">
        <v>1</v>
      </c>
      <c r="F668" s="222" t="s">
        <v>497</v>
      </c>
      <c r="G668" s="219"/>
      <c r="H668" s="221" t="s">
        <v>1</v>
      </c>
      <c r="I668" s="140"/>
      <c r="J668" s="219"/>
      <c r="L668" s="138"/>
      <c r="M668" s="141"/>
      <c r="T668" s="142"/>
      <c r="AT668" s="139" t="s">
        <v>162</v>
      </c>
      <c r="AU668" s="139" t="s">
        <v>88</v>
      </c>
      <c r="AV668" s="12" t="s">
        <v>86</v>
      </c>
      <c r="AW668" s="12" t="s">
        <v>32</v>
      </c>
      <c r="AX668" s="12" t="s">
        <v>78</v>
      </c>
      <c r="AY668" s="139" t="s">
        <v>153</v>
      </c>
    </row>
    <row r="669" spans="2:65" s="13" customFormat="1">
      <c r="B669" s="143"/>
      <c r="C669" s="223"/>
      <c r="D669" s="220" t="s">
        <v>162</v>
      </c>
      <c r="E669" s="224" t="s">
        <v>1</v>
      </c>
      <c r="F669" s="225" t="s">
        <v>498</v>
      </c>
      <c r="G669" s="223"/>
      <c r="H669" s="226">
        <v>0.86099999999999999</v>
      </c>
      <c r="I669" s="145"/>
      <c r="J669" s="223"/>
      <c r="L669" s="143"/>
      <c r="M669" s="146"/>
      <c r="T669" s="147"/>
      <c r="AT669" s="144" t="s">
        <v>162</v>
      </c>
      <c r="AU669" s="144" t="s">
        <v>88</v>
      </c>
      <c r="AV669" s="13" t="s">
        <v>88</v>
      </c>
      <c r="AW669" s="13" t="s">
        <v>32</v>
      </c>
      <c r="AX669" s="13" t="s">
        <v>78</v>
      </c>
      <c r="AY669" s="144" t="s">
        <v>153</v>
      </c>
    </row>
    <row r="670" spans="2:65" s="12" customFormat="1">
      <c r="B670" s="138"/>
      <c r="C670" s="219"/>
      <c r="D670" s="220" t="s">
        <v>162</v>
      </c>
      <c r="E670" s="221" t="s">
        <v>1</v>
      </c>
      <c r="F670" s="222" t="s">
        <v>499</v>
      </c>
      <c r="G670" s="219"/>
      <c r="H670" s="221" t="s">
        <v>1</v>
      </c>
      <c r="I670" s="140"/>
      <c r="J670" s="219"/>
      <c r="L670" s="138"/>
      <c r="M670" s="141"/>
      <c r="T670" s="142"/>
      <c r="AT670" s="139" t="s">
        <v>162</v>
      </c>
      <c r="AU670" s="139" t="s">
        <v>88</v>
      </c>
      <c r="AV670" s="12" t="s">
        <v>86</v>
      </c>
      <c r="AW670" s="12" t="s">
        <v>32</v>
      </c>
      <c r="AX670" s="12" t="s">
        <v>78</v>
      </c>
      <c r="AY670" s="139" t="s">
        <v>153</v>
      </c>
    </row>
    <row r="671" spans="2:65" s="13" customFormat="1">
      <c r="B671" s="143"/>
      <c r="C671" s="223"/>
      <c r="D671" s="220" t="s">
        <v>162</v>
      </c>
      <c r="E671" s="224" t="s">
        <v>1</v>
      </c>
      <c r="F671" s="225" t="s">
        <v>500</v>
      </c>
      <c r="G671" s="223"/>
      <c r="H671" s="226">
        <v>-7.78</v>
      </c>
      <c r="I671" s="145"/>
      <c r="J671" s="223"/>
      <c r="L671" s="143"/>
      <c r="M671" s="146"/>
      <c r="T671" s="147"/>
      <c r="AT671" s="144" t="s">
        <v>162</v>
      </c>
      <c r="AU671" s="144" t="s">
        <v>88</v>
      </c>
      <c r="AV671" s="13" t="s">
        <v>88</v>
      </c>
      <c r="AW671" s="13" t="s">
        <v>32</v>
      </c>
      <c r="AX671" s="13" t="s">
        <v>78</v>
      </c>
      <c r="AY671" s="144" t="s">
        <v>153</v>
      </c>
    </row>
    <row r="672" spans="2:65" s="12" customFormat="1">
      <c r="B672" s="138"/>
      <c r="C672" s="219"/>
      <c r="D672" s="220" t="s">
        <v>162</v>
      </c>
      <c r="E672" s="221" t="s">
        <v>1</v>
      </c>
      <c r="F672" s="222" t="s">
        <v>501</v>
      </c>
      <c r="G672" s="219"/>
      <c r="H672" s="221" t="s">
        <v>1</v>
      </c>
      <c r="I672" s="140"/>
      <c r="J672" s="219"/>
      <c r="L672" s="138"/>
      <c r="M672" s="141"/>
      <c r="T672" s="142"/>
      <c r="AT672" s="139" t="s">
        <v>162</v>
      </c>
      <c r="AU672" s="139" t="s">
        <v>88</v>
      </c>
      <c r="AV672" s="12" t="s">
        <v>86</v>
      </c>
      <c r="AW672" s="12" t="s">
        <v>32</v>
      </c>
      <c r="AX672" s="12" t="s">
        <v>78</v>
      </c>
      <c r="AY672" s="139" t="s">
        <v>153</v>
      </c>
    </row>
    <row r="673" spans="2:51" s="13" customFormat="1">
      <c r="B673" s="143"/>
      <c r="C673" s="223"/>
      <c r="D673" s="220" t="s">
        <v>162</v>
      </c>
      <c r="E673" s="224" t="s">
        <v>1</v>
      </c>
      <c r="F673" s="225" t="s">
        <v>502</v>
      </c>
      <c r="G673" s="223"/>
      <c r="H673" s="226">
        <v>-2.8079999999999998</v>
      </c>
      <c r="I673" s="145"/>
      <c r="J673" s="223"/>
      <c r="L673" s="143"/>
      <c r="M673" s="146"/>
      <c r="T673" s="147"/>
      <c r="AT673" s="144" t="s">
        <v>162</v>
      </c>
      <c r="AU673" s="144" t="s">
        <v>88</v>
      </c>
      <c r="AV673" s="13" t="s">
        <v>88</v>
      </c>
      <c r="AW673" s="13" t="s">
        <v>32</v>
      </c>
      <c r="AX673" s="13" t="s">
        <v>78</v>
      </c>
      <c r="AY673" s="144" t="s">
        <v>153</v>
      </c>
    </row>
    <row r="674" spans="2:51" s="14" customFormat="1">
      <c r="B674" s="148"/>
      <c r="C674" s="227"/>
      <c r="D674" s="220" t="s">
        <v>162</v>
      </c>
      <c r="E674" s="228" t="s">
        <v>1</v>
      </c>
      <c r="F674" s="229" t="s">
        <v>165</v>
      </c>
      <c r="G674" s="227"/>
      <c r="H674" s="230">
        <v>91.668000000000006</v>
      </c>
      <c r="I674" s="150"/>
      <c r="J674" s="227"/>
      <c r="L674" s="148"/>
      <c r="M674" s="151"/>
      <c r="T674" s="152"/>
      <c r="AT674" s="149" t="s">
        <v>162</v>
      </c>
      <c r="AU674" s="149" t="s">
        <v>88</v>
      </c>
      <c r="AV674" s="14" t="s">
        <v>166</v>
      </c>
      <c r="AW674" s="14" t="s">
        <v>32</v>
      </c>
      <c r="AX674" s="14" t="s">
        <v>78</v>
      </c>
      <c r="AY674" s="149" t="s">
        <v>153</v>
      </c>
    </row>
    <row r="675" spans="2:51" s="12" customFormat="1">
      <c r="B675" s="138"/>
      <c r="C675" s="219"/>
      <c r="D675" s="220" t="s">
        <v>162</v>
      </c>
      <c r="E675" s="221" t="s">
        <v>1</v>
      </c>
      <c r="F675" s="222" t="s">
        <v>264</v>
      </c>
      <c r="G675" s="219"/>
      <c r="H675" s="221" t="s">
        <v>1</v>
      </c>
      <c r="I675" s="140"/>
      <c r="J675" s="219"/>
      <c r="L675" s="138"/>
      <c r="M675" s="141"/>
      <c r="T675" s="142"/>
      <c r="AT675" s="139" t="s">
        <v>162</v>
      </c>
      <c r="AU675" s="139" t="s">
        <v>88</v>
      </c>
      <c r="AV675" s="12" t="s">
        <v>86</v>
      </c>
      <c r="AW675" s="12" t="s">
        <v>32</v>
      </c>
      <c r="AX675" s="12" t="s">
        <v>78</v>
      </c>
      <c r="AY675" s="139" t="s">
        <v>153</v>
      </c>
    </row>
    <row r="676" spans="2:51" s="12" customFormat="1">
      <c r="B676" s="138"/>
      <c r="C676" s="219"/>
      <c r="D676" s="220" t="s">
        <v>162</v>
      </c>
      <c r="E676" s="221" t="s">
        <v>1</v>
      </c>
      <c r="F676" s="222" t="s">
        <v>470</v>
      </c>
      <c r="G676" s="219"/>
      <c r="H676" s="221" t="s">
        <v>1</v>
      </c>
      <c r="I676" s="140"/>
      <c r="J676" s="219"/>
      <c r="L676" s="138"/>
      <c r="M676" s="141"/>
      <c r="T676" s="142"/>
      <c r="AT676" s="139" t="s">
        <v>162</v>
      </c>
      <c r="AU676" s="139" t="s">
        <v>88</v>
      </c>
      <c r="AV676" s="12" t="s">
        <v>86</v>
      </c>
      <c r="AW676" s="12" t="s">
        <v>32</v>
      </c>
      <c r="AX676" s="12" t="s">
        <v>78</v>
      </c>
      <c r="AY676" s="139" t="s">
        <v>153</v>
      </c>
    </row>
    <row r="677" spans="2:51" s="13" customFormat="1">
      <c r="B677" s="143"/>
      <c r="C677" s="223"/>
      <c r="D677" s="220" t="s">
        <v>162</v>
      </c>
      <c r="E677" s="224" t="s">
        <v>1</v>
      </c>
      <c r="F677" s="225" t="s">
        <v>503</v>
      </c>
      <c r="G677" s="223"/>
      <c r="H677" s="226">
        <v>144.84</v>
      </c>
      <c r="I677" s="145"/>
      <c r="J677" s="223"/>
      <c r="L677" s="143"/>
      <c r="M677" s="146"/>
      <c r="T677" s="147"/>
      <c r="AT677" s="144" t="s">
        <v>162</v>
      </c>
      <c r="AU677" s="144" t="s">
        <v>88</v>
      </c>
      <c r="AV677" s="13" t="s">
        <v>88</v>
      </c>
      <c r="AW677" s="13" t="s">
        <v>32</v>
      </c>
      <c r="AX677" s="13" t="s">
        <v>78</v>
      </c>
      <c r="AY677" s="144" t="s">
        <v>153</v>
      </c>
    </row>
    <row r="678" spans="2:51" s="13" customFormat="1">
      <c r="B678" s="143"/>
      <c r="C678" s="223"/>
      <c r="D678" s="220" t="s">
        <v>162</v>
      </c>
      <c r="E678" s="224" t="s">
        <v>1</v>
      </c>
      <c r="F678" s="225" t="s">
        <v>504</v>
      </c>
      <c r="G678" s="223"/>
      <c r="H678" s="226">
        <v>8.01</v>
      </c>
      <c r="I678" s="145"/>
      <c r="J678" s="223"/>
      <c r="L678" s="143"/>
      <c r="M678" s="146"/>
      <c r="T678" s="147"/>
      <c r="AT678" s="144" t="s">
        <v>162</v>
      </c>
      <c r="AU678" s="144" t="s">
        <v>88</v>
      </c>
      <c r="AV678" s="13" t="s">
        <v>88</v>
      </c>
      <c r="AW678" s="13" t="s">
        <v>32</v>
      </c>
      <c r="AX678" s="13" t="s">
        <v>78</v>
      </c>
      <c r="AY678" s="144" t="s">
        <v>153</v>
      </c>
    </row>
    <row r="679" spans="2:51" s="13" customFormat="1">
      <c r="B679" s="143"/>
      <c r="C679" s="223"/>
      <c r="D679" s="220" t="s">
        <v>162</v>
      </c>
      <c r="E679" s="224" t="s">
        <v>1</v>
      </c>
      <c r="F679" s="225" t="s">
        <v>505</v>
      </c>
      <c r="G679" s="223"/>
      <c r="H679" s="226">
        <v>5.19</v>
      </c>
      <c r="I679" s="145"/>
      <c r="J679" s="223"/>
      <c r="L679" s="143"/>
      <c r="M679" s="146"/>
      <c r="T679" s="147"/>
      <c r="AT679" s="144" t="s">
        <v>162</v>
      </c>
      <c r="AU679" s="144" t="s">
        <v>88</v>
      </c>
      <c r="AV679" s="13" t="s">
        <v>88</v>
      </c>
      <c r="AW679" s="13" t="s">
        <v>32</v>
      </c>
      <c r="AX679" s="13" t="s">
        <v>78</v>
      </c>
      <c r="AY679" s="144" t="s">
        <v>153</v>
      </c>
    </row>
    <row r="680" spans="2:51" s="12" customFormat="1">
      <c r="B680" s="138"/>
      <c r="C680" s="219"/>
      <c r="D680" s="220" t="s">
        <v>162</v>
      </c>
      <c r="E680" s="221" t="s">
        <v>1</v>
      </c>
      <c r="F680" s="222" t="s">
        <v>499</v>
      </c>
      <c r="G680" s="219"/>
      <c r="H680" s="221" t="s">
        <v>1</v>
      </c>
      <c r="I680" s="140"/>
      <c r="J680" s="219"/>
      <c r="L680" s="138"/>
      <c r="M680" s="141"/>
      <c r="T680" s="142"/>
      <c r="AT680" s="139" t="s">
        <v>162</v>
      </c>
      <c r="AU680" s="139" t="s">
        <v>88</v>
      </c>
      <c r="AV680" s="12" t="s">
        <v>86</v>
      </c>
      <c r="AW680" s="12" t="s">
        <v>32</v>
      </c>
      <c r="AX680" s="12" t="s">
        <v>78</v>
      </c>
      <c r="AY680" s="139" t="s">
        <v>153</v>
      </c>
    </row>
    <row r="681" spans="2:51" s="13" customFormat="1">
      <c r="B681" s="143"/>
      <c r="C681" s="223"/>
      <c r="D681" s="220" t="s">
        <v>162</v>
      </c>
      <c r="E681" s="224" t="s">
        <v>1</v>
      </c>
      <c r="F681" s="225" t="s">
        <v>506</v>
      </c>
      <c r="G681" s="223"/>
      <c r="H681" s="226">
        <v>-18.09</v>
      </c>
      <c r="I681" s="145"/>
      <c r="J681" s="223"/>
      <c r="L681" s="143"/>
      <c r="M681" s="146"/>
      <c r="T681" s="147"/>
      <c r="AT681" s="144" t="s">
        <v>162</v>
      </c>
      <c r="AU681" s="144" t="s">
        <v>88</v>
      </c>
      <c r="AV681" s="13" t="s">
        <v>88</v>
      </c>
      <c r="AW681" s="13" t="s">
        <v>32</v>
      </c>
      <c r="AX681" s="13" t="s">
        <v>78</v>
      </c>
      <c r="AY681" s="144" t="s">
        <v>153</v>
      </c>
    </row>
    <row r="682" spans="2:51" s="12" customFormat="1">
      <c r="B682" s="138"/>
      <c r="C682" s="219"/>
      <c r="D682" s="220" t="s">
        <v>162</v>
      </c>
      <c r="E682" s="221" t="s">
        <v>1</v>
      </c>
      <c r="F682" s="222" t="s">
        <v>472</v>
      </c>
      <c r="G682" s="219"/>
      <c r="H682" s="221" t="s">
        <v>1</v>
      </c>
      <c r="I682" s="140"/>
      <c r="J682" s="219"/>
      <c r="L682" s="138"/>
      <c r="M682" s="141"/>
      <c r="T682" s="142"/>
      <c r="AT682" s="139" t="s">
        <v>162</v>
      </c>
      <c r="AU682" s="139" t="s">
        <v>88</v>
      </c>
      <c r="AV682" s="12" t="s">
        <v>86</v>
      </c>
      <c r="AW682" s="12" t="s">
        <v>32</v>
      </c>
      <c r="AX682" s="12" t="s">
        <v>78</v>
      </c>
      <c r="AY682" s="139" t="s">
        <v>153</v>
      </c>
    </row>
    <row r="683" spans="2:51" s="13" customFormat="1">
      <c r="B683" s="143"/>
      <c r="C683" s="223"/>
      <c r="D683" s="220" t="s">
        <v>162</v>
      </c>
      <c r="E683" s="224" t="s">
        <v>1</v>
      </c>
      <c r="F683" s="225" t="s">
        <v>507</v>
      </c>
      <c r="G683" s="223"/>
      <c r="H683" s="226">
        <v>104.88</v>
      </c>
      <c r="I683" s="145"/>
      <c r="J683" s="223"/>
      <c r="L683" s="143"/>
      <c r="M683" s="146"/>
      <c r="T683" s="147"/>
      <c r="AT683" s="144" t="s">
        <v>162</v>
      </c>
      <c r="AU683" s="144" t="s">
        <v>88</v>
      </c>
      <c r="AV683" s="13" t="s">
        <v>88</v>
      </c>
      <c r="AW683" s="13" t="s">
        <v>32</v>
      </c>
      <c r="AX683" s="13" t="s">
        <v>78</v>
      </c>
      <c r="AY683" s="144" t="s">
        <v>153</v>
      </c>
    </row>
    <row r="684" spans="2:51" s="13" customFormat="1">
      <c r="B684" s="143"/>
      <c r="C684" s="223"/>
      <c r="D684" s="220" t="s">
        <v>162</v>
      </c>
      <c r="E684" s="224" t="s">
        <v>1</v>
      </c>
      <c r="F684" s="225" t="s">
        <v>508</v>
      </c>
      <c r="G684" s="223"/>
      <c r="H684" s="226">
        <v>3.24</v>
      </c>
      <c r="I684" s="145"/>
      <c r="J684" s="223"/>
      <c r="L684" s="143"/>
      <c r="M684" s="146"/>
      <c r="T684" s="147"/>
      <c r="AT684" s="144" t="s">
        <v>162</v>
      </c>
      <c r="AU684" s="144" t="s">
        <v>88</v>
      </c>
      <c r="AV684" s="13" t="s">
        <v>88</v>
      </c>
      <c r="AW684" s="13" t="s">
        <v>32</v>
      </c>
      <c r="AX684" s="13" t="s">
        <v>78</v>
      </c>
      <c r="AY684" s="144" t="s">
        <v>153</v>
      </c>
    </row>
    <row r="685" spans="2:51" s="12" customFormat="1">
      <c r="B685" s="138"/>
      <c r="C685" s="219"/>
      <c r="D685" s="220" t="s">
        <v>162</v>
      </c>
      <c r="E685" s="221" t="s">
        <v>1</v>
      </c>
      <c r="F685" s="222" t="s">
        <v>499</v>
      </c>
      <c r="G685" s="219"/>
      <c r="H685" s="221" t="s">
        <v>1</v>
      </c>
      <c r="I685" s="140"/>
      <c r="J685" s="219"/>
      <c r="L685" s="138"/>
      <c r="M685" s="141"/>
      <c r="T685" s="142"/>
      <c r="AT685" s="139" t="s">
        <v>162</v>
      </c>
      <c r="AU685" s="139" t="s">
        <v>88</v>
      </c>
      <c r="AV685" s="12" t="s">
        <v>86</v>
      </c>
      <c r="AW685" s="12" t="s">
        <v>32</v>
      </c>
      <c r="AX685" s="12" t="s">
        <v>78</v>
      </c>
      <c r="AY685" s="139" t="s">
        <v>153</v>
      </c>
    </row>
    <row r="686" spans="2:51" s="13" customFormat="1">
      <c r="B686" s="143"/>
      <c r="C686" s="223"/>
      <c r="D686" s="220" t="s">
        <v>162</v>
      </c>
      <c r="E686" s="224" t="s">
        <v>1</v>
      </c>
      <c r="F686" s="225" t="s">
        <v>509</v>
      </c>
      <c r="G686" s="223"/>
      <c r="H686" s="226">
        <v>-30.036000000000001</v>
      </c>
      <c r="I686" s="145"/>
      <c r="J686" s="223"/>
      <c r="L686" s="143"/>
      <c r="M686" s="146"/>
      <c r="T686" s="147"/>
      <c r="AT686" s="144" t="s">
        <v>162</v>
      </c>
      <c r="AU686" s="144" t="s">
        <v>88</v>
      </c>
      <c r="AV686" s="13" t="s">
        <v>88</v>
      </c>
      <c r="AW686" s="13" t="s">
        <v>32</v>
      </c>
      <c r="AX686" s="13" t="s">
        <v>78</v>
      </c>
      <c r="AY686" s="144" t="s">
        <v>153</v>
      </c>
    </row>
    <row r="687" spans="2:51" s="12" customFormat="1">
      <c r="B687" s="138"/>
      <c r="C687" s="219"/>
      <c r="D687" s="220" t="s">
        <v>162</v>
      </c>
      <c r="E687" s="221" t="s">
        <v>1</v>
      </c>
      <c r="F687" s="222" t="s">
        <v>276</v>
      </c>
      <c r="G687" s="219"/>
      <c r="H687" s="221" t="s">
        <v>1</v>
      </c>
      <c r="I687" s="140"/>
      <c r="J687" s="219"/>
      <c r="L687" s="138"/>
      <c r="M687" s="141"/>
      <c r="T687" s="142"/>
      <c r="AT687" s="139" t="s">
        <v>162</v>
      </c>
      <c r="AU687" s="139" t="s">
        <v>88</v>
      </c>
      <c r="AV687" s="12" t="s">
        <v>86</v>
      </c>
      <c r="AW687" s="12" t="s">
        <v>32</v>
      </c>
      <c r="AX687" s="12" t="s">
        <v>78</v>
      </c>
      <c r="AY687" s="139" t="s">
        <v>153</v>
      </c>
    </row>
    <row r="688" spans="2:51" s="13" customFormat="1">
      <c r="B688" s="143"/>
      <c r="C688" s="223"/>
      <c r="D688" s="220" t="s">
        <v>162</v>
      </c>
      <c r="E688" s="224" t="s">
        <v>1</v>
      </c>
      <c r="F688" s="225" t="s">
        <v>510</v>
      </c>
      <c r="G688" s="223"/>
      <c r="H688" s="226">
        <v>90.18</v>
      </c>
      <c r="I688" s="145"/>
      <c r="J688" s="223"/>
      <c r="L688" s="143"/>
      <c r="M688" s="146"/>
      <c r="T688" s="147"/>
      <c r="AT688" s="144" t="s">
        <v>162</v>
      </c>
      <c r="AU688" s="144" t="s">
        <v>88</v>
      </c>
      <c r="AV688" s="13" t="s">
        <v>88</v>
      </c>
      <c r="AW688" s="13" t="s">
        <v>32</v>
      </c>
      <c r="AX688" s="13" t="s">
        <v>78</v>
      </c>
      <c r="AY688" s="144" t="s">
        <v>153</v>
      </c>
    </row>
    <row r="689" spans="2:51" s="12" customFormat="1">
      <c r="B689" s="138"/>
      <c r="C689" s="219"/>
      <c r="D689" s="220" t="s">
        <v>162</v>
      </c>
      <c r="E689" s="221" t="s">
        <v>1</v>
      </c>
      <c r="F689" s="222" t="s">
        <v>499</v>
      </c>
      <c r="G689" s="219"/>
      <c r="H689" s="221" t="s">
        <v>1</v>
      </c>
      <c r="I689" s="140"/>
      <c r="J689" s="219"/>
      <c r="L689" s="138"/>
      <c r="M689" s="141"/>
      <c r="T689" s="142"/>
      <c r="AT689" s="139" t="s">
        <v>162</v>
      </c>
      <c r="AU689" s="139" t="s">
        <v>88</v>
      </c>
      <c r="AV689" s="12" t="s">
        <v>86</v>
      </c>
      <c r="AW689" s="12" t="s">
        <v>32</v>
      </c>
      <c r="AX689" s="12" t="s">
        <v>78</v>
      </c>
      <c r="AY689" s="139" t="s">
        <v>153</v>
      </c>
    </row>
    <row r="690" spans="2:51" s="13" customFormat="1">
      <c r="B690" s="143"/>
      <c r="C690" s="223"/>
      <c r="D690" s="220" t="s">
        <v>162</v>
      </c>
      <c r="E690" s="224" t="s">
        <v>1</v>
      </c>
      <c r="F690" s="225" t="s">
        <v>511</v>
      </c>
      <c r="G690" s="223"/>
      <c r="H690" s="226">
        <v>-12.35</v>
      </c>
      <c r="I690" s="145"/>
      <c r="J690" s="223"/>
      <c r="L690" s="143"/>
      <c r="M690" s="146"/>
      <c r="T690" s="147"/>
      <c r="AT690" s="144" t="s">
        <v>162</v>
      </c>
      <c r="AU690" s="144" t="s">
        <v>88</v>
      </c>
      <c r="AV690" s="13" t="s">
        <v>88</v>
      </c>
      <c r="AW690" s="13" t="s">
        <v>32</v>
      </c>
      <c r="AX690" s="13" t="s">
        <v>78</v>
      </c>
      <c r="AY690" s="144" t="s">
        <v>153</v>
      </c>
    </row>
    <row r="691" spans="2:51" s="12" customFormat="1">
      <c r="B691" s="138"/>
      <c r="C691" s="219"/>
      <c r="D691" s="220" t="s">
        <v>162</v>
      </c>
      <c r="E691" s="221" t="s">
        <v>1</v>
      </c>
      <c r="F691" s="222" t="s">
        <v>512</v>
      </c>
      <c r="G691" s="219"/>
      <c r="H691" s="221" t="s">
        <v>1</v>
      </c>
      <c r="I691" s="140"/>
      <c r="J691" s="219"/>
      <c r="L691" s="138"/>
      <c r="M691" s="141"/>
      <c r="T691" s="142"/>
      <c r="AT691" s="139" t="s">
        <v>162</v>
      </c>
      <c r="AU691" s="139" t="s">
        <v>88</v>
      </c>
      <c r="AV691" s="12" t="s">
        <v>86</v>
      </c>
      <c r="AW691" s="12" t="s">
        <v>32</v>
      </c>
      <c r="AX691" s="12" t="s">
        <v>78</v>
      </c>
      <c r="AY691" s="139" t="s">
        <v>153</v>
      </c>
    </row>
    <row r="692" spans="2:51" s="13" customFormat="1">
      <c r="B692" s="143"/>
      <c r="C692" s="223"/>
      <c r="D692" s="220" t="s">
        <v>162</v>
      </c>
      <c r="E692" s="224" t="s">
        <v>1</v>
      </c>
      <c r="F692" s="225" t="s">
        <v>513</v>
      </c>
      <c r="G692" s="223"/>
      <c r="H692" s="226">
        <v>16.2</v>
      </c>
      <c r="I692" s="145"/>
      <c r="J692" s="223"/>
      <c r="L692" s="143"/>
      <c r="M692" s="146"/>
      <c r="T692" s="147"/>
      <c r="AT692" s="144" t="s">
        <v>162</v>
      </c>
      <c r="AU692" s="144" t="s">
        <v>88</v>
      </c>
      <c r="AV692" s="13" t="s">
        <v>88</v>
      </c>
      <c r="AW692" s="13" t="s">
        <v>32</v>
      </c>
      <c r="AX692" s="13" t="s">
        <v>78</v>
      </c>
      <c r="AY692" s="144" t="s">
        <v>153</v>
      </c>
    </row>
    <row r="693" spans="2:51" s="12" customFormat="1">
      <c r="B693" s="138"/>
      <c r="C693" s="219"/>
      <c r="D693" s="220" t="s">
        <v>162</v>
      </c>
      <c r="E693" s="221" t="s">
        <v>1</v>
      </c>
      <c r="F693" s="222" t="s">
        <v>499</v>
      </c>
      <c r="G693" s="219"/>
      <c r="H693" s="221" t="s">
        <v>1</v>
      </c>
      <c r="I693" s="140"/>
      <c r="J693" s="219"/>
      <c r="L693" s="138"/>
      <c r="M693" s="141"/>
      <c r="T693" s="142"/>
      <c r="AT693" s="139" t="s">
        <v>162</v>
      </c>
      <c r="AU693" s="139" t="s">
        <v>88</v>
      </c>
      <c r="AV693" s="12" t="s">
        <v>86</v>
      </c>
      <c r="AW693" s="12" t="s">
        <v>32</v>
      </c>
      <c r="AX693" s="12" t="s">
        <v>78</v>
      </c>
      <c r="AY693" s="139" t="s">
        <v>153</v>
      </c>
    </row>
    <row r="694" spans="2:51" s="13" customFormat="1">
      <c r="B694" s="143"/>
      <c r="C694" s="223"/>
      <c r="D694" s="220" t="s">
        <v>162</v>
      </c>
      <c r="E694" s="224" t="s">
        <v>1</v>
      </c>
      <c r="F694" s="225" t="s">
        <v>514</v>
      </c>
      <c r="G694" s="223"/>
      <c r="H694" s="226">
        <v>-1.6160000000000001</v>
      </c>
      <c r="I694" s="145"/>
      <c r="J694" s="223"/>
      <c r="L694" s="143"/>
      <c r="M694" s="146"/>
      <c r="T694" s="147"/>
      <c r="AT694" s="144" t="s">
        <v>162</v>
      </c>
      <c r="AU694" s="144" t="s">
        <v>88</v>
      </c>
      <c r="AV694" s="13" t="s">
        <v>88</v>
      </c>
      <c r="AW694" s="13" t="s">
        <v>32</v>
      </c>
      <c r="AX694" s="13" t="s">
        <v>78</v>
      </c>
      <c r="AY694" s="144" t="s">
        <v>153</v>
      </c>
    </row>
    <row r="695" spans="2:51" s="12" customFormat="1">
      <c r="B695" s="138"/>
      <c r="C695" s="219"/>
      <c r="D695" s="220" t="s">
        <v>162</v>
      </c>
      <c r="E695" s="221" t="s">
        <v>1</v>
      </c>
      <c r="F695" s="222" t="s">
        <v>314</v>
      </c>
      <c r="G695" s="219"/>
      <c r="H695" s="221" t="s">
        <v>1</v>
      </c>
      <c r="I695" s="140"/>
      <c r="J695" s="219"/>
      <c r="L695" s="138"/>
      <c r="M695" s="141"/>
      <c r="T695" s="142"/>
      <c r="AT695" s="139" t="s">
        <v>162</v>
      </c>
      <c r="AU695" s="139" t="s">
        <v>88</v>
      </c>
      <c r="AV695" s="12" t="s">
        <v>86</v>
      </c>
      <c r="AW695" s="12" t="s">
        <v>32</v>
      </c>
      <c r="AX695" s="12" t="s">
        <v>78</v>
      </c>
      <c r="AY695" s="139" t="s">
        <v>153</v>
      </c>
    </row>
    <row r="696" spans="2:51" s="13" customFormat="1">
      <c r="B696" s="143"/>
      <c r="C696" s="223"/>
      <c r="D696" s="220" t="s">
        <v>162</v>
      </c>
      <c r="E696" s="224" t="s">
        <v>1</v>
      </c>
      <c r="F696" s="225" t="s">
        <v>515</v>
      </c>
      <c r="G696" s="223"/>
      <c r="H696" s="226">
        <v>112.68</v>
      </c>
      <c r="I696" s="145"/>
      <c r="J696" s="223"/>
      <c r="L696" s="143"/>
      <c r="M696" s="146"/>
      <c r="T696" s="147"/>
      <c r="AT696" s="144" t="s">
        <v>162</v>
      </c>
      <c r="AU696" s="144" t="s">
        <v>88</v>
      </c>
      <c r="AV696" s="13" t="s">
        <v>88</v>
      </c>
      <c r="AW696" s="13" t="s">
        <v>32</v>
      </c>
      <c r="AX696" s="13" t="s">
        <v>78</v>
      </c>
      <c r="AY696" s="144" t="s">
        <v>153</v>
      </c>
    </row>
    <row r="697" spans="2:51" s="12" customFormat="1">
      <c r="B697" s="138"/>
      <c r="C697" s="219"/>
      <c r="D697" s="220" t="s">
        <v>162</v>
      </c>
      <c r="E697" s="221" t="s">
        <v>1</v>
      </c>
      <c r="F697" s="222" t="s">
        <v>499</v>
      </c>
      <c r="G697" s="219"/>
      <c r="H697" s="221" t="s">
        <v>1</v>
      </c>
      <c r="I697" s="140"/>
      <c r="J697" s="219"/>
      <c r="L697" s="138"/>
      <c r="M697" s="141"/>
      <c r="T697" s="142"/>
      <c r="AT697" s="139" t="s">
        <v>162</v>
      </c>
      <c r="AU697" s="139" t="s">
        <v>88</v>
      </c>
      <c r="AV697" s="12" t="s">
        <v>86</v>
      </c>
      <c r="AW697" s="12" t="s">
        <v>32</v>
      </c>
      <c r="AX697" s="12" t="s">
        <v>78</v>
      </c>
      <c r="AY697" s="139" t="s">
        <v>153</v>
      </c>
    </row>
    <row r="698" spans="2:51" s="13" customFormat="1">
      <c r="B698" s="143"/>
      <c r="C698" s="223"/>
      <c r="D698" s="220" t="s">
        <v>162</v>
      </c>
      <c r="E698" s="224" t="s">
        <v>1</v>
      </c>
      <c r="F698" s="225" t="s">
        <v>516</v>
      </c>
      <c r="G698" s="223"/>
      <c r="H698" s="226">
        <v>-24.756</v>
      </c>
      <c r="I698" s="145"/>
      <c r="J698" s="223"/>
      <c r="L698" s="143"/>
      <c r="M698" s="146"/>
      <c r="T698" s="147"/>
      <c r="AT698" s="144" t="s">
        <v>162</v>
      </c>
      <c r="AU698" s="144" t="s">
        <v>88</v>
      </c>
      <c r="AV698" s="13" t="s">
        <v>88</v>
      </c>
      <c r="AW698" s="13" t="s">
        <v>32</v>
      </c>
      <c r="AX698" s="13" t="s">
        <v>78</v>
      </c>
      <c r="AY698" s="144" t="s">
        <v>153</v>
      </c>
    </row>
    <row r="699" spans="2:51" s="12" customFormat="1">
      <c r="B699" s="138"/>
      <c r="C699" s="219"/>
      <c r="D699" s="220" t="s">
        <v>162</v>
      </c>
      <c r="E699" s="221" t="s">
        <v>1</v>
      </c>
      <c r="F699" s="222" t="s">
        <v>356</v>
      </c>
      <c r="G699" s="219"/>
      <c r="H699" s="221" t="s">
        <v>1</v>
      </c>
      <c r="I699" s="140"/>
      <c r="J699" s="219"/>
      <c r="L699" s="138"/>
      <c r="M699" s="141"/>
      <c r="T699" s="142"/>
      <c r="AT699" s="139" t="s">
        <v>162</v>
      </c>
      <c r="AU699" s="139" t="s">
        <v>88</v>
      </c>
      <c r="AV699" s="12" t="s">
        <v>86</v>
      </c>
      <c r="AW699" s="12" t="s">
        <v>32</v>
      </c>
      <c r="AX699" s="12" t="s">
        <v>78</v>
      </c>
      <c r="AY699" s="139" t="s">
        <v>153</v>
      </c>
    </row>
    <row r="700" spans="2:51" s="13" customFormat="1">
      <c r="B700" s="143"/>
      <c r="C700" s="223"/>
      <c r="D700" s="220" t="s">
        <v>162</v>
      </c>
      <c r="E700" s="224" t="s">
        <v>1</v>
      </c>
      <c r="F700" s="225" t="s">
        <v>517</v>
      </c>
      <c r="G700" s="223"/>
      <c r="H700" s="226">
        <v>54</v>
      </c>
      <c r="I700" s="145"/>
      <c r="J700" s="223"/>
      <c r="L700" s="143"/>
      <c r="M700" s="146"/>
      <c r="T700" s="147"/>
      <c r="AT700" s="144" t="s">
        <v>162</v>
      </c>
      <c r="AU700" s="144" t="s">
        <v>88</v>
      </c>
      <c r="AV700" s="13" t="s">
        <v>88</v>
      </c>
      <c r="AW700" s="13" t="s">
        <v>32</v>
      </c>
      <c r="AX700" s="13" t="s">
        <v>78</v>
      </c>
      <c r="AY700" s="144" t="s">
        <v>153</v>
      </c>
    </row>
    <row r="701" spans="2:51" s="13" customFormat="1">
      <c r="B701" s="143"/>
      <c r="C701" s="223"/>
      <c r="D701" s="220" t="s">
        <v>162</v>
      </c>
      <c r="E701" s="224" t="s">
        <v>1</v>
      </c>
      <c r="F701" s="225" t="s">
        <v>518</v>
      </c>
      <c r="G701" s="223"/>
      <c r="H701" s="226">
        <v>3.87</v>
      </c>
      <c r="I701" s="145"/>
      <c r="J701" s="223"/>
      <c r="L701" s="143"/>
      <c r="M701" s="146"/>
      <c r="T701" s="147"/>
      <c r="AT701" s="144" t="s">
        <v>162</v>
      </c>
      <c r="AU701" s="144" t="s">
        <v>88</v>
      </c>
      <c r="AV701" s="13" t="s">
        <v>88</v>
      </c>
      <c r="AW701" s="13" t="s">
        <v>32</v>
      </c>
      <c r="AX701" s="13" t="s">
        <v>78</v>
      </c>
      <c r="AY701" s="144" t="s">
        <v>153</v>
      </c>
    </row>
    <row r="702" spans="2:51" s="12" customFormat="1">
      <c r="B702" s="138"/>
      <c r="C702" s="219"/>
      <c r="D702" s="220" t="s">
        <v>162</v>
      </c>
      <c r="E702" s="221" t="s">
        <v>1</v>
      </c>
      <c r="F702" s="222" t="s">
        <v>499</v>
      </c>
      <c r="G702" s="219"/>
      <c r="H702" s="221" t="s">
        <v>1</v>
      </c>
      <c r="I702" s="140"/>
      <c r="J702" s="219"/>
      <c r="L702" s="138"/>
      <c r="M702" s="141"/>
      <c r="T702" s="142"/>
      <c r="AT702" s="139" t="s">
        <v>162</v>
      </c>
      <c r="AU702" s="139" t="s">
        <v>88</v>
      </c>
      <c r="AV702" s="12" t="s">
        <v>86</v>
      </c>
      <c r="AW702" s="12" t="s">
        <v>32</v>
      </c>
      <c r="AX702" s="12" t="s">
        <v>78</v>
      </c>
      <c r="AY702" s="139" t="s">
        <v>153</v>
      </c>
    </row>
    <row r="703" spans="2:51" s="13" customFormat="1">
      <c r="B703" s="143"/>
      <c r="C703" s="223"/>
      <c r="D703" s="220" t="s">
        <v>162</v>
      </c>
      <c r="E703" s="224" t="s">
        <v>1</v>
      </c>
      <c r="F703" s="225" t="s">
        <v>519</v>
      </c>
      <c r="G703" s="223"/>
      <c r="H703" s="226">
        <v>-5.7779999999999996</v>
      </c>
      <c r="I703" s="145"/>
      <c r="J703" s="223"/>
      <c r="L703" s="143"/>
      <c r="M703" s="146"/>
      <c r="T703" s="147"/>
      <c r="AT703" s="144" t="s">
        <v>162</v>
      </c>
      <c r="AU703" s="144" t="s">
        <v>88</v>
      </c>
      <c r="AV703" s="13" t="s">
        <v>88</v>
      </c>
      <c r="AW703" s="13" t="s">
        <v>32</v>
      </c>
      <c r="AX703" s="13" t="s">
        <v>78</v>
      </c>
      <c r="AY703" s="144" t="s">
        <v>153</v>
      </c>
    </row>
    <row r="704" spans="2:51" s="12" customFormat="1">
      <c r="B704" s="138"/>
      <c r="C704" s="219"/>
      <c r="D704" s="220" t="s">
        <v>162</v>
      </c>
      <c r="E704" s="221" t="s">
        <v>1</v>
      </c>
      <c r="F704" s="222" t="s">
        <v>319</v>
      </c>
      <c r="G704" s="219"/>
      <c r="H704" s="221" t="s">
        <v>1</v>
      </c>
      <c r="I704" s="140"/>
      <c r="J704" s="219"/>
      <c r="L704" s="138"/>
      <c r="M704" s="141"/>
      <c r="T704" s="142"/>
      <c r="AT704" s="139" t="s">
        <v>162</v>
      </c>
      <c r="AU704" s="139" t="s">
        <v>88</v>
      </c>
      <c r="AV704" s="12" t="s">
        <v>86</v>
      </c>
      <c r="AW704" s="12" t="s">
        <v>32</v>
      </c>
      <c r="AX704" s="12" t="s">
        <v>78</v>
      </c>
      <c r="AY704" s="139" t="s">
        <v>153</v>
      </c>
    </row>
    <row r="705" spans="2:51" s="13" customFormat="1">
      <c r="B705" s="143"/>
      <c r="C705" s="223"/>
      <c r="D705" s="220" t="s">
        <v>162</v>
      </c>
      <c r="E705" s="224" t="s">
        <v>1</v>
      </c>
      <c r="F705" s="225" t="s">
        <v>520</v>
      </c>
      <c r="G705" s="223"/>
      <c r="H705" s="226">
        <v>59.46</v>
      </c>
      <c r="I705" s="145"/>
      <c r="J705" s="223"/>
      <c r="L705" s="143"/>
      <c r="M705" s="146"/>
      <c r="T705" s="147"/>
      <c r="AT705" s="144" t="s">
        <v>162</v>
      </c>
      <c r="AU705" s="144" t="s">
        <v>88</v>
      </c>
      <c r="AV705" s="13" t="s">
        <v>88</v>
      </c>
      <c r="AW705" s="13" t="s">
        <v>32</v>
      </c>
      <c r="AX705" s="13" t="s">
        <v>78</v>
      </c>
      <c r="AY705" s="144" t="s">
        <v>153</v>
      </c>
    </row>
    <row r="706" spans="2:51" s="13" customFormat="1">
      <c r="B706" s="143"/>
      <c r="C706" s="223"/>
      <c r="D706" s="220" t="s">
        <v>162</v>
      </c>
      <c r="E706" s="224" t="s">
        <v>1</v>
      </c>
      <c r="F706" s="225" t="s">
        <v>521</v>
      </c>
      <c r="G706" s="223"/>
      <c r="H706" s="226">
        <v>4.8120000000000003</v>
      </c>
      <c r="I706" s="145"/>
      <c r="J706" s="223"/>
      <c r="L706" s="143"/>
      <c r="M706" s="146"/>
      <c r="T706" s="147"/>
      <c r="AT706" s="144" t="s">
        <v>162</v>
      </c>
      <c r="AU706" s="144" t="s">
        <v>88</v>
      </c>
      <c r="AV706" s="13" t="s">
        <v>88</v>
      </c>
      <c r="AW706" s="13" t="s">
        <v>32</v>
      </c>
      <c r="AX706" s="13" t="s">
        <v>78</v>
      </c>
      <c r="AY706" s="144" t="s">
        <v>153</v>
      </c>
    </row>
    <row r="707" spans="2:51" s="12" customFormat="1">
      <c r="B707" s="138"/>
      <c r="C707" s="219"/>
      <c r="D707" s="220" t="s">
        <v>162</v>
      </c>
      <c r="E707" s="221" t="s">
        <v>1</v>
      </c>
      <c r="F707" s="222" t="s">
        <v>499</v>
      </c>
      <c r="G707" s="219"/>
      <c r="H707" s="221" t="s">
        <v>1</v>
      </c>
      <c r="I707" s="140"/>
      <c r="J707" s="219"/>
      <c r="L707" s="138"/>
      <c r="M707" s="141"/>
      <c r="T707" s="142"/>
      <c r="AT707" s="139" t="s">
        <v>162</v>
      </c>
      <c r="AU707" s="139" t="s">
        <v>88</v>
      </c>
      <c r="AV707" s="12" t="s">
        <v>86</v>
      </c>
      <c r="AW707" s="12" t="s">
        <v>32</v>
      </c>
      <c r="AX707" s="12" t="s">
        <v>78</v>
      </c>
      <c r="AY707" s="139" t="s">
        <v>153</v>
      </c>
    </row>
    <row r="708" spans="2:51" s="13" customFormat="1">
      <c r="B708" s="143"/>
      <c r="C708" s="223"/>
      <c r="D708" s="220" t="s">
        <v>162</v>
      </c>
      <c r="E708" s="224" t="s">
        <v>1</v>
      </c>
      <c r="F708" s="225" t="s">
        <v>522</v>
      </c>
      <c r="G708" s="223"/>
      <c r="H708" s="226">
        <v>-18.576000000000001</v>
      </c>
      <c r="I708" s="145"/>
      <c r="J708" s="223"/>
      <c r="L708" s="143"/>
      <c r="M708" s="146"/>
      <c r="T708" s="147"/>
      <c r="AT708" s="144" t="s">
        <v>162</v>
      </c>
      <c r="AU708" s="144" t="s">
        <v>88</v>
      </c>
      <c r="AV708" s="13" t="s">
        <v>88</v>
      </c>
      <c r="AW708" s="13" t="s">
        <v>32</v>
      </c>
      <c r="AX708" s="13" t="s">
        <v>78</v>
      </c>
      <c r="AY708" s="144" t="s">
        <v>153</v>
      </c>
    </row>
    <row r="709" spans="2:51" s="13" customFormat="1">
      <c r="B709" s="143"/>
      <c r="C709" s="223"/>
      <c r="D709" s="220" t="s">
        <v>162</v>
      </c>
      <c r="E709" s="224" t="s">
        <v>1</v>
      </c>
      <c r="F709" s="225" t="s">
        <v>523</v>
      </c>
      <c r="G709" s="223"/>
      <c r="H709" s="226">
        <v>8.58</v>
      </c>
      <c r="I709" s="145"/>
      <c r="J709" s="223"/>
      <c r="L709" s="143"/>
      <c r="M709" s="146"/>
      <c r="T709" s="147"/>
      <c r="AT709" s="144" t="s">
        <v>162</v>
      </c>
      <c r="AU709" s="144" t="s">
        <v>88</v>
      </c>
      <c r="AV709" s="13" t="s">
        <v>88</v>
      </c>
      <c r="AW709" s="13" t="s">
        <v>32</v>
      </c>
      <c r="AX709" s="13" t="s">
        <v>78</v>
      </c>
      <c r="AY709" s="144" t="s">
        <v>153</v>
      </c>
    </row>
    <row r="710" spans="2:51" s="12" customFormat="1">
      <c r="B710" s="138"/>
      <c r="C710" s="219"/>
      <c r="D710" s="220" t="s">
        <v>162</v>
      </c>
      <c r="E710" s="221" t="s">
        <v>1</v>
      </c>
      <c r="F710" s="222" t="s">
        <v>316</v>
      </c>
      <c r="G710" s="219"/>
      <c r="H710" s="221" t="s">
        <v>1</v>
      </c>
      <c r="I710" s="140"/>
      <c r="J710" s="219"/>
      <c r="L710" s="138"/>
      <c r="M710" s="141"/>
      <c r="T710" s="142"/>
      <c r="AT710" s="139" t="s">
        <v>162</v>
      </c>
      <c r="AU710" s="139" t="s">
        <v>88</v>
      </c>
      <c r="AV710" s="12" t="s">
        <v>86</v>
      </c>
      <c r="AW710" s="12" t="s">
        <v>32</v>
      </c>
      <c r="AX710" s="12" t="s">
        <v>78</v>
      </c>
      <c r="AY710" s="139" t="s">
        <v>153</v>
      </c>
    </row>
    <row r="711" spans="2:51" s="13" customFormat="1">
      <c r="B711" s="143"/>
      <c r="C711" s="223"/>
      <c r="D711" s="220" t="s">
        <v>162</v>
      </c>
      <c r="E711" s="224" t="s">
        <v>1</v>
      </c>
      <c r="F711" s="225" t="s">
        <v>524</v>
      </c>
      <c r="G711" s="223"/>
      <c r="H711" s="226">
        <v>42.18</v>
      </c>
      <c r="I711" s="145"/>
      <c r="J711" s="223"/>
      <c r="L711" s="143"/>
      <c r="M711" s="146"/>
      <c r="T711" s="147"/>
      <c r="AT711" s="144" t="s">
        <v>162</v>
      </c>
      <c r="AU711" s="144" t="s">
        <v>88</v>
      </c>
      <c r="AV711" s="13" t="s">
        <v>88</v>
      </c>
      <c r="AW711" s="13" t="s">
        <v>32</v>
      </c>
      <c r="AX711" s="13" t="s">
        <v>78</v>
      </c>
      <c r="AY711" s="144" t="s">
        <v>153</v>
      </c>
    </row>
    <row r="712" spans="2:51" s="13" customFormat="1">
      <c r="B712" s="143"/>
      <c r="C712" s="223"/>
      <c r="D712" s="220" t="s">
        <v>162</v>
      </c>
      <c r="E712" s="224" t="s">
        <v>1</v>
      </c>
      <c r="F712" s="225" t="s">
        <v>525</v>
      </c>
      <c r="G712" s="223"/>
      <c r="H712" s="226">
        <v>15.21</v>
      </c>
      <c r="I712" s="145"/>
      <c r="J712" s="223"/>
      <c r="L712" s="143"/>
      <c r="M712" s="146"/>
      <c r="T712" s="147"/>
      <c r="AT712" s="144" t="s">
        <v>162</v>
      </c>
      <c r="AU712" s="144" t="s">
        <v>88</v>
      </c>
      <c r="AV712" s="13" t="s">
        <v>88</v>
      </c>
      <c r="AW712" s="13" t="s">
        <v>32</v>
      </c>
      <c r="AX712" s="13" t="s">
        <v>78</v>
      </c>
      <c r="AY712" s="144" t="s">
        <v>153</v>
      </c>
    </row>
    <row r="713" spans="2:51" s="12" customFormat="1">
      <c r="B713" s="138"/>
      <c r="C713" s="219"/>
      <c r="D713" s="220" t="s">
        <v>162</v>
      </c>
      <c r="E713" s="221" t="s">
        <v>1</v>
      </c>
      <c r="F713" s="222" t="s">
        <v>499</v>
      </c>
      <c r="G713" s="219"/>
      <c r="H713" s="221" t="s">
        <v>1</v>
      </c>
      <c r="I713" s="140"/>
      <c r="J713" s="219"/>
      <c r="L713" s="138"/>
      <c r="M713" s="141"/>
      <c r="T713" s="142"/>
      <c r="AT713" s="139" t="s">
        <v>162</v>
      </c>
      <c r="AU713" s="139" t="s">
        <v>88</v>
      </c>
      <c r="AV713" s="12" t="s">
        <v>86</v>
      </c>
      <c r="AW713" s="12" t="s">
        <v>32</v>
      </c>
      <c r="AX713" s="12" t="s">
        <v>78</v>
      </c>
      <c r="AY713" s="139" t="s">
        <v>153</v>
      </c>
    </row>
    <row r="714" spans="2:51" s="13" customFormat="1">
      <c r="B714" s="143"/>
      <c r="C714" s="223"/>
      <c r="D714" s="220" t="s">
        <v>162</v>
      </c>
      <c r="E714" s="224" t="s">
        <v>1</v>
      </c>
      <c r="F714" s="225" t="s">
        <v>526</v>
      </c>
      <c r="G714" s="223"/>
      <c r="H714" s="226">
        <v>-3.03</v>
      </c>
      <c r="I714" s="145"/>
      <c r="J714" s="223"/>
      <c r="L714" s="143"/>
      <c r="M714" s="146"/>
      <c r="T714" s="147"/>
      <c r="AT714" s="144" t="s">
        <v>162</v>
      </c>
      <c r="AU714" s="144" t="s">
        <v>88</v>
      </c>
      <c r="AV714" s="13" t="s">
        <v>88</v>
      </c>
      <c r="AW714" s="13" t="s">
        <v>32</v>
      </c>
      <c r="AX714" s="13" t="s">
        <v>78</v>
      </c>
      <c r="AY714" s="144" t="s">
        <v>153</v>
      </c>
    </row>
    <row r="715" spans="2:51" s="12" customFormat="1">
      <c r="B715" s="138"/>
      <c r="C715" s="219"/>
      <c r="D715" s="220" t="s">
        <v>162</v>
      </c>
      <c r="E715" s="221" t="s">
        <v>1</v>
      </c>
      <c r="F715" s="222" t="s">
        <v>321</v>
      </c>
      <c r="G715" s="219"/>
      <c r="H715" s="221" t="s">
        <v>1</v>
      </c>
      <c r="I715" s="140"/>
      <c r="J715" s="219"/>
      <c r="L715" s="138"/>
      <c r="M715" s="141"/>
      <c r="T715" s="142"/>
      <c r="AT715" s="139" t="s">
        <v>162</v>
      </c>
      <c r="AU715" s="139" t="s">
        <v>88</v>
      </c>
      <c r="AV715" s="12" t="s">
        <v>86</v>
      </c>
      <c r="AW715" s="12" t="s">
        <v>32</v>
      </c>
      <c r="AX715" s="12" t="s">
        <v>78</v>
      </c>
      <c r="AY715" s="139" t="s">
        <v>153</v>
      </c>
    </row>
    <row r="716" spans="2:51" s="13" customFormat="1">
      <c r="B716" s="143"/>
      <c r="C716" s="223"/>
      <c r="D716" s="220" t="s">
        <v>162</v>
      </c>
      <c r="E716" s="224" t="s">
        <v>1</v>
      </c>
      <c r="F716" s="225" t="s">
        <v>527</v>
      </c>
      <c r="G716" s="223"/>
      <c r="H716" s="226">
        <v>34.122</v>
      </c>
      <c r="I716" s="145"/>
      <c r="J716" s="223"/>
      <c r="L716" s="143"/>
      <c r="M716" s="146"/>
      <c r="T716" s="147"/>
      <c r="AT716" s="144" t="s">
        <v>162</v>
      </c>
      <c r="AU716" s="144" t="s">
        <v>88</v>
      </c>
      <c r="AV716" s="13" t="s">
        <v>88</v>
      </c>
      <c r="AW716" s="13" t="s">
        <v>32</v>
      </c>
      <c r="AX716" s="13" t="s">
        <v>78</v>
      </c>
      <c r="AY716" s="144" t="s">
        <v>153</v>
      </c>
    </row>
    <row r="717" spans="2:51" s="12" customFormat="1">
      <c r="B717" s="138"/>
      <c r="C717" s="219"/>
      <c r="D717" s="220" t="s">
        <v>162</v>
      </c>
      <c r="E717" s="221" t="s">
        <v>1</v>
      </c>
      <c r="F717" s="222" t="s">
        <v>499</v>
      </c>
      <c r="G717" s="219"/>
      <c r="H717" s="221" t="s">
        <v>1</v>
      </c>
      <c r="I717" s="140"/>
      <c r="J717" s="219"/>
      <c r="L717" s="138"/>
      <c r="M717" s="141"/>
      <c r="T717" s="142"/>
      <c r="AT717" s="139" t="s">
        <v>162</v>
      </c>
      <c r="AU717" s="139" t="s">
        <v>88</v>
      </c>
      <c r="AV717" s="12" t="s">
        <v>86</v>
      </c>
      <c r="AW717" s="12" t="s">
        <v>32</v>
      </c>
      <c r="AX717" s="12" t="s">
        <v>78</v>
      </c>
      <c r="AY717" s="139" t="s">
        <v>153</v>
      </c>
    </row>
    <row r="718" spans="2:51" s="13" customFormat="1">
      <c r="B718" s="143"/>
      <c r="C718" s="223"/>
      <c r="D718" s="220" t="s">
        <v>162</v>
      </c>
      <c r="E718" s="224" t="s">
        <v>1</v>
      </c>
      <c r="F718" s="225" t="s">
        <v>528</v>
      </c>
      <c r="G718" s="223"/>
      <c r="H718" s="226">
        <v>-2.02</v>
      </c>
      <c r="I718" s="145"/>
      <c r="J718" s="223"/>
      <c r="L718" s="143"/>
      <c r="M718" s="146"/>
      <c r="T718" s="147"/>
      <c r="AT718" s="144" t="s">
        <v>162</v>
      </c>
      <c r="AU718" s="144" t="s">
        <v>88</v>
      </c>
      <c r="AV718" s="13" t="s">
        <v>88</v>
      </c>
      <c r="AW718" s="13" t="s">
        <v>32</v>
      </c>
      <c r="AX718" s="13" t="s">
        <v>78</v>
      </c>
      <c r="AY718" s="144" t="s">
        <v>153</v>
      </c>
    </row>
    <row r="719" spans="2:51" s="13" customFormat="1">
      <c r="B719" s="143"/>
      <c r="C719" s="223"/>
      <c r="D719" s="220" t="s">
        <v>162</v>
      </c>
      <c r="E719" s="224" t="s">
        <v>1</v>
      </c>
      <c r="F719" s="225" t="s">
        <v>529</v>
      </c>
      <c r="G719" s="223"/>
      <c r="H719" s="226">
        <v>18.48</v>
      </c>
      <c r="I719" s="145"/>
      <c r="J719" s="223"/>
      <c r="L719" s="143"/>
      <c r="M719" s="146"/>
      <c r="T719" s="147"/>
      <c r="AT719" s="144" t="s">
        <v>162</v>
      </c>
      <c r="AU719" s="144" t="s">
        <v>88</v>
      </c>
      <c r="AV719" s="13" t="s">
        <v>88</v>
      </c>
      <c r="AW719" s="13" t="s">
        <v>32</v>
      </c>
      <c r="AX719" s="13" t="s">
        <v>78</v>
      </c>
      <c r="AY719" s="144" t="s">
        <v>153</v>
      </c>
    </row>
    <row r="720" spans="2:51" s="13" customFormat="1">
      <c r="B720" s="143"/>
      <c r="C720" s="223"/>
      <c r="D720" s="220" t="s">
        <v>162</v>
      </c>
      <c r="E720" s="224" t="s">
        <v>1</v>
      </c>
      <c r="F720" s="225" t="s">
        <v>530</v>
      </c>
      <c r="G720" s="223"/>
      <c r="H720" s="226">
        <v>-5.2519999999999998</v>
      </c>
      <c r="I720" s="145"/>
      <c r="J720" s="223"/>
      <c r="L720" s="143"/>
      <c r="M720" s="146"/>
      <c r="T720" s="147"/>
      <c r="AT720" s="144" t="s">
        <v>162</v>
      </c>
      <c r="AU720" s="144" t="s">
        <v>88</v>
      </c>
      <c r="AV720" s="13" t="s">
        <v>88</v>
      </c>
      <c r="AW720" s="13" t="s">
        <v>32</v>
      </c>
      <c r="AX720" s="13" t="s">
        <v>78</v>
      </c>
      <c r="AY720" s="144" t="s">
        <v>153</v>
      </c>
    </row>
    <row r="721" spans="2:51" s="14" customFormat="1">
      <c r="B721" s="148"/>
      <c r="C721" s="227"/>
      <c r="D721" s="220" t="s">
        <v>162</v>
      </c>
      <c r="E721" s="228" t="s">
        <v>1</v>
      </c>
      <c r="F721" s="229" t="s">
        <v>165</v>
      </c>
      <c r="G721" s="227"/>
      <c r="H721" s="230">
        <v>604.42999999999995</v>
      </c>
      <c r="I721" s="150"/>
      <c r="J721" s="227"/>
      <c r="L721" s="148"/>
      <c r="M721" s="151"/>
      <c r="T721" s="152"/>
      <c r="AT721" s="149" t="s">
        <v>162</v>
      </c>
      <c r="AU721" s="149" t="s">
        <v>88</v>
      </c>
      <c r="AV721" s="14" t="s">
        <v>166</v>
      </c>
      <c r="AW721" s="14" t="s">
        <v>32</v>
      </c>
      <c r="AX721" s="14" t="s">
        <v>78</v>
      </c>
      <c r="AY721" s="149" t="s">
        <v>153</v>
      </c>
    </row>
    <row r="722" spans="2:51" s="12" customFormat="1">
      <c r="B722" s="138"/>
      <c r="C722" s="219"/>
      <c r="D722" s="220" t="s">
        <v>162</v>
      </c>
      <c r="E722" s="221" t="s">
        <v>1</v>
      </c>
      <c r="F722" s="222" t="s">
        <v>268</v>
      </c>
      <c r="G722" s="219"/>
      <c r="H722" s="221" t="s">
        <v>1</v>
      </c>
      <c r="I722" s="140"/>
      <c r="J722" s="219"/>
      <c r="L722" s="138"/>
      <c r="M722" s="141"/>
      <c r="T722" s="142"/>
      <c r="AT722" s="139" t="s">
        <v>162</v>
      </c>
      <c r="AU722" s="139" t="s">
        <v>88</v>
      </c>
      <c r="AV722" s="12" t="s">
        <v>86</v>
      </c>
      <c r="AW722" s="12" t="s">
        <v>32</v>
      </c>
      <c r="AX722" s="12" t="s">
        <v>78</v>
      </c>
      <c r="AY722" s="139" t="s">
        <v>153</v>
      </c>
    </row>
    <row r="723" spans="2:51" s="12" customFormat="1">
      <c r="B723" s="138"/>
      <c r="C723" s="219"/>
      <c r="D723" s="220" t="s">
        <v>162</v>
      </c>
      <c r="E723" s="221" t="s">
        <v>1</v>
      </c>
      <c r="F723" s="222" t="s">
        <v>551</v>
      </c>
      <c r="G723" s="219"/>
      <c r="H723" s="221" t="s">
        <v>1</v>
      </c>
      <c r="I723" s="140"/>
      <c r="J723" s="219"/>
      <c r="L723" s="138"/>
      <c r="M723" s="141"/>
      <c r="T723" s="142"/>
      <c r="AT723" s="139" t="s">
        <v>162</v>
      </c>
      <c r="AU723" s="139" t="s">
        <v>88</v>
      </c>
      <c r="AV723" s="12" t="s">
        <v>86</v>
      </c>
      <c r="AW723" s="12" t="s">
        <v>32</v>
      </c>
      <c r="AX723" s="12" t="s">
        <v>78</v>
      </c>
      <c r="AY723" s="139" t="s">
        <v>153</v>
      </c>
    </row>
    <row r="724" spans="2:51" s="13" customFormat="1">
      <c r="B724" s="143"/>
      <c r="C724" s="223"/>
      <c r="D724" s="220" t="s">
        <v>162</v>
      </c>
      <c r="E724" s="224" t="s">
        <v>1</v>
      </c>
      <c r="F724" s="225" t="s">
        <v>531</v>
      </c>
      <c r="G724" s="223"/>
      <c r="H724" s="226">
        <v>75.108000000000004</v>
      </c>
      <c r="I724" s="145"/>
      <c r="J724" s="223"/>
      <c r="L724" s="143"/>
      <c r="M724" s="146"/>
      <c r="T724" s="147"/>
      <c r="AT724" s="144" t="s">
        <v>162</v>
      </c>
      <c r="AU724" s="144" t="s">
        <v>88</v>
      </c>
      <c r="AV724" s="13" t="s">
        <v>88</v>
      </c>
      <c r="AW724" s="13" t="s">
        <v>32</v>
      </c>
      <c r="AX724" s="13" t="s">
        <v>78</v>
      </c>
      <c r="AY724" s="144" t="s">
        <v>153</v>
      </c>
    </row>
    <row r="725" spans="2:51" s="13" customFormat="1">
      <c r="B725" s="143"/>
      <c r="C725" s="223"/>
      <c r="D725" s="220" t="s">
        <v>162</v>
      </c>
      <c r="E725" s="224" t="s">
        <v>1</v>
      </c>
      <c r="F725" s="225" t="s">
        <v>532</v>
      </c>
      <c r="G725" s="223"/>
      <c r="H725" s="226">
        <v>2.4</v>
      </c>
      <c r="I725" s="145"/>
      <c r="J725" s="223"/>
      <c r="L725" s="143"/>
      <c r="M725" s="146"/>
      <c r="T725" s="147"/>
      <c r="AT725" s="144" t="s">
        <v>162</v>
      </c>
      <c r="AU725" s="144" t="s">
        <v>88</v>
      </c>
      <c r="AV725" s="13" t="s">
        <v>88</v>
      </c>
      <c r="AW725" s="13" t="s">
        <v>32</v>
      </c>
      <c r="AX725" s="13" t="s">
        <v>78</v>
      </c>
      <c r="AY725" s="144" t="s">
        <v>153</v>
      </c>
    </row>
    <row r="726" spans="2:51" s="12" customFormat="1">
      <c r="B726" s="138"/>
      <c r="C726" s="219"/>
      <c r="D726" s="220" t="s">
        <v>162</v>
      </c>
      <c r="E726" s="221" t="s">
        <v>1</v>
      </c>
      <c r="F726" s="222" t="s">
        <v>499</v>
      </c>
      <c r="G726" s="219"/>
      <c r="H726" s="221" t="s">
        <v>1</v>
      </c>
      <c r="I726" s="140"/>
      <c r="J726" s="219"/>
      <c r="L726" s="138"/>
      <c r="M726" s="141"/>
      <c r="T726" s="142"/>
      <c r="AT726" s="139" t="s">
        <v>162</v>
      </c>
      <c r="AU726" s="139" t="s">
        <v>88</v>
      </c>
      <c r="AV726" s="12" t="s">
        <v>86</v>
      </c>
      <c r="AW726" s="12" t="s">
        <v>32</v>
      </c>
      <c r="AX726" s="12" t="s">
        <v>78</v>
      </c>
      <c r="AY726" s="139" t="s">
        <v>153</v>
      </c>
    </row>
    <row r="727" spans="2:51" s="13" customFormat="1">
      <c r="B727" s="143"/>
      <c r="C727" s="223"/>
      <c r="D727" s="220" t="s">
        <v>162</v>
      </c>
      <c r="E727" s="224" t="s">
        <v>1</v>
      </c>
      <c r="F727" s="225" t="s">
        <v>533</v>
      </c>
      <c r="G727" s="223"/>
      <c r="H727" s="226">
        <v>-14.128</v>
      </c>
      <c r="I727" s="145"/>
      <c r="J727" s="223"/>
      <c r="L727" s="143"/>
      <c r="M727" s="146"/>
      <c r="T727" s="147"/>
      <c r="AT727" s="144" t="s">
        <v>162</v>
      </c>
      <c r="AU727" s="144" t="s">
        <v>88</v>
      </c>
      <c r="AV727" s="13" t="s">
        <v>88</v>
      </c>
      <c r="AW727" s="13" t="s">
        <v>32</v>
      </c>
      <c r="AX727" s="13" t="s">
        <v>78</v>
      </c>
      <c r="AY727" s="144" t="s">
        <v>153</v>
      </c>
    </row>
    <row r="728" spans="2:51" s="12" customFormat="1">
      <c r="B728" s="138"/>
      <c r="C728" s="219"/>
      <c r="D728" s="220" t="s">
        <v>162</v>
      </c>
      <c r="E728" s="221" t="s">
        <v>1</v>
      </c>
      <c r="F728" s="222" t="s">
        <v>534</v>
      </c>
      <c r="G728" s="219"/>
      <c r="H728" s="221" t="s">
        <v>1</v>
      </c>
      <c r="I728" s="140"/>
      <c r="J728" s="219"/>
      <c r="L728" s="138"/>
      <c r="M728" s="141"/>
      <c r="T728" s="142"/>
      <c r="AT728" s="139" t="s">
        <v>162</v>
      </c>
      <c r="AU728" s="139" t="s">
        <v>88</v>
      </c>
      <c r="AV728" s="12" t="s">
        <v>86</v>
      </c>
      <c r="AW728" s="12" t="s">
        <v>32</v>
      </c>
      <c r="AX728" s="12" t="s">
        <v>78</v>
      </c>
      <c r="AY728" s="139" t="s">
        <v>153</v>
      </c>
    </row>
    <row r="729" spans="2:51" s="13" customFormat="1">
      <c r="B729" s="143"/>
      <c r="C729" s="223"/>
      <c r="D729" s="220" t="s">
        <v>162</v>
      </c>
      <c r="E729" s="224" t="s">
        <v>1</v>
      </c>
      <c r="F729" s="225" t="s">
        <v>535</v>
      </c>
      <c r="G729" s="223"/>
      <c r="H729" s="226">
        <v>104.7</v>
      </c>
      <c r="I729" s="145"/>
      <c r="J729" s="223"/>
      <c r="L729" s="143"/>
      <c r="M729" s="146"/>
      <c r="T729" s="147"/>
      <c r="AT729" s="144" t="s">
        <v>162</v>
      </c>
      <c r="AU729" s="144" t="s">
        <v>88</v>
      </c>
      <c r="AV729" s="13" t="s">
        <v>88</v>
      </c>
      <c r="AW729" s="13" t="s">
        <v>32</v>
      </c>
      <c r="AX729" s="13" t="s">
        <v>78</v>
      </c>
      <c r="AY729" s="144" t="s">
        <v>153</v>
      </c>
    </row>
    <row r="730" spans="2:51" s="13" customFormat="1">
      <c r="B730" s="143"/>
      <c r="C730" s="223"/>
      <c r="D730" s="220" t="s">
        <v>162</v>
      </c>
      <c r="E730" s="224" t="s">
        <v>1</v>
      </c>
      <c r="F730" s="225" t="s">
        <v>536</v>
      </c>
      <c r="G730" s="223"/>
      <c r="H730" s="226">
        <v>4.0199999999999996</v>
      </c>
      <c r="I730" s="145"/>
      <c r="J730" s="223"/>
      <c r="L730" s="143"/>
      <c r="M730" s="146"/>
      <c r="T730" s="147"/>
      <c r="AT730" s="144" t="s">
        <v>162</v>
      </c>
      <c r="AU730" s="144" t="s">
        <v>88</v>
      </c>
      <c r="AV730" s="13" t="s">
        <v>88</v>
      </c>
      <c r="AW730" s="13" t="s">
        <v>32</v>
      </c>
      <c r="AX730" s="13" t="s">
        <v>78</v>
      </c>
      <c r="AY730" s="144" t="s">
        <v>153</v>
      </c>
    </row>
    <row r="731" spans="2:51" s="12" customFormat="1">
      <c r="B731" s="138"/>
      <c r="C731" s="219"/>
      <c r="D731" s="220" t="s">
        <v>162</v>
      </c>
      <c r="E731" s="221" t="s">
        <v>1</v>
      </c>
      <c r="F731" s="222" t="s">
        <v>499</v>
      </c>
      <c r="G731" s="219"/>
      <c r="H731" s="221" t="s">
        <v>1</v>
      </c>
      <c r="I731" s="140"/>
      <c r="J731" s="219"/>
      <c r="L731" s="138"/>
      <c r="M731" s="141"/>
      <c r="T731" s="142"/>
      <c r="AT731" s="139" t="s">
        <v>162</v>
      </c>
      <c r="AU731" s="139" t="s">
        <v>88</v>
      </c>
      <c r="AV731" s="12" t="s">
        <v>86</v>
      </c>
      <c r="AW731" s="12" t="s">
        <v>32</v>
      </c>
      <c r="AX731" s="12" t="s">
        <v>78</v>
      </c>
      <c r="AY731" s="139" t="s">
        <v>153</v>
      </c>
    </row>
    <row r="732" spans="2:51" s="13" customFormat="1">
      <c r="B732" s="143"/>
      <c r="C732" s="223"/>
      <c r="D732" s="220" t="s">
        <v>162</v>
      </c>
      <c r="E732" s="224" t="s">
        <v>1</v>
      </c>
      <c r="F732" s="225" t="s">
        <v>509</v>
      </c>
      <c r="G732" s="223"/>
      <c r="H732" s="226">
        <v>-30.036000000000001</v>
      </c>
      <c r="I732" s="145"/>
      <c r="J732" s="223"/>
      <c r="L732" s="143"/>
      <c r="M732" s="146"/>
      <c r="T732" s="147"/>
      <c r="AT732" s="144" t="s">
        <v>162</v>
      </c>
      <c r="AU732" s="144" t="s">
        <v>88</v>
      </c>
      <c r="AV732" s="13" t="s">
        <v>88</v>
      </c>
      <c r="AW732" s="13" t="s">
        <v>32</v>
      </c>
      <c r="AX732" s="13" t="s">
        <v>78</v>
      </c>
      <c r="AY732" s="144" t="s">
        <v>153</v>
      </c>
    </row>
    <row r="733" spans="2:51" s="12" customFormat="1">
      <c r="B733" s="138"/>
      <c r="C733" s="219"/>
      <c r="D733" s="220" t="s">
        <v>162</v>
      </c>
      <c r="E733" s="221" t="s">
        <v>1</v>
      </c>
      <c r="F733" s="222" t="s">
        <v>331</v>
      </c>
      <c r="G733" s="219"/>
      <c r="H733" s="221" t="s">
        <v>1</v>
      </c>
      <c r="I733" s="140"/>
      <c r="J733" s="219"/>
      <c r="L733" s="138"/>
      <c r="M733" s="141"/>
      <c r="T733" s="142"/>
      <c r="AT733" s="139" t="s">
        <v>162</v>
      </c>
      <c r="AU733" s="139" t="s">
        <v>88</v>
      </c>
      <c r="AV733" s="12" t="s">
        <v>86</v>
      </c>
      <c r="AW733" s="12" t="s">
        <v>32</v>
      </c>
      <c r="AX733" s="12" t="s">
        <v>78</v>
      </c>
      <c r="AY733" s="139" t="s">
        <v>153</v>
      </c>
    </row>
    <row r="734" spans="2:51" s="13" customFormat="1">
      <c r="B734" s="143"/>
      <c r="C734" s="223"/>
      <c r="D734" s="220" t="s">
        <v>162</v>
      </c>
      <c r="E734" s="224" t="s">
        <v>1</v>
      </c>
      <c r="F734" s="225" t="s">
        <v>537</v>
      </c>
      <c r="G734" s="223"/>
      <c r="H734" s="226">
        <v>60.24</v>
      </c>
      <c r="I734" s="145"/>
      <c r="J734" s="223"/>
      <c r="L734" s="143"/>
      <c r="M734" s="146"/>
      <c r="T734" s="147"/>
      <c r="AT734" s="144" t="s">
        <v>162</v>
      </c>
      <c r="AU734" s="144" t="s">
        <v>88</v>
      </c>
      <c r="AV734" s="13" t="s">
        <v>88</v>
      </c>
      <c r="AW734" s="13" t="s">
        <v>32</v>
      </c>
      <c r="AX734" s="13" t="s">
        <v>78</v>
      </c>
      <c r="AY734" s="144" t="s">
        <v>153</v>
      </c>
    </row>
    <row r="735" spans="2:51" s="12" customFormat="1">
      <c r="B735" s="138"/>
      <c r="C735" s="219"/>
      <c r="D735" s="220" t="s">
        <v>162</v>
      </c>
      <c r="E735" s="221" t="s">
        <v>1</v>
      </c>
      <c r="F735" s="222" t="s">
        <v>499</v>
      </c>
      <c r="G735" s="219"/>
      <c r="H735" s="221" t="s">
        <v>1</v>
      </c>
      <c r="I735" s="140"/>
      <c r="J735" s="219"/>
      <c r="L735" s="138"/>
      <c r="M735" s="141"/>
      <c r="T735" s="142"/>
      <c r="AT735" s="139" t="s">
        <v>162</v>
      </c>
      <c r="AU735" s="139" t="s">
        <v>88</v>
      </c>
      <c r="AV735" s="12" t="s">
        <v>86</v>
      </c>
      <c r="AW735" s="12" t="s">
        <v>32</v>
      </c>
      <c r="AX735" s="12" t="s">
        <v>78</v>
      </c>
      <c r="AY735" s="139" t="s">
        <v>153</v>
      </c>
    </row>
    <row r="736" spans="2:51" s="13" customFormat="1">
      <c r="B736" s="143"/>
      <c r="C736" s="223"/>
      <c r="D736" s="220" t="s">
        <v>162</v>
      </c>
      <c r="E736" s="224" t="s">
        <v>1</v>
      </c>
      <c r="F736" s="225" t="s">
        <v>538</v>
      </c>
      <c r="G736" s="223"/>
      <c r="H736" s="226">
        <v>-10.734</v>
      </c>
      <c r="I736" s="145"/>
      <c r="J736" s="223"/>
      <c r="L736" s="143"/>
      <c r="M736" s="146"/>
      <c r="T736" s="147"/>
      <c r="AT736" s="144" t="s">
        <v>162</v>
      </c>
      <c r="AU736" s="144" t="s">
        <v>88</v>
      </c>
      <c r="AV736" s="13" t="s">
        <v>88</v>
      </c>
      <c r="AW736" s="13" t="s">
        <v>32</v>
      </c>
      <c r="AX736" s="13" t="s">
        <v>78</v>
      </c>
      <c r="AY736" s="144" t="s">
        <v>153</v>
      </c>
    </row>
    <row r="737" spans="2:65" s="12" customFormat="1">
      <c r="B737" s="138"/>
      <c r="C737" s="219"/>
      <c r="D737" s="220" t="s">
        <v>162</v>
      </c>
      <c r="E737" s="221" t="s">
        <v>1</v>
      </c>
      <c r="F737" s="222" t="s">
        <v>358</v>
      </c>
      <c r="G737" s="219"/>
      <c r="H737" s="221" t="s">
        <v>1</v>
      </c>
      <c r="I737" s="140"/>
      <c r="J737" s="219"/>
      <c r="L737" s="138"/>
      <c r="M737" s="141"/>
      <c r="T737" s="142"/>
      <c r="AT737" s="139" t="s">
        <v>162</v>
      </c>
      <c r="AU737" s="139" t="s">
        <v>88</v>
      </c>
      <c r="AV737" s="12" t="s">
        <v>86</v>
      </c>
      <c r="AW737" s="12" t="s">
        <v>32</v>
      </c>
      <c r="AX737" s="12" t="s">
        <v>78</v>
      </c>
      <c r="AY737" s="139" t="s">
        <v>153</v>
      </c>
    </row>
    <row r="738" spans="2:65" s="13" customFormat="1">
      <c r="B738" s="143"/>
      <c r="C738" s="223"/>
      <c r="D738" s="220" t="s">
        <v>162</v>
      </c>
      <c r="E738" s="224" t="s">
        <v>1</v>
      </c>
      <c r="F738" s="225" t="s">
        <v>539</v>
      </c>
      <c r="G738" s="223"/>
      <c r="H738" s="226">
        <v>77.099999999999994</v>
      </c>
      <c r="I738" s="145"/>
      <c r="J738" s="223"/>
      <c r="L738" s="143"/>
      <c r="M738" s="146"/>
      <c r="T738" s="147"/>
      <c r="AT738" s="144" t="s">
        <v>162</v>
      </c>
      <c r="AU738" s="144" t="s">
        <v>88</v>
      </c>
      <c r="AV738" s="13" t="s">
        <v>88</v>
      </c>
      <c r="AW738" s="13" t="s">
        <v>32</v>
      </c>
      <c r="AX738" s="13" t="s">
        <v>78</v>
      </c>
      <c r="AY738" s="144" t="s">
        <v>153</v>
      </c>
    </row>
    <row r="739" spans="2:65" s="12" customFormat="1">
      <c r="B739" s="138"/>
      <c r="C739" s="219"/>
      <c r="D739" s="220" t="s">
        <v>162</v>
      </c>
      <c r="E739" s="221" t="s">
        <v>1</v>
      </c>
      <c r="F739" s="222" t="s">
        <v>499</v>
      </c>
      <c r="G739" s="219"/>
      <c r="H739" s="221" t="s">
        <v>1</v>
      </c>
      <c r="I739" s="140"/>
      <c r="J739" s="219"/>
      <c r="L739" s="138"/>
      <c r="M739" s="141"/>
      <c r="T739" s="142"/>
      <c r="AT739" s="139" t="s">
        <v>162</v>
      </c>
      <c r="AU739" s="139" t="s">
        <v>88</v>
      </c>
      <c r="AV739" s="12" t="s">
        <v>86</v>
      </c>
      <c r="AW739" s="12" t="s">
        <v>32</v>
      </c>
      <c r="AX739" s="12" t="s">
        <v>78</v>
      </c>
      <c r="AY739" s="139" t="s">
        <v>153</v>
      </c>
    </row>
    <row r="740" spans="2:65" s="13" customFormat="1">
      <c r="B740" s="143"/>
      <c r="C740" s="223"/>
      <c r="D740" s="220" t="s">
        <v>162</v>
      </c>
      <c r="E740" s="224" t="s">
        <v>1</v>
      </c>
      <c r="F740" s="225" t="s">
        <v>540</v>
      </c>
      <c r="G740" s="223"/>
      <c r="H740" s="226">
        <v>-14.196</v>
      </c>
      <c r="I740" s="145"/>
      <c r="J740" s="223"/>
      <c r="L740" s="143"/>
      <c r="M740" s="146"/>
      <c r="T740" s="147"/>
      <c r="AT740" s="144" t="s">
        <v>162</v>
      </c>
      <c r="AU740" s="144" t="s">
        <v>88</v>
      </c>
      <c r="AV740" s="13" t="s">
        <v>88</v>
      </c>
      <c r="AW740" s="13" t="s">
        <v>32</v>
      </c>
      <c r="AX740" s="13" t="s">
        <v>78</v>
      </c>
      <c r="AY740" s="144" t="s">
        <v>153</v>
      </c>
    </row>
    <row r="741" spans="2:65" s="12" customFormat="1">
      <c r="B741" s="138"/>
      <c r="C741" s="219"/>
      <c r="D741" s="220" t="s">
        <v>162</v>
      </c>
      <c r="E741" s="221" t="s">
        <v>1</v>
      </c>
      <c r="F741" s="222" t="s">
        <v>541</v>
      </c>
      <c r="G741" s="219"/>
      <c r="H741" s="221" t="s">
        <v>1</v>
      </c>
      <c r="I741" s="140"/>
      <c r="J741" s="219"/>
      <c r="L741" s="138"/>
      <c r="M741" s="141"/>
      <c r="T741" s="142"/>
      <c r="AT741" s="139" t="s">
        <v>162</v>
      </c>
      <c r="AU741" s="139" t="s">
        <v>88</v>
      </c>
      <c r="AV741" s="12" t="s">
        <v>86</v>
      </c>
      <c r="AW741" s="12" t="s">
        <v>32</v>
      </c>
      <c r="AX741" s="12" t="s">
        <v>78</v>
      </c>
      <c r="AY741" s="139" t="s">
        <v>153</v>
      </c>
    </row>
    <row r="742" spans="2:65" s="13" customFormat="1">
      <c r="B742" s="143"/>
      <c r="C742" s="223"/>
      <c r="D742" s="220" t="s">
        <v>162</v>
      </c>
      <c r="E742" s="224" t="s">
        <v>1</v>
      </c>
      <c r="F742" s="225" t="s">
        <v>542</v>
      </c>
      <c r="G742" s="223"/>
      <c r="H742" s="226">
        <v>9.9</v>
      </c>
      <c r="I742" s="145"/>
      <c r="J742" s="223"/>
      <c r="L742" s="143"/>
      <c r="M742" s="146"/>
      <c r="T742" s="147"/>
      <c r="AT742" s="144" t="s">
        <v>162</v>
      </c>
      <c r="AU742" s="144" t="s">
        <v>88</v>
      </c>
      <c r="AV742" s="13" t="s">
        <v>88</v>
      </c>
      <c r="AW742" s="13" t="s">
        <v>32</v>
      </c>
      <c r="AX742" s="13" t="s">
        <v>78</v>
      </c>
      <c r="AY742" s="144" t="s">
        <v>153</v>
      </c>
    </row>
    <row r="743" spans="2:65" s="12" customFormat="1">
      <c r="B743" s="138"/>
      <c r="C743" s="219"/>
      <c r="D743" s="220" t="s">
        <v>162</v>
      </c>
      <c r="E743" s="221" t="s">
        <v>1</v>
      </c>
      <c r="F743" s="222" t="s">
        <v>266</v>
      </c>
      <c r="G743" s="219"/>
      <c r="H743" s="221" t="s">
        <v>1</v>
      </c>
      <c r="I743" s="140"/>
      <c r="J743" s="219"/>
      <c r="L743" s="138"/>
      <c r="M743" s="141"/>
      <c r="T743" s="142"/>
      <c r="AT743" s="139" t="s">
        <v>162</v>
      </c>
      <c r="AU743" s="139" t="s">
        <v>88</v>
      </c>
      <c r="AV743" s="12" t="s">
        <v>86</v>
      </c>
      <c r="AW743" s="12" t="s">
        <v>32</v>
      </c>
      <c r="AX743" s="12" t="s">
        <v>78</v>
      </c>
      <c r="AY743" s="139" t="s">
        <v>153</v>
      </c>
    </row>
    <row r="744" spans="2:65" s="13" customFormat="1">
      <c r="B744" s="143"/>
      <c r="C744" s="223"/>
      <c r="D744" s="220" t="s">
        <v>162</v>
      </c>
      <c r="E744" s="224" t="s">
        <v>1</v>
      </c>
      <c r="F744" s="225" t="s">
        <v>543</v>
      </c>
      <c r="G744" s="223"/>
      <c r="H744" s="226">
        <v>-1.8180000000000001</v>
      </c>
      <c r="I744" s="145"/>
      <c r="J744" s="223"/>
      <c r="L744" s="143"/>
      <c r="M744" s="146"/>
      <c r="T744" s="147"/>
      <c r="AT744" s="144" t="s">
        <v>162</v>
      </c>
      <c r="AU744" s="144" t="s">
        <v>88</v>
      </c>
      <c r="AV744" s="13" t="s">
        <v>88</v>
      </c>
      <c r="AW744" s="13" t="s">
        <v>32</v>
      </c>
      <c r="AX744" s="13" t="s">
        <v>78</v>
      </c>
      <c r="AY744" s="144" t="s">
        <v>153</v>
      </c>
    </row>
    <row r="745" spans="2:65" s="14" customFormat="1">
      <c r="B745" s="148"/>
      <c r="C745" s="227"/>
      <c r="D745" s="220" t="s">
        <v>162</v>
      </c>
      <c r="E745" s="228" t="s">
        <v>1</v>
      </c>
      <c r="F745" s="229" t="s">
        <v>165</v>
      </c>
      <c r="G745" s="227"/>
      <c r="H745" s="230">
        <v>262.55599999999998</v>
      </c>
      <c r="I745" s="150"/>
      <c r="J745" s="227"/>
      <c r="L745" s="148"/>
      <c r="M745" s="151"/>
      <c r="T745" s="152"/>
      <c r="AT745" s="149" t="s">
        <v>162</v>
      </c>
      <c r="AU745" s="149" t="s">
        <v>88</v>
      </c>
      <c r="AV745" s="14" t="s">
        <v>166</v>
      </c>
      <c r="AW745" s="14" t="s">
        <v>32</v>
      </c>
      <c r="AX745" s="14" t="s">
        <v>78</v>
      </c>
      <c r="AY745" s="149" t="s">
        <v>153</v>
      </c>
    </row>
    <row r="746" spans="2:65" s="12" customFormat="1">
      <c r="B746" s="138"/>
      <c r="C746" s="219"/>
      <c r="D746" s="220" t="s">
        <v>162</v>
      </c>
      <c r="E746" s="221" t="s">
        <v>1</v>
      </c>
      <c r="F746" s="222" t="s">
        <v>544</v>
      </c>
      <c r="G746" s="219"/>
      <c r="H746" s="221" t="s">
        <v>1</v>
      </c>
      <c r="I746" s="140"/>
      <c r="J746" s="219"/>
      <c r="L746" s="138"/>
      <c r="M746" s="141"/>
      <c r="T746" s="142"/>
      <c r="AT746" s="139" t="s">
        <v>162</v>
      </c>
      <c r="AU746" s="139" t="s">
        <v>88</v>
      </c>
      <c r="AV746" s="12" t="s">
        <v>86</v>
      </c>
      <c r="AW746" s="12" t="s">
        <v>32</v>
      </c>
      <c r="AX746" s="12" t="s">
        <v>78</v>
      </c>
      <c r="AY746" s="139" t="s">
        <v>153</v>
      </c>
    </row>
    <row r="747" spans="2:65" s="13" customFormat="1">
      <c r="B747" s="143"/>
      <c r="C747" s="223"/>
      <c r="D747" s="220" t="s">
        <v>162</v>
      </c>
      <c r="E747" s="224" t="s">
        <v>1</v>
      </c>
      <c r="F747" s="225" t="s">
        <v>545</v>
      </c>
      <c r="G747" s="223"/>
      <c r="H747" s="226">
        <v>5.28</v>
      </c>
      <c r="I747" s="145"/>
      <c r="J747" s="223"/>
      <c r="L747" s="143"/>
      <c r="M747" s="146"/>
      <c r="T747" s="147"/>
      <c r="AT747" s="144" t="s">
        <v>162</v>
      </c>
      <c r="AU747" s="144" t="s">
        <v>88</v>
      </c>
      <c r="AV747" s="13" t="s">
        <v>88</v>
      </c>
      <c r="AW747" s="13" t="s">
        <v>32</v>
      </c>
      <c r="AX747" s="13" t="s">
        <v>78</v>
      </c>
      <c r="AY747" s="144" t="s">
        <v>153</v>
      </c>
    </row>
    <row r="748" spans="2:65" s="14" customFormat="1">
      <c r="B748" s="148"/>
      <c r="C748" s="227"/>
      <c r="D748" s="220" t="s">
        <v>162</v>
      </c>
      <c r="E748" s="228" t="s">
        <v>1</v>
      </c>
      <c r="F748" s="229" t="s">
        <v>165</v>
      </c>
      <c r="G748" s="227"/>
      <c r="H748" s="230">
        <v>5.28</v>
      </c>
      <c r="I748" s="150"/>
      <c r="J748" s="227"/>
      <c r="L748" s="148"/>
      <c r="M748" s="151"/>
      <c r="T748" s="152"/>
      <c r="AT748" s="149" t="s">
        <v>162</v>
      </c>
      <c r="AU748" s="149" t="s">
        <v>88</v>
      </c>
      <c r="AV748" s="14" t="s">
        <v>166</v>
      </c>
      <c r="AW748" s="14" t="s">
        <v>32</v>
      </c>
      <c r="AX748" s="14" t="s">
        <v>78</v>
      </c>
      <c r="AY748" s="149" t="s">
        <v>153</v>
      </c>
    </row>
    <row r="749" spans="2:65" s="15" customFormat="1">
      <c r="B749" s="153"/>
      <c r="C749" s="231"/>
      <c r="D749" s="220" t="s">
        <v>162</v>
      </c>
      <c r="E749" s="232" t="s">
        <v>1</v>
      </c>
      <c r="F749" s="233" t="s">
        <v>167</v>
      </c>
      <c r="G749" s="231"/>
      <c r="H749" s="234">
        <v>963.93399999999997</v>
      </c>
      <c r="I749" s="155"/>
      <c r="J749" s="231"/>
      <c r="L749" s="153"/>
      <c r="M749" s="156"/>
      <c r="T749" s="157"/>
      <c r="AT749" s="154" t="s">
        <v>162</v>
      </c>
      <c r="AU749" s="154" t="s">
        <v>88</v>
      </c>
      <c r="AV749" s="15" t="s">
        <v>160</v>
      </c>
      <c r="AW749" s="15" t="s">
        <v>32</v>
      </c>
      <c r="AX749" s="15" t="s">
        <v>86</v>
      </c>
      <c r="AY749" s="154" t="s">
        <v>153</v>
      </c>
    </row>
    <row r="750" spans="2:65" s="1" customFormat="1" ht="37.799999999999997" customHeight="1">
      <c r="B750" s="129"/>
      <c r="C750" s="214" t="s">
        <v>566</v>
      </c>
      <c r="D750" s="214" t="s">
        <v>155</v>
      </c>
      <c r="E750" s="215" t="s">
        <v>567</v>
      </c>
      <c r="F750" s="216" t="s">
        <v>568</v>
      </c>
      <c r="G750" s="217" t="s">
        <v>217</v>
      </c>
      <c r="H750" s="218">
        <v>3</v>
      </c>
      <c r="I750" s="131"/>
      <c r="J750" s="248">
        <f>ROUND(I750*H750,2)</f>
        <v>0</v>
      </c>
      <c r="K750" s="130" t="s">
        <v>159</v>
      </c>
      <c r="L750" s="32"/>
      <c r="M750" s="132" t="s">
        <v>1</v>
      </c>
      <c r="N750" s="133" t="s">
        <v>43</v>
      </c>
      <c r="P750" s="134">
        <f>O750*H750</f>
        <v>0</v>
      </c>
      <c r="Q750" s="134">
        <v>1.4E-3</v>
      </c>
      <c r="R750" s="134">
        <f>Q750*H750</f>
        <v>4.1999999999999997E-3</v>
      </c>
      <c r="S750" s="134">
        <v>0</v>
      </c>
      <c r="T750" s="135">
        <f>S750*H750</f>
        <v>0</v>
      </c>
      <c r="AR750" s="136" t="s">
        <v>160</v>
      </c>
      <c r="AT750" s="136" t="s">
        <v>155</v>
      </c>
      <c r="AU750" s="136" t="s">
        <v>88</v>
      </c>
      <c r="AY750" s="17" t="s">
        <v>153</v>
      </c>
      <c r="BE750" s="137">
        <f>IF(N750="základní",J750,0)</f>
        <v>0</v>
      </c>
      <c r="BF750" s="137">
        <f>IF(N750="snížená",J750,0)</f>
        <v>0</v>
      </c>
      <c r="BG750" s="137">
        <f>IF(N750="zákl. přenesená",J750,0)</f>
        <v>0</v>
      </c>
      <c r="BH750" s="137">
        <f>IF(N750="sníž. přenesená",J750,0)</f>
        <v>0</v>
      </c>
      <c r="BI750" s="137">
        <f>IF(N750="nulová",J750,0)</f>
        <v>0</v>
      </c>
      <c r="BJ750" s="17" t="s">
        <v>86</v>
      </c>
      <c r="BK750" s="137">
        <f>ROUND(I750*H750,2)</f>
        <v>0</v>
      </c>
      <c r="BL750" s="17" t="s">
        <v>160</v>
      </c>
      <c r="BM750" s="136" t="s">
        <v>569</v>
      </c>
    </row>
    <row r="751" spans="2:65" s="12" customFormat="1">
      <c r="B751" s="138"/>
      <c r="C751" s="219"/>
      <c r="D751" s="220" t="s">
        <v>162</v>
      </c>
      <c r="E751" s="221" t="s">
        <v>1</v>
      </c>
      <c r="F751" s="222" t="s">
        <v>570</v>
      </c>
      <c r="G751" s="219"/>
      <c r="H751" s="221" t="s">
        <v>1</v>
      </c>
      <c r="I751" s="140"/>
      <c r="J751" s="219"/>
      <c r="L751" s="138"/>
      <c r="M751" s="141"/>
      <c r="T751" s="142"/>
      <c r="AT751" s="139" t="s">
        <v>162</v>
      </c>
      <c r="AU751" s="139" t="s">
        <v>88</v>
      </c>
      <c r="AV751" s="12" t="s">
        <v>86</v>
      </c>
      <c r="AW751" s="12" t="s">
        <v>32</v>
      </c>
      <c r="AX751" s="12" t="s">
        <v>78</v>
      </c>
      <c r="AY751" s="139" t="s">
        <v>153</v>
      </c>
    </row>
    <row r="752" spans="2:65" s="13" customFormat="1">
      <c r="B752" s="143"/>
      <c r="C752" s="223"/>
      <c r="D752" s="220" t="s">
        <v>162</v>
      </c>
      <c r="E752" s="224" t="s">
        <v>1</v>
      </c>
      <c r="F752" s="225" t="s">
        <v>571</v>
      </c>
      <c r="G752" s="223"/>
      <c r="H752" s="226">
        <v>3</v>
      </c>
      <c r="I752" s="145"/>
      <c r="J752" s="223"/>
      <c r="L752" s="143"/>
      <c r="M752" s="146"/>
      <c r="T752" s="147"/>
      <c r="AT752" s="144" t="s">
        <v>162</v>
      </c>
      <c r="AU752" s="144" t="s">
        <v>88</v>
      </c>
      <c r="AV752" s="13" t="s">
        <v>88</v>
      </c>
      <c r="AW752" s="13" t="s">
        <v>32</v>
      </c>
      <c r="AX752" s="13" t="s">
        <v>78</v>
      </c>
      <c r="AY752" s="144" t="s">
        <v>153</v>
      </c>
    </row>
    <row r="753" spans="2:65" s="14" customFormat="1">
      <c r="B753" s="148"/>
      <c r="C753" s="227"/>
      <c r="D753" s="220" t="s">
        <v>162</v>
      </c>
      <c r="E753" s="228" t="s">
        <v>1</v>
      </c>
      <c r="F753" s="229" t="s">
        <v>165</v>
      </c>
      <c r="G753" s="227"/>
      <c r="H753" s="230">
        <v>3</v>
      </c>
      <c r="I753" s="150"/>
      <c r="J753" s="227"/>
      <c r="L753" s="148"/>
      <c r="M753" s="151"/>
      <c r="T753" s="152"/>
      <c r="AT753" s="149" t="s">
        <v>162</v>
      </c>
      <c r="AU753" s="149" t="s">
        <v>88</v>
      </c>
      <c r="AV753" s="14" t="s">
        <v>166</v>
      </c>
      <c r="AW753" s="14" t="s">
        <v>32</v>
      </c>
      <c r="AX753" s="14" t="s">
        <v>78</v>
      </c>
      <c r="AY753" s="149" t="s">
        <v>153</v>
      </c>
    </row>
    <row r="754" spans="2:65" s="15" customFormat="1">
      <c r="B754" s="153"/>
      <c r="C754" s="231"/>
      <c r="D754" s="220" t="s">
        <v>162</v>
      </c>
      <c r="E754" s="232" t="s">
        <v>1</v>
      </c>
      <c r="F754" s="233" t="s">
        <v>167</v>
      </c>
      <c r="G754" s="231"/>
      <c r="H754" s="234">
        <v>3</v>
      </c>
      <c r="I754" s="155"/>
      <c r="J754" s="231"/>
      <c r="L754" s="153"/>
      <c r="M754" s="156"/>
      <c r="T754" s="157"/>
      <c r="AT754" s="154" t="s">
        <v>162</v>
      </c>
      <c r="AU754" s="154" t="s">
        <v>88</v>
      </c>
      <c r="AV754" s="15" t="s">
        <v>160</v>
      </c>
      <c r="AW754" s="15" t="s">
        <v>32</v>
      </c>
      <c r="AX754" s="15" t="s">
        <v>86</v>
      </c>
      <c r="AY754" s="154" t="s">
        <v>153</v>
      </c>
    </row>
    <row r="755" spans="2:65" s="1" customFormat="1" ht="37.799999999999997" customHeight="1">
      <c r="B755" s="129"/>
      <c r="C755" s="214" t="s">
        <v>572</v>
      </c>
      <c r="D755" s="214" t="s">
        <v>155</v>
      </c>
      <c r="E755" s="215" t="s">
        <v>573</v>
      </c>
      <c r="F755" s="216" t="s">
        <v>574</v>
      </c>
      <c r="G755" s="217" t="s">
        <v>217</v>
      </c>
      <c r="H755" s="218">
        <v>3</v>
      </c>
      <c r="I755" s="131"/>
      <c r="J755" s="248">
        <f>ROUND(I755*H755,2)</f>
        <v>0</v>
      </c>
      <c r="K755" s="130" t="s">
        <v>159</v>
      </c>
      <c r="L755" s="32"/>
      <c r="M755" s="132" t="s">
        <v>1</v>
      </c>
      <c r="N755" s="133" t="s">
        <v>43</v>
      </c>
      <c r="P755" s="134">
        <f>O755*H755</f>
        <v>0</v>
      </c>
      <c r="Q755" s="134">
        <v>4.4099999999999999E-3</v>
      </c>
      <c r="R755" s="134">
        <f>Q755*H755</f>
        <v>1.3229999999999999E-2</v>
      </c>
      <c r="S755" s="134">
        <v>0</v>
      </c>
      <c r="T755" s="135">
        <f>S755*H755</f>
        <v>0</v>
      </c>
      <c r="AR755" s="136" t="s">
        <v>160</v>
      </c>
      <c r="AT755" s="136" t="s">
        <v>155</v>
      </c>
      <c r="AU755" s="136" t="s">
        <v>88</v>
      </c>
      <c r="AY755" s="17" t="s">
        <v>153</v>
      </c>
      <c r="BE755" s="137">
        <f>IF(N755="základní",J755,0)</f>
        <v>0</v>
      </c>
      <c r="BF755" s="137">
        <f>IF(N755="snížená",J755,0)</f>
        <v>0</v>
      </c>
      <c r="BG755" s="137">
        <f>IF(N755="zákl. přenesená",J755,0)</f>
        <v>0</v>
      </c>
      <c r="BH755" s="137">
        <f>IF(N755="sníž. přenesená",J755,0)</f>
        <v>0</v>
      </c>
      <c r="BI755" s="137">
        <f>IF(N755="nulová",J755,0)</f>
        <v>0</v>
      </c>
      <c r="BJ755" s="17" t="s">
        <v>86</v>
      </c>
      <c r="BK755" s="137">
        <f>ROUND(I755*H755,2)</f>
        <v>0</v>
      </c>
      <c r="BL755" s="17" t="s">
        <v>160</v>
      </c>
      <c r="BM755" s="136" t="s">
        <v>575</v>
      </c>
    </row>
    <row r="756" spans="2:65" s="12" customFormat="1">
      <c r="B756" s="138"/>
      <c r="C756" s="219"/>
      <c r="D756" s="220" t="s">
        <v>162</v>
      </c>
      <c r="E756" s="221" t="s">
        <v>1</v>
      </c>
      <c r="F756" s="222" t="s">
        <v>576</v>
      </c>
      <c r="G756" s="219"/>
      <c r="H756" s="221" t="s">
        <v>1</v>
      </c>
      <c r="I756" s="140"/>
      <c r="J756" s="219"/>
      <c r="L756" s="138"/>
      <c r="M756" s="141"/>
      <c r="T756" s="142"/>
      <c r="AT756" s="139" t="s">
        <v>162</v>
      </c>
      <c r="AU756" s="139" t="s">
        <v>88</v>
      </c>
      <c r="AV756" s="12" t="s">
        <v>86</v>
      </c>
      <c r="AW756" s="12" t="s">
        <v>32</v>
      </c>
      <c r="AX756" s="12" t="s">
        <v>78</v>
      </c>
      <c r="AY756" s="139" t="s">
        <v>153</v>
      </c>
    </row>
    <row r="757" spans="2:65" s="13" customFormat="1">
      <c r="B757" s="143"/>
      <c r="C757" s="223"/>
      <c r="D757" s="220" t="s">
        <v>162</v>
      </c>
      <c r="E757" s="224" t="s">
        <v>1</v>
      </c>
      <c r="F757" s="225" t="s">
        <v>571</v>
      </c>
      <c r="G757" s="223"/>
      <c r="H757" s="226">
        <v>3</v>
      </c>
      <c r="I757" s="145"/>
      <c r="J757" s="223"/>
      <c r="L757" s="143"/>
      <c r="M757" s="146"/>
      <c r="T757" s="147"/>
      <c r="AT757" s="144" t="s">
        <v>162</v>
      </c>
      <c r="AU757" s="144" t="s">
        <v>88</v>
      </c>
      <c r="AV757" s="13" t="s">
        <v>88</v>
      </c>
      <c r="AW757" s="13" t="s">
        <v>32</v>
      </c>
      <c r="AX757" s="13" t="s">
        <v>78</v>
      </c>
      <c r="AY757" s="144" t="s">
        <v>153</v>
      </c>
    </row>
    <row r="758" spans="2:65" s="14" customFormat="1">
      <c r="B758" s="148"/>
      <c r="C758" s="227"/>
      <c r="D758" s="220" t="s">
        <v>162</v>
      </c>
      <c r="E758" s="228" t="s">
        <v>1</v>
      </c>
      <c r="F758" s="229" t="s">
        <v>165</v>
      </c>
      <c r="G758" s="227"/>
      <c r="H758" s="230">
        <v>3</v>
      </c>
      <c r="I758" s="150"/>
      <c r="J758" s="227"/>
      <c r="L758" s="148"/>
      <c r="M758" s="151"/>
      <c r="T758" s="152"/>
      <c r="AT758" s="149" t="s">
        <v>162</v>
      </c>
      <c r="AU758" s="149" t="s">
        <v>88</v>
      </c>
      <c r="AV758" s="14" t="s">
        <v>166</v>
      </c>
      <c r="AW758" s="14" t="s">
        <v>32</v>
      </c>
      <c r="AX758" s="14" t="s">
        <v>78</v>
      </c>
      <c r="AY758" s="149" t="s">
        <v>153</v>
      </c>
    </row>
    <row r="759" spans="2:65" s="15" customFormat="1">
      <c r="B759" s="153"/>
      <c r="C759" s="231"/>
      <c r="D759" s="220" t="s">
        <v>162</v>
      </c>
      <c r="E759" s="232" t="s">
        <v>1</v>
      </c>
      <c r="F759" s="233" t="s">
        <v>167</v>
      </c>
      <c r="G759" s="231"/>
      <c r="H759" s="234">
        <v>3</v>
      </c>
      <c r="I759" s="155"/>
      <c r="J759" s="231"/>
      <c r="L759" s="153"/>
      <c r="M759" s="156"/>
      <c r="T759" s="157"/>
      <c r="AT759" s="154" t="s">
        <v>162</v>
      </c>
      <c r="AU759" s="154" t="s">
        <v>88</v>
      </c>
      <c r="AV759" s="15" t="s">
        <v>160</v>
      </c>
      <c r="AW759" s="15" t="s">
        <v>32</v>
      </c>
      <c r="AX759" s="15" t="s">
        <v>86</v>
      </c>
      <c r="AY759" s="154" t="s">
        <v>153</v>
      </c>
    </row>
    <row r="760" spans="2:65" s="1" customFormat="1" ht="33" customHeight="1">
      <c r="B760" s="129"/>
      <c r="C760" s="214" t="s">
        <v>577</v>
      </c>
      <c r="D760" s="214" t="s">
        <v>155</v>
      </c>
      <c r="E760" s="215" t="s">
        <v>578</v>
      </c>
      <c r="F760" s="216" t="s">
        <v>579</v>
      </c>
      <c r="G760" s="217" t="s">
        <v>217</v>
      </c>
      <c r="H760" s="218">
        <v>3</v>
      </c>
      <c r="I760" s="131"/>
      <c r="J760" s="248">
        <f>ROUND(I760*H760,2)</f>
        <v>0</v>
      </c>
      <c r="K760" s="130" t="s">
        <v>159</v>
      </c>
      <c r="L760" s="32"/>
      <c r="M760" s="132" t="s">
        <v>1</v>
      </c>
      <c r="N760" s="133" t="s">
        <v>43</v>
      </c>
      <c r="P760" s="134">
        <f>O760*H760</f>
        <v>0</v>
      </c>
      <c r="Q760" s="134">
        <v>3.0000000000000001E-3</v>
      </c>
      <c r="R760" s="134">
        <f>Q760*H760</f>
        <v>9.0000000000000011E-3</v>
      </c>
      <c r="S760" s="134">
        <v>0</v>
      </c>
      <c r="T760" s="135">
        <f>S760*H760</f>
        <v>0</v>
      </c>
      <c r="AR760" s="136" t="s">
        <v>160</v>
      </c>
      <c r="AT760" s="136" t="s">
        <v>155</v>
      </c>
      <c r="AU760" s="136" t="s">
        <v>88</v>
      </c>
      <c r="AY760" s="17" t="s">
        <v>153</v>
      </c>
      <c r="BE760" s="137">
        <f>IF(N760="základní",J760,0)</f>
        <v>0</v>
      </c>
      <c r="BF760" s="137">
        <f>IF(N760="snížená",J760,0)</f>
        <v>0</v>
      </c>
      <c r="BG760" s="137">
        <f>IF(N760="zákl. přenesená",J760,0)</f>
        <v>0</v>
      </c>
      <c r="BH760" s="137">
        <f>IF(N760="sníž. přenesená",J760,0)</f>
        <v>0</v>
      </c>
      <c r="BI760" s="137">
        <f>IF(N760="nulová",J760,0)</f>
        <v>0</v>
      </c>
      <c r="BJ760" s="17" t="s">
        <v>86</v>
      </c>
      <c r="BK760" s="137">
        <f>ROUND(I760*H760,2)</f>
        <v>0</v>
      </c>
      <c r="BL760" s="17" t="s">
        <v>160</v>
      </c>
      <c r="BM760" s="136" t="s">
        <v>580</v>
      </c>
    </row>
    <row r="761" spans="2:65" s="12" customFormat="1">
      <c r="B761" s="138"/>
      <c r="C761" s="219"/>
      <c r="D761" s="220" t="s">
        <v>162</v>
      </c>
      <c r="E761" s="221" t="s">
        <v>1</v>
      </c>
      <c r="F761" s="222" t="s">
        <v>581</v>
      </c>
      <c r="G761" s="219"/>
      <c r="H761" s="221" t="s">
        <v>1</v>
      </c>
      <c r="I761" s="140"/>
      <c r="J761" s="219"/>
      <c r="L761" s="138"/>
      <c r="M761" s="141"/>
      <c r="T761" s="142"/>
      <c r="AT761" s="139" t="s">
        <v>162</v>
      </c>
      <c r="AU761" s="139" t="s">
        <v>88</v>
      </c>
      <c r="AV761" s="12" t="s">
        <v>86</v>
      </c>
      <c r="AW761" s="12" t="s">
        <v>32</v>
      </c>
      <c r="AX761" s="12" t="s">
        <v>78</v>
      </c>
      <c r="AY761" s="139" t="s">
        <v>153</v>
      </c>
    </row>
    <row r="762" spans="2:65" s="13" customFormat="1">
      <c r="B762" s="143"/>
      <c r="C762" s="223"/>
      <c r="D762" s="220" t="s">
        <v>162</v>
      </c>
      <c r="E762" s="224" t="s">
        <v>1</v>
      </c>
      <c r="F762" s="225" t="s">
        <v>571</v>
      </c>
      <c r="G762" s="223"/>
      <c r="H762" s="226">
        <v>3</v>
      </c>
      <c r="I762" s="145"/>
      <c r="J762" s="223"/>
      <c r="L762" s="143"/>
      <c r="M762" s="146"/>
      <c r="T762" s="147"/>
      <c r="AT762" s="144" t="s">
        <v>162</v>
      </c>
      <c r="AU762" s="144" t="s">
        <v>88</v>
      </c>
      <c r="AV762" s="13" t="s">
        <v>88</v>
      </c>
      <c r="AW762" s="13" t="s">
        <v>32</v>
      </c>
      <c r="AX762" s="13" t="s">
        <v>78</v>
      </c>
      <c r="AY762" s="144" t="s">
        <v>153</v>
      </c>
    </row>
    <row r="763" spans="2:65" s="14" customFormat="1">
      <c r="B763" s="148"/>
      <c r="C763" s="227"/>
      <c r="D763" s="220" t="s">
        <v>162</v>
      </c>
      <c r="E763" s="228" t="s">
        <v>1</v>
      </c>
      <c r="F763" s="229" t="s">
        <v>165</v>
      </c>
      <c r="G763" s="227"/>
      <c r="H763" s="230">
        <v>3</v>
      </c>
      <c r="I763" s="150"/>
      <c r="J763" s="227"/>
      <c r="L763" s="148"/>
      <c r="M763" s="151"/>
      <c r="T763" s="152"/>
      <c r="AT763" s="149" t="s">
        <v>162</v>
      </c>
      <c r="AU763" s="149" t="s">
        <v>88</v>
      </c>
      <c r="AV763" s="14" t="s">
        <v>166</v>
      </c>
      <c r="AW763" s="14" t="s">
        <v>32</v>
      </c>
      <c r="AX763" s="14" t="s">
        <v>78</v>
      </c>
      <c r="AY763" s="149" t="s">
        <v>153</v>
      </c>
    </row>
    <row r="764" spans="2:65" s="15" customFormat="1">
      <c r="B764" s="153"/>
      <c r="C764" s="231"/>
      <c r="D764" s="220" t="s">
        <v>162</v>
      </c>
      <c r="E764" s="232" t="s">
        <v>1</v>
      </c>
      <c r="F764" s="233" t="s">
        <v>167</v>
      </c>
      <c r="G764" s="231"/>
      <c r="H764" s="234">
        <v>3</v>
      </c>
      <c r="I764" s="155"/>
      <c r="J764" s="231"/>
      <c r="L764" s="153"/>
      <c r="M764" s="156"/>
      <c r="T764" s="157"/>
      <c r="AT764" s="154" t="s">
        <v>162</v>
      </c>
      <c r="AU764" s="154" t="s">
        <v>88</v>
      </c>
      <c r="AV764" s="15" t="s">
        <v>160</v>
      </c>
      <c r="AW764" s="15" t="s">
        <v>32</v>
      </c>
      <c r="AX764" s="15" t="s">
        <v>86</v>
      </c>
      <c r="AY764" s="154" t="s">
        <v>153</v>
      </c>
    </row>
    <row r="765" spans="2:65" s="1" customFormat="1" ht="24.15" customHeight="1">
      <c r="B765" s="129"/>
      <c r="C765" s="214" t="s">
        <v>582</v>
      </c>
      <c r="D765" s="214" t="s">
        <v>155</v>
      </c>
      <c r="E765" s="215" t="s">
        <v>583</v>
      </c>
      <c r="F765" s="216" t="s">
        <v>584</v>
      </c>
      <c r="G765" s="217" t="s">
        <v>217</v>
      </c>
      <c r="H765" s="218">
        <v>5.88</v>
      </c>
      <c r="I765" s="131"/>
      <c r="J765" s="248">
        <f>ROUND(I765*H765,2)</f>
        <v>0</v>
      </c>
      <c r="K765" s="130" t="s">
        <v>159</v>
      </c>
      <c r="L765" s="32"/>
      <c r="M765" s="132" t="s">
        <v>1</v>
      </c>
      <c r="N765" s="133" t="s">
        <v>43</v>
      </c>
      <c r="P765" s="134">
        <f>O765*H765</f>
        <v>0</v>
      </c>
      <c r="Q765" s="134">
        <v>2.2000000000000001E-4</v>
      </c>
      <c r="R765" s="134">
        <f>Q765*H765</f>
        <v>1.2936E-3</v>
      </c>
      <c r="S765" s="134">
        <v>0</v>
      </c>
      <c r="T765" s="135">
        <f>S765*H765</f>
        <v>0</v>
      </c>
      <c r="AR765" s="136" t="s">
        <v>160</v>
      </c>
      <c r="AT765" s="136" t="s">
        <v>155</v>
      </c>
      <c r="AU765" s="136" t="s">
        <v>88</v>
      </c>
      <c r="AY765" s="17" t="s">
        <v>153</v>
      </c>
      <c r="BE765" s="137">
        <f>IF(N765="základní",J765,0)</f>
        <v>0</v>
      </c>
      <c r="BF765" s="137">
        <f>IF(N765="snížená",J765,0)</f>
        <v>0</v>
      </c>
      <c r="BG765" s="137">
        <f>IF(N765="zákl. přenesená",J765,0)</f>
        <v>0</v>
      </c>
      <c r="BH765" s="137">
        <f>IF(N765="sníž. přenesená",J765,0)</f>
        <v>0</v>
      </c>
      <c r="BI765" s="137">
        <f>IF(N765="nulová",J765,0)</f>
        <v>0</v>
      </c>
      <c r="BJ765" s="17" t="s">
        <v>86</v>
      </c>
      <c r="BK765" s="137">
        <f>ROUND(I765*H765,2)</f>
        <v>0</v>
      </c>
      <c r="BL765" s="17" t="s">
        <v>160</v>
      </c>
      <c r="BM765" s="136" t="s">
        <v>585</v>
      </c>
    </row>
    <row r="766" spans="2:65" s="12" customFormat="1">
      <c r="B766" s="138"/>
      <c r="C766" s="219"/>
      <c r="D766" s="220" t="s">
        <v>162</v>
      </c>
      <c r="E766" s="221" t="s">
        <v>1</v>
      </c>
      <c r="F766" s="222" t="s">
        <v>586</v>
      </c>
      <c r="G766" s="219"/>
      <c r="H766" s="221" t="s">
        <v>1</v>
      </c>
      <c r="I766" s="140"/>
      <c r="J766" s="219"/>
      <c r="L766" s="138"/>
      <c r="M766" s="141"/>
      <c r="T766" s="142"/>
      <c r="AT766" s="139" t="s">
        <v>162</v>
      </c>
      <c r="AU766" s="139" t="s">
        <v>88</v>
      </c>
      <c r="AV766" s="12" t="s">
        <v>86</v>
      </c>
      <c r="AW766" s="12" t="s">
        <v>32</v>
      </c>
      <c r="AX766" s="12" t="s">
        <v>78</v>
      </c>
      <c r="AY766" s="139" t="s">
        <v>153</v>
      </c>
    </row>
    <row r="767" spans="2:65" s="13" customFormat="1">
      <c r="B767" s="143"/>
      <c r="C767" s="223"/>
      <c r="D767" s="220" t="s">
        <v>162</v>
      </c>
      <c r="E767" s="224" t="s">
        <v>1</v>
      </c>
      <c r="F767" s="225" t="s">
        <v>587</v>
      </c>
      <c r="G767" s="223"/>
      <c r="H767" s="226">
        <v>5.88</v>
      </c>
      <c r="I767" s="145"/>
      <c r="J767" s="223"/>
      <c r="L767" s="143"/>
      <c r="M767" s="146"/>
      <c r="T767" s="147"/>
      <c r="AT767" s="144" t="s">
        <v>162</v>
      </c>
      <c r="AU767" s="144" t="s">
        <v>88</v>
      </c>
      <c r="AV767" s="13" t="s">
        <v>88</v>
      </c>
      <c r="AW767" s="13" t="s">
        <v>32</v>
      </c>
      <c r="AX767" s="13" t="s">
        <v>78</v>
      </c>
      <c r="AY767" s="144" t="s">
        <v>153</v>
      </c>
    </row>
    <row r="768" spans="2:65" s="14" customFormat="1">
      <c r="B768" s="148"/>
      <c r="C768" s="227"/>
      <c r="D768" s="220" t="s">
        <v>162</v>
      </c>
      <c r="E768" s="228" t="s">
        <v>1</v>
      </c>
      <c r="F768" s="229" t="s">
        <v>165</v>
      </c>
      <c r="G768" s="227"/>
      <c r="H768" s="230">
        <v>5.88</v>
      </c>
      <c r="I768" s="150"/>
      <c r="J768" s="227"/>
      <c r="L768" s="148"/>
      <c r="M768" s="151"/>
      <c r="T768" s="152"/>
      <c r="AT768" s="149" t="s">
        <v>162</v>
      </c>
      <c r="AU768" s="149" t="s">
        <v>88</v>
      </c>
      <c r="AV768" s="14" t="s">
        <v>166</v>
      </c>
      <c r="AW768" s="14" t="s">
        <v>32</v>
      </c>
      <c r="AX768" s="14" t="s">
        <v>78</v>
      </c>
      <c r="AY768" s="149" t="s">
        <v>153</v>
      </c>
    </row>
    <row r="769" spans="2:65" s="15" customFormat="1">
      <c r="B769" s="153"/>
      <c r="C769" s="231"/>
      <c r="D769" s="220" t="s">
        <v>162</v>
      </c>
      <c r="E769" s="232" t="s">
        <v>1</v>
      </c>
      <c r="F769" s="233" t="s">
        <v>167</v>
      </c>
      <c r="G769" s="231"/>
      <c r="H769" s="234">
        <v>5.88</v>
      </c>
      <c r="I769" s="155"/>
      <c r="J769" s="231"/>
      <c r="L769" s="153"/>
      <c r="M769" s="156"/>
      <c r="T769" s="157"/>
      <c r="AT769" s="154" t="s">
        <v>162</v>
      </c>
      <c r="AU769" s="154" t="s">
        <v>88</v>
      </c>
      <c r="AV769" s="15" t="s">
        <v>160</v>
      </c>
      <c r="AW769" s="15" t="s">
        <v>32</v>
      </c>
      <c r="AX769" s="15" t="s">
        <v>86</v>
      </c>
      <c r="AY769" s="154" t="s">
        <v>153</v>
      </c>
    </row>
    <row r="770" spans="2:65" s="1" customFormat="1" ht="24.15" customHeight="1">
      <c r="B770" s="129"/>
      <c r="C770" s="214" t="s">
        <v>588</v>
      </c>
      <c r="D770" s="214" t="s">
        <v>155</v>
      </c>
      <c r="E770" s="215" t="s">
        <v>589</v>
      </c>
      <c r="F770" s="216" t="s">
        <v>590</v>
      </c>
      <c r="G770" s="217" t="s">
        <v>217</v>
      </c>
      <c r="H770" s="218">
        <v>90.266999999999996</v>
      </c>
      <c r="I770" s="131"/>
      <c r="J770" s="248">
        <f>ROUND(I770*H770,2)</f>
        <v>0</v>
      </c>
      <c r="K770" s="130" t="s">
        <v>159</v>
      </c>
      <c r="L770" s="32"/>
      <c r="M770" s="132" t="s">
        <v>1</v>
      </c>
      <c r="N770" s="133" t="s">
        <v>43</v>
      </c>
      <c r="P770" s="134">
        <f>O770*H770</f>
        <v>0</v>
      </c>
      <c r="Q770" s="134">
        <v>1.3999999999999999E-4</v>
      </c>
      <c r="R770" s="134">
        <f>Q770*H770</f>
        <v>1.2637379999999998E-2</v>
      </c>
      <c r="S770" s="134">
        <v>0</v>
      </c>
      <c r="T770" s="135">
        <f>S770*H770</f>
        <v>0</v>
      </c>
      <c r="AR770" s="136" t="s">
        <v>160</v>
      </c>
      <c r="AT770" s="136" t="s">
        <v>155</v>
      </c>
      <c r="AU770" s="136" t="s">
        <v>88</v>
      </c>
      <c r="AY770" s="17" t="s">
        <v>153</v>
      </c>
      <c r="BE770" s="137">
        <f>IF(N770="základní",J770,0)</f>
        <v>0</v>
      </c>
      <c r="BF770" s="137">
        <f>IF(N770="snížená",J770,0)</f>
        <v>0</v>
      </c>
      <c r="BG770" s="137">
        <f>IF(N770="zákl. přenesená",J770,0)</f>
        <v>0</v>
      </c>
      <c r="BH770" s="137">
        <f>IF(N770="sníž. přenesená",J770,0)</f>
        <v>0</v>
      </c>
      <c r="BI770" s="137">
        <f>IF(N770="nulová",J770,0)</f>
        <v>0</v>
      </c>
      <c r="BJ770" s="17" t="s">
        <v>86</v>
      </c>
      <c r="BK770" s="137">
        <f>ROUND(I770*H770,2)</f>
        <v>0</v>
      </c>
      <c r="BL770" s="17" t="s">
        <v>160</v>
      </c>
      <c r="BM770" s="136" t="s">
        <v>591</v>
      </c>
    </row>
    <row r="771" spans="2:65" s="12" customFormat="1">
      <c r="B771" s="138"/>
      <c r="C771" s="219"/>
      <c r="D771" s="220" t="s">
        <v>162</v>
      </c>
      <c r="E771" s="221" t="s">
        <v>1</v>
      </c>
      <c r="F771" s="222" t="s">
        <v>592</v>
      </c>
      <c r="G771" s="219"/>
      <c r="H771" s="221" t="s">
        <v>1</v>
      </c>
      <c r="I771" s="140"/>
      <c r="J771" s="219"/>
      <c r="L771" s="138"/>
      <c r="M771" s="141"/>
      <c r="T771" s="142"/>
      <c r="AT771" s="139" t="s">
        <v>162</v>
      </c>
      <c r="AU771" s="139" t="s">
        <v>88</v>
      </c>
      <c r="AV771" s="12" t="s">
        <v>86</v>
      </c>
      <c r="AW771" s="12" t="s">
        <v>32</v>
      </c>
      <c r="AX771" s="12" t="s">
        <v>78</v>
      </c>
      <c r="AY771" s="139" t="s">
        <v>153</v>
      </c>
    </row>
    <row r="772" spans="2:65" s="13" customFormat="1">
      <c r="B772" s="143"/>
      <c r="C772" s="223"/>
      <c r="D772" s="220" t="s">
        <v>162</v>
      </c>
      <c r="E772" s="224" t="s">
        <v>1</v>
      </c>
      <c r="F772" s="225" t="s">
        <v>593</v>
      </c>
      <c r="G772" s="223"/>
      <c r="H772" s="226">
        <v>87.795000000000002</v>
      </c>
      <c r="I772" s="145"/>
      <c r="J772" s="223"/>
      <c r="L772" s="143"/>
      <c r="M772" s="146"/>
      <c r="T772" s="147"/>
      <c r="AT772" s="144" t="s">
        <v>162</v>
      </c>
      <c r="AU772" s="144" t="s">
        <v>88</v>
      </c>
      <c r="AV772" s="13" t="s">
        <v>88</v>
      </c>
      <c r="AW772" s="13" t="s">
        <v>32</v>
      </c>
      <c r="AX772" s="13" t="s">
        <v>78</v>
      </c>
      <c r="AY772" s="144" t="s">
        <v>153</v>
      </c>
    </row>
    <row r="773" spans="2:65" s="12" customFormat="1">
      <c r="B773" s="138"/>
      <c r="C773" s="219"/>
      <c r="D773" s="220" t="s">
        <v>162</v>
      </c>
      <c r="E773" s="221" t="s">
        <v>1</v>
      </c>
      <c r="F773" s="222" t="s">
        <v>499</v>
      </c>
      <c r="G773" s="219"/>
      <c r="H773" s="221" t="s">
        <v>1</v>
      </c>
      <c r="I773" s="140"/>
      <c r="J773" s="219"/>
      <c r="L773" s="138"/>
      <c r="M773" s="141"/>
      <c r="T773" s="142"/>
      <c r="AT773" s="139" t="s">
        <v>162</v>
      </c>
      <c r="AU773" s="139" t="s">
        <v>88</v>
      </c>
      <c r="AV773" s="12" t="s">
        <v>86</v>
      </c>
      <c r="AW773" s="12" t="s">
        <v>32</v>
      </c>
      <c r="AX773" s="12" t="s">
        <v>78</v>
      </c>
      <c r="AY773" s="139" t="s">
        <v>153</v>
      </c>
    </row>
    <row r="774" spans="2:65" s="13" customFormat="1">
      <c r="B774" s="143"/>
      <c r="C774" s="223"/>
      <c r="D774" s="220" t="s">
        <v>162</v>
      </c>
      <c r="E774" s="224" t="s">
        <v>1</v>
      </c>
      <c r="F774" s="225" t="s">
        <v>594</v>
      </c>
      <c r="G774" s="223"/>
      <c r="H774" s="226">
        <v>-4.18</v>
      </c>
      <c r="I774" s="145"/>
      <c r="J774" s="223"/>
      <c r="L774" s="143"/>
      <c r="M774" s="146"/>
      <c r="T774" s="147"/>
      <c r="AT774" s="144" t="s">
        <v>162</v>
      </c>
      <c r="AU774" s="144" t="s">
        <v>88</v>
      </c>
      <c r="AV774" s="13" t="s">
        <v>88</v>
      </c>
      <c r="AW774" s="13" t="s">
        <v>32</v>
      </c>
      <c r="AX774" s="13" t="s">
        <v>78</v>
      </c>
      <c r="AY774" s="144" t="s">
        <v>153</v>
      </c>
    </row>
    <row r="775" spans="2:65" s="12" customFormat="1">
      <c r="B775" s="138"/>
      <c r="C775" s="219"/>
      <c r="D775" s="220" t="s">
        <v>162</v>
      </c>
      <c r="E775" s="221" t="s">
        <v>1</v>
      </c>
      <c r="F775" s="222" t="s">
        <v>497</v>
      </c>
      <c r="G775" s="219"/>
      <c r="H775" s="221" t="s">
        <v>1</v>
      </c>
      <c r="I775" s="140"/>
      <c r="J775" s="219"/>
      <c r="L775" s="138"/>
      <c r="M775" s="141"/>
      <c r="T775" s="142"/>
      <c r="AT775" s="139" t="s">
        <v>162</v>
      </c>
      <c r="AU775" s="139" t="s">
        <v>88</v>
      </c>
      <c r="AV775" s="12" t="s">
        <v>86</v>
      </c>
      <c r="AW775" s="12" t="s">
        <v>32</v>
      </c>
      <c r="AX775" s="12" t="s">
        <v>78</v>
      </c>
      <c r="AY775" s="139" t="s">
        <v>153</v>
      </c>
    </row>
    <row r="776" spans="2:65" s="13" customFormat="1">
      <c r="B776" s="143"/>
      <c r="C776" s="223"/>
      <c r="D776" s="220" t="s">
        <v>162</v>
      </c>
      <c r="E776" s="224" t="s">
        <v>1</v>
      </c>
      <c r="F776" s="225" t="s">
        <v>595</v>
      </c>
      <c r="G776" s="223"/>
      <c r="H776" s="226">
        <v>1.3720000000000001</v>
      </c>
      <c r="I776" s="145"/>
      <c r="J776" s="223"/>
      <c r="L776" s="143"/>
      <c r="M776" s="146"/>
      <c r="T776" s="147"/>
      <c r="AT776" s="144" t="s">
        <v>162</v>
      </c>
      <c r="AU776" s="144" t="s">
        <v>88</v>
      </c>
      <c r="AV776" s="13" t="s">
        <v>88</v>
      </c>
      <c r="AW776" s="13" t="s">
        <v>32</v>
      </c>
      <c r="AX776" s="13" t="s">
        <v>78</v>
      </c>
      <c r="AY776" s="144" t="s">
        <v>153</v>
      </c>
    </row>
    <row r="777" spans="2:65" s="14" customFormat="1">
      <c r="B777" s="148"/>
      <c r="C777" s="227"/>
      <c r="D777" s="220" t="s">
        <v>162</v>
      </c>
      <c r="E777" s="228" t="s">
        <v>1</v>
      </c>
      <c r="F777" s="229" t="s">
        <v>165</v>
      </c>
      <c r="G777" s="227"/>
      <c r="H777" s="230">
        <v>84.986999999999995</v>
      </c>
      <c r="I777" s="150"/>
      <c r="J777" s="227"/>
      <c r="L777" s="148"/>
      <c r="M777" s="151"/>
      <c r="T777" s="152"/>
      <c r="AT777" s="149" t="s">
        <v>162</v>
      </c>
      <c r="AU777" s="149" t="s">
        <v>88</v>
      </c>
      <c r="AV777" s="14" t="s">
        <v>166</v>
      </c>
      <c r="AW777" s="14" t="s">
        <v>32</v>
      </c>
      <c r="AX777" s="14" t="s">
        <v>78</v>
      </c>
      <c r="AY777" s="149" t="s">
        <v>153</v>
      </c>
    </row>
    <row r="778" spans="2:65" s="12" customFormat="1">
      <c r="B778" s="138"/>
      <c r="C778" s="219"/>
      <c r="D778" s="220" t="s">
        <v>162</v>
      </c>
      <c r="E778" s="221" t="s">
        <v>1</v>
      </c>
      <c r="F778" s="222" t="s">
        <v>596</v>
      </c>
      <c r="G778" s="219"/>
      <c r="H778" s="221" t="s">
        <v>1</v>
      </c>
      <c r="I778" s="140"/>
      <c r="J778" s="219"/>
      <c r="L778" s="138"/>
      <c r="M778" s="141"/>
      <c r="T778" s="142"/>
      <c r="AT778" s="139" t="s">
        <v>162</v>
      </c>
      <c r="AU778" s="139" t="s">
        <v>88</v>
      </c>
      <c r="AV778" s="12" t="s">
        <v>86</v>
      </c>
      <c r="AW778" s="12" t="s">
        <v>32</v>
      </c>
      <c r="AX778" s="12" t="s">
        <v>78</v>
      </c>
      <c r="AY778" s="139" t="s">
        <v>153</v>
      </c>
    </row>
    <row r="779" spans="2:65" s="13" customFormat="1">
      <c r="B779" s="143"/>
      <c r="C779" s="223"/>
      <c r="D779" s="220" t="s">
        <v>162</v>
      </c>
      <c r="E779" s="224" t="s">
        <v>1</v>
      </c>
      <c r="F779" s="225" t="s">
        <v>545</v>
      </c>
      <c r="G779" s="223"/>
      <c r="H779" s="226">
        <v>5.28</v>
      </c>
      <c r="I779" s="145"/>
      <c r="J779" s="223"/>
      <c r="L779" s="143"/>
      <c r="M779" s="146"/>
      <c r="T779" s="147"/>
      <c r="AT779" s="144" t="s">
        <v>162</v>
      </c>
      <c r="AU779" s="144" t="s">
        <v>88</v>
      </c>
      <c r="AV779" s="13" t="s">
        <v>88</v>
      </c>
      <c r="AW779" s="13" t="s">
        <v>32</v>
      </c>
      <c r="AX779" s="13" t="s">
        <v>78</v>
      </c>
      <c r="AY779" s="144" t="s">
        <v>153</v>
      </c>
    </row>
    <row r="780" spans="2:65" s="14" customFormat="1">
      <c r="B780" s="148"/>
      <c r="C780" s="227"/>
      <c r="D780" s="220" t="s">
        <v>162</v>
      </c>
      <c r="E780" s="228" t="s">
        <v>1</v>
      </c>
      <c r="F780" s="229" t="s">
        <v>165</v>
      </c>
      <c r="G780" s="227"/>
      <c r="H780" s="230">
        <v>5.28</v>
      </c>
      <c r="I780" s="150"/>
      <c r="J780" s="227"/>
      <c r="L780" s="148"/>
      <c r="M780" s="151"/>
      <c r="T780" s="152"/>
      <c r="AT780" s="149" t="s">
        <v>162</v>
      </c>
      <c r="AU780" s="149" t="s">
        <v>88</v>
      </c>
      <c r="AV780" s="14" t="s">
        <v>166</v>
      </c>
      <c r="AW780" s="14" t="s">
        <v>32</v>
      </c>
      <c r="AX780" s="14" t="s">
        <v>78</v>
      </c>
      <c r="AY780" s="149" t="s">
        <v>153</v>
      </c>
    </row>
    <row r="781" spans="2:65" s="15" customFormat="1">
      <c r="B781" s="153"/>
      <c r="C781" s="231"/>
      <c r="D781" s="220" t="s">
        <v>162</v>
      </c>
      <c r="E781" s="232" t="s">
        <v>1</v>
      </c>
      <c r="F781" s="233" t="s">
        <v>167</v>
      </c>
      <c r="G781" s="231"/>
      <c r="H781" s="234">
        <v>90.266999999999996</v>
      </c>
      <c r="I781" s="155"/>
      <c r="J781" s="231"/>
      <c r="L781" s="153"/>
      <c r="M781" s="156"/>
      <c r="T781" s="157"/>
      <c r="AT781" s="154" t="s">
        <v>162</v>
      </c>
      <c r="AU781" s="154" t="s">
        <v>88</v>
      </c>
      <c r="AV781" s="15" t="s">
        <v>160</v>
      </c>
      <c r="AW781" s="15" t="s">
        <v>32</v>
      </c>
      <c r="AX781" s="15" t="s">
        <v>86</v>
      </c>
      <c r="AY781" s="154" t="s">
        <v>153</v>
      </c>
    </row>
    <row r="782" spans="2:65" s="1" customFormat="1" ht="66.75" customHeight="1">
      <c r="B782" s="129"/>
      <c r="C782" s="214" t="s">
        <v>597</v>
      </c>
      <c r="D782" s="214" t="s">
        <v>155</v>
      </c>
      <c r="E782" s="215" t="s">
        <v>598</v>
      </c>
      <c r="F782" s="216" t="s">
        <v>599</v>
      </c>
      <c r="G782" s="217" t="s">
        <v>217</v>
      </c>
      <c r="H782" s="218">
        <v>10.845000000000001</v>
      </c>
      <c r="I782" s="131"/>
      <c r="J782" s="248">
        <f>ROUND(I782*H782,2)</f>
        <v>0</v>
      </c>
      <c r="K782" s="130" t="s">
        <v>159</v>
      </c>
      <c r="L782" s="32"/>
      <c r="M782" s="132" t="s">
        <v>1</v>
      </c>
      <c r="N782" s="133" t="s">
        <v>43</v>
      </c>
      <c r="P782" s="134">
        <f>O782*H782</f>
        <v>0</v>
      </c>
      <c r="Q782" s="134">
        <v>8.5199999999999998E-3</v>
      </c>
      <c r="R782" s="134">
        <f>Q782*H782</f>
        <v>9.2399400000000007E-2</v>
      </c>
      <c r="S782" s="134">
        <v>0</v>
      </c>
      <c r="T782" s="135">
        <f>S782*H782</f>
        <v>0</v>
      </c>
      <c r="AR782" s="136" t="s">
        <v>160</v>
      </c>
      <c r="AT782" s="136" t="s">
        <v>155</v>
      </c>
      <c r="AU782" s="136" t="s">
        <v>88</v>
      </c>
      <c r="AY782" s="17" t="s">
        <v>153</v>
      </c>
      <c r="BE782" s="137">
        <f>IF(N782="základní",J782,0)</f>
        <v>0</v>
      </c>
      <c r="BF782" s="137">
        <f>IF(N782="snížená",J782,0)</f>
        <v>0</v>
      </c>
      <c r="BG782" s="137">
        <f>IF(N782="zákl. přenesená",J782,0)</f>
        <v>0</v>
      </c>
      <c r="BH782" s="137">
        <f>IF(N782="sníž. přenesená",J782,0)</f>
        <v>0</v>
      </c>
      <c r="BI782" s="137">
        <f>IF(N782="nulová",J782,0)</f>
        <v>0</v>
      </c>
      <c r="BJ782" s="17" t="s">
        <v>86</v>
      </c>
      <c r="BK782" s="137">
        <f>ROUND(I782*H782,2)</f>
        <v>0</v>
      </c>
      <c r="BL782" s="17" t="s">
        <v>160</v>
      </c>
      <c r="BM782" s="136" t="s">
        <v>600</v>
      </c>
    </row>
    <row r="783" spans="2:65" s="12" customFormat="1">
      <c r="B783" s="138"/>
      <c r="C783" s="219"/>
      <c r="D783" s="220" t="s">
        <v>162</v>
      </c>
      <c r="E783" s="221" t="s">
        <v>1</v>
      </c>
      <c r="F783" s="222" t="s">
        <v>601</v>
      </c>
      <c r="G783" s="219"/>
      <c r="H783" s="221" t="s">
        <v>1</v>
      </c>
      <c r="I783" s="140"/>
      <c r="J783" s="219"/>
      <c r="L783" s="138"/>
      <c r="M783" s="141"/>
      <c r="T783" s="142"/>
      <c r="AT783" s="139" t="s">
        <v>162</v>
      </c>
      <c r="AU783" s="139" t="s">
        <v>88</v>
      </c>
      <c r="AV783" s="12" t="s">
        <v>86</v>
      </c>
      <c r="AW783" s="12" t="s">
        <v>32</v>
      </c>
      <c r="AX783" s="12" t="s">
        <v>78</v>
      </c>
      <c r="AY783" s="139" t="s">
        <v>153</v>
      </c>
    </row>
    <row r="784" spans="2:65" s="13" customFormat="1">
      <c r="B784" s="143"/>
      <c r="C784" s="223"/>
      <c r="D784" s="220" t="s">
        <v>162</v>
      </c>
      <c r="E784" s="224" t="s">
        <v>1</v>
      </c>
      <c r="F784" s="225" t="s">
        <v>602</v>
      </c>
      <c r="G784" s="223"/>
      <c r="H784" s="226">
        <v>10.845000000000001</v>
      </c>
      <c r="I784" s="145"/>
      <c r="J784" s="223"/>
      <c r="L784" s="143"/>
      <c r="M784" s="146"/>
      <c r="T784" s="147"/>
      <c r="AT784" s="144" t="s">
        <v>162</v>
      </c>
      <c r="AU784" s="144" t="s">
        <v>88</v>
      </c>
      <c r="AV784" s="13" t="s">
        <v>88</v>
      </c>
      <c r="AW784" s="13" t="s">
        <v>32</v>
      </c>
      <c r="AX784" s="13" t="s">
        <v>78</v>
      </c>
      <c r="AY784" s="144" t="s">
        <v>153</v>
      </c>
    </row>
    <row r="785" spans="2:65" s="14" customFormat="1">
      <c r="B785" s="148"/>
      <c r="C785" s="227"/>
      <c r="D785" s="220" t="s">
        <v>162</v>
      </c>
      <c r="E785" s="228" t="s">
        <v>1</v>
      </c>
      <c r="F785" s="229" t="s">
        <v>165</v>
      </c>
      <c r="G785" s="227"/>
      <c r="H785" s="230">
        <v>10.845000000000001</v>
      </c>
      <c r="I785" s="150"/>
      <c r="J785" s="227"/>
      <c r="L785" s="148"/>
      <c r="M785" s="151"/>
      <c r="T785" s="152"/>
      <c r="AT785" s="149" t="s">
        <v>162</v>
      </c>
      <c r="AU785" s="149" t="s">
        <v>88</v>
      </c>
      <c r="AV785" s="14" t="s">
        <v>166</v>
      </c>
      <c r="AW785" s="14" t="s">
        <v>32</v>
      </c>
      <c r="AX785" s="14" t="s">
        <v>78</v>
      </c>
      <c r="AY785" s="149" t="s">
        <v>153</v>
      </c>
    </row>
    <row r="786" spans="2:65" s="15" customFormat="1">
      <c r="B786" s="153"/>
      <c r="C786" s="231"/>
      <c r="D786" s="220" t="s">
        <v>162</v>
      </c>
      <c r="E786" s="232" t="s">
        <v>1</v>
      </c>
      <c r="F786" s="233" t="s">
        <v>167</v>
      </c>
      <c r="G786" s="231"/>
      <c r="H786" s="234">
        <v>10.845000000000001</v>
      </c>
      <c r="I786" s="155"/>
      <c r="J786" s="231"/>
      <c r="L786" s="153"/>
      <c r="M786" s="156"/>
      <c r="T786" s="157"/>
      <c r="AT786" s="154" t="s">
        <v>162</v>
      </c>
      <c r="AU786" s="154" t="s">
        <v>88</v>
      </c>
      <c r="AV786" s="15" t="s">
        <v>160</v>
      </c>
      <c r="AW786" s="15" t="s">
        <v>32</v>
      </c>
      <c r="AX786" s="15" t="s">
        <v>86</v>
      </c>
      <c r="AY786" s="154" t="s">
        <v>153</v>
      </c>
    </row>
    <row r="787" spans="2:65" s="1" customFormat="1" ht="24.15" customHeight="1">
      <c r="B787" s="129"/>
      <c r="C787" s="238" t="s">
        <v>603</v>
      </c>
      <c r="D787" s="238" t="s">
        <v>366</v>
      </c>
      <c r="E787" s="239" t="s">
        <v>604</v>
      </c>
      <c r="F787" s="240" t="s">
        <v>605</v>
      </c>
      <c r="G787" s="241" t="s">
        <v>217</v>
      </c>
      <c r="H787" s="242">
        <v>11.387</v>
      </c>
      <c r="I787" s="159"/>
      <c r="J787" s="249">
        <f>ROUND(I787*H787,2)</f>
        <v>0</v>
      </c>
      <c r="K787" s="158" t="s">
        <v>159</v>
      </c>
      <c r="L787" s="160"/>
      <c r="M787" s="161" t="s">
        <v>1</v>
      </c>
      <c r="N787" s="162" t="s">
        <v>43</v>
      </c>
      <c r="P787" s="134">
        <f>O787*H787</f>
        <v>0</v>
      </c>
      <c r="Q787" s="134">
        <v>3.0000000000000001E-3</v>
      </c>
      <c r="R787" s="134">
        <f>Q787*H787</f>
        <v>3.4161000000000004E-2</v>
      </c>
      <c r="S787" s="134">
        <v>0</v>
      </c>
      <c r="T787" s="135">
        <f>S787*H787</f>
        <v>0</v>
      </c>
      <c r="AR787" s="136" t="s">
        <v>208</v>
      </c>
      <c r="AT787" s="136" t="s">
        <v>366</v>
      </c>
      <c r="AU787" s="136" t="s">
        <v>88</v>
      </c>
      <c r="AY787" s="17" t="s">
        <v>153</v>
      </c>
      <c r="BE787" s="137">
        <f>IF(N787="základní",J787,0)</f>
        <v>0</v>
      </c>
      <c r="BF787" s="137">
        <f>IF(N787="snížená",J787,0)</f>
        <v>0</v>
      </c>
      <c r="BG787" s="137">
        <f>IF(N787="zákl. přenesená",J787,0)</f>
        <v>0</v>
      </c>
      <c r="BH787" s="137">
        <f>IF(N787="sníž. přenesená",J787,0)</f>
        <v>0</v>
      </c>
      <c r="BI787" s="137">
        <f>IF(N787="nulová",J787,0)</f>
        <v>0</v>
      </c>
      <c r="BJ787" s="17" t="s">
        <v>86</v>
      </c>
      <c r="BK787" s="137">
        <f>ROUND(I787*H787,2)</f>
        <v>0</v>
      </c>
      <c r="BL787" s="17" t="s">
        <v>160</v>
      </c>
      <c r="BM787" s="136" t="s">
        <v>606</v>
      </c>
    </row>
    <row r="788" spans="2:65" s="13" customFormat="1">
      <c r="B788" s="143"/>
      <c r="C788" s="223"/>
      <c r="D788" s="220" t="s">
        <v>162</v>
      </c>
      <c r="E788" s="223"/>
      <c r="F788" s="225" t="s">
        <v>607</v>
      </c>
      <c r="G788" s="223"/>
      <c r="H788" s="226">
        <v>11.387</v>
      </c>
      <c r="I788" s="145"/>
      <c r="J788" s="223"/>
      <c r="L788" s="143"/>
      <c r="M788" s="146"/>
      <c r="T788" s="147"/>
      <c r="AT788" s="144" t="s">
        <v>162</v>
      </c>
      <c r="AU788" s="144" t="s">
        <v>88</v>
      </c>
      <c r="AV788" s="13" t="s">
        <v>88</v>
      </c>
      <c r="AW788" s="13" t="s">
        <v>3</v>
      </c>
      <c r="AX788" s="13" t="s">
        <v>86</v>
      </c>
      <c r="AY788" s="144" t="s">
        <v>153</v>
      </c>
    </row>
    <row r="789" spans="2:65" s="1" customFormat="1" ht="66.75" customHeight="1">
      <c r="B789" s="129"/>
      <c r="C789" s="214" t="s">
        <v>608</v>
      </c>
      <c r="D789" s="214" t="s">
        <v>155</v>
      </c>
      <c r="E789" s="215" t="s">
        <v>609</v>
      </c>
      <c r="F789" s="216" t="s">
        <v>610</v>
      </c>
      <c r="G789" s="217" t="s">
        <v>217</v>
      </c>
      <c r="H789" s="218">
        <v>88.751000000000005</v>
      </c>
      <c r="I789" s="131"/>
      <c r="J789" s="248">
        <f>ROUND(I789*H789,2)</f>
        <v>0</v>
      </c>
      <c r="K789" s="130" t="s">
        <v>159</v>
      </c>
      <c r="L789" s="32"/>
      <c r="M789" s="132" t="s">
        <v>1</v>
      </c>
      <c r="N789" s="133" t="s">
        <v>43</v>
      </c>
      <c r="P789" s="134">
        <f>O789*H789</f>
        <v>0</v>
      </c>
      <c r="Q789" s="134">
        <v>8.6E-3</v>
      </c>
      <c r="R789" s="134">
        <f>Q789*H789</f>
        <v>0.76325860000000001</v>
      </c>
      <c r="S789" s="134">
        <v>0</v>
      </c>
      <c r="T789" s="135">
        <f>S789*H789</f>
        <v>0</v>
      </c>
      <c r="AR789" s="136" t="s">
        <v>160</v>
      </c>
      <c r="AT789" s="136" t="s">
        <v>155</v>
      </c>
      <c r="AU789" s="136" t="s">
        <v>88</v>
      </c>
      <c r="AY789" s="17" t="s">
        <v>153</v>
      </c>
      <c r="BE789" s="137">
        <f>IF(N789="základní",J789,0)</f>
        <v>0</v>
      </c>
      <c r="BF789" s="137">
        <f>IF(N789="snížená",J789,0)</f>
        <v>0</v>
      </c>
      <c r="BG789" s="137">
        <f>IF(N789="zákl. přenesená",J789,0)</f>
        <v>0</v>
      </c>
      <c r="BH789" s="137">
        <f>IF(N789="sníž. přenesená",J789,0)</f>
        <v>0</v>
      </c>
      <c r="BI789" s="137">
        <f>IF(N789="nulová",J789,0)</f>
        <v>0</v>
      </c>
      <c r="BJ789" s="17" t="s">
        <v>86</v>
      </c>
      <c r="BK789" s="137">
        <f>ROUND(I789*H789,2)</f>
        <v>0</v>
      </c>
      <c r="BL789" s="17" t="s">
        <v>160</v>
      </c>
      <c r="BM789" s="136" t="s">
        <v>611</v>
      </c>
    </row>
    <row r="790" spans="2:65" s="12" customFormat="1">
      <c r="B790" s="138"/>
      <c r="C790" s="219"/>
      <c r="D790" s="220" t="s">
        <v>162</v>
      </c>
      <c r="E790" s="221" t="s">
        <v>1</v>
      </c>
      <c r="F790" s="222" t="s">
        <v>612</v>
      </c>
      <c r="G790" s="219"/>
      <c r="H790" s="221" t="s">
        <v>1</v>
      </c>
      <c r="I790" s="140"/>
      <c r="J790" s="219"/>
      <c r="L790" s="138"/>
      <c r="M790" s="141"/>
      <c r="T790" s="142"/>
      <c r="AT790" s="139" t="s">
        <v>162</v>
      </c>
      <c r="AU790" s="139" t="s">
        <v>88</v>
      </c>
      <c r="AV790" s="12" t="s">
        <v>86</v>
      </c>
      <c r="AW790" s="12" t="s">
        <v>32</v>
      </c>
      <c r="AX790" s="12" t="s">
        <v>78</v>
      </c>
      <c r="AY790" s="139" t="s">
        <v>153</v>
      </c>
    </row>
    <row r="791" spans="2:65" s="12" customFormat="1">
      <c r="B791" s="138"/>
      <c r="C791" s="219"/>
      <c r="D791" s="220" t="s">
        <v>162</v>
      </c>
      <c r="E791" s="221" t="s">
        <v>1</v>
      </c>
      <c r="F791" s="222" t="s">
        <v>264</v>
      </c>
      <c r="G791" s="219"/>
      <c r="H791" s="221" t="s">
        <v>1</v>
      </c>
      <c r="I791" s="140"/>
      <c r="J791" s="219"/>
      <c r="L791" s="138"/>
      <c r="M791" s="141"/>
      <c r="T791" s="142"/>
      <c r="AT791" s="139" t="s">
        <v>162</v>
      </c>
      <c r="AU791" s="139" t="s">
        <v>88</v>
      </c>
      <c r="AV791" s="12" t="s">
        <v>86</v>
      </c>
      <c r="AW791" s="12" t="s">
        <v>32</v>
      </c>
      <c r="AX791" s="12" t="s">
        <v>78</v>
      </c>
      <c r="AY791" s="139" t="s">
        <v>153</v>
      </c>
    </row>
    <row r="792" spans="2:65" s="13" customFormat="1">
      <c r="B792" s="143"/>
      <c r="C792" s="223"/>
      <c r="D792" s="220" t="s">
        <v>162</v>
      </c>
      <c r="E792" s="224" t="s">
        <v>1</v>
      </c>
      <c r="F792" s="225" t="s">
        <v>545</v>
      </c>
      <c r="G792" s="223"/>
      <c r="H792" s="226">
        <v>5.28</v>
      </c>
      <c r="I792" s="145"/>
      <c r="J792" s="223"/>
      <c r="L792" s="143"/>
      <c r="M792" s="146"/>
      <c r="T792" s="147"/>
      <c r="AT792" s="144" t="s">
        <v>162</v>
      </c>
      <c r="AU792" s="144" t="s">
        <v>88</v>
      </c>
      <c r="AV792" s="13" t="s">
        <v>88</v>
      </c>
      <c r="AW792" s="13" t="s">
        <v>32</v>
      </c>
      <c r="AX792" s="13" t="s">
        <v>78</v>
      </c>
      <c r="AY792" s="144" t="s">
        <v>153</v>
      </c>
    </row>
    <row r="793" spans="2:65" s="14" customFormat="1">
      <c r="B793" s="148"/>
      <c r="C793" s="227"/>
      <c r="D793" s="220" t="s">
        <v>162</v>
      </c>
      <c r="E793" s="228" t="s">
        <v>1</v>
      </c>
      <c r="F793" s="229" t="s">
        <v>165</v>
      </c>
      <c r="G793" s="227"/>
      <c r="H793" s="230">
        <v>5.28</v>
      </c>
      <c r="I793" s="150"/>
      <c r="J793" s="227"/>
      <c r="L793" s="148"/>
      <c r="M793" s="151"/>
      <c r="T793" s="152"/>
      <c r="AT793" s="149" t="s">
        <v>162</v>
      </c>
      <c r="AU793" s="149" t="s">
        <v>88</v>
      </c>
      <c r="AV793" s="14" t="s">
        <v>166</v>
      </c>
      <c r="AW793" s="14" t="s">
        <v>32</v>
      </c>
      <c r="AX793" s="14" t="s">
        <v>78</v>
      </c>
      <c r="AY793" s="149" t="s">
        <v>153</v>
      </c>
    </row>
    <row r="794" spans="2:65" s="12" customFormat="1">
      <c r="B794" s="138"/>
      <c r="C794" s="219"/>
      <c r="D794" s="220" t="s">
        <v>162</v>
      </c>
      <c r="E794" s="221" t="s">
        <v>1</v>
      </c>
      <c r="F794" s="222" t="s">
        <v>613</v>
      </c>
      <c r="G794" s="219"/>
      <c r="H794" s="221" t="s">
        <v>1</v>
      </c>
      <c r="I794" s="140"/>
      <c r="J794" s="219"/>
      <c r="L794" s="138"/>
      <c r="M794" s="141"/>
      <c r="T794" s="142"/>
      <c r="AT794" s="139" t="s">
        <v>162</v>
      </c>
      <c r="AU794" s="139" t="s">
        <v>88</v>
      </c>
      <c r="AV794" s="12" t="s">
        <v>86</v>
      </c>
      <c r="AW794" s="12" t="s">
        <v>32</v>
      </c>
      <c r="AX794" s="12" t="s">
        <v>78</v>
      </c>
      <c r="AY794" s="139" t="s">
        <v>153</v>
      </c>
    </row>
    <row r="795" spans="2:65" s="13" customFormat="1">
      <c r="B795" s="143"/>
      <c r="C795" s="223"/>
      <c r="D795" s="220" t="s">
        <v>162</v>
      </c>
      <c r="E795" s="224" t="s">
        <v>1</v>
      </c>
      <c r="F795" s="225" t="s">
        <v>614</v>
      </c>
      <c r="G795" s="223"/>
      <c r="H795" s="226">
        <v>87.650999999999996</v>
      </c>
      <c r="I795" s="145"/>
      <c r="J795" s="223"/>
      <c r="L795" s="143"/>
      <c r="M795" s="146"/>
      <c r="T795" s="147"/>
      <c r="AT795" s="144" t="s">
        <v>162</v>
      </c>
      <c r="AU795" s="144" t="s">
        <v>88</v>
      </c>
      <c r="AV795" s="13" t="s">
        <v>88</v>
      </c>
      <c r="AW795" s="13" t="s">
        <v>32</v>
      </c>
      <c r="AX795" s="13" t="s">
        <v>78</v>
      </c>
      <c r="AY795" s="144" t="s">
        <v>153</v>
      </c>
    </row>
    <row r="796" spans="2:65" s="12" customFormat="1">
      <c r="B796" s="138"/>
      <c r="C796" s="219"/>
      <c r="D796" s="220" t="s">
        <v>162</v>
      </c>
      <c r="E796" s="221" t="s">
        <v>1</v>
      </c>
      <c r="F796" s="222" t="s">
        <v>499</v>
      </c>
      <c r="G796" s="219"/>
      <c r="H796" s="221" t="s">
        <v>1</v>
      </c>
      <c r="I796" s="140"/>
      <c r="J796" s="219"/>
      <c r="L796" s="138"/>
      <c r="M796" s="141"/>
      <c r="T796" s="142"/>
      <c r="AT796" s="139" t="s">
        <v>162</v>
      </c>
      <c r="AU796" s="139" t="s">
        <v>88</v>
      </c>
      <c r="AV796" s="12" t="s">
        <v>86</v>
      </c>
      <c r="AW796" s="12" t="s">
        <v>32</v>
      </c>
      <c r="AX796" s="12" t="s">
        <v>78</v>
      </c>
      <c r="AY796" s="139" t="s">
        <v>153</v>
      </c>
    </row>
    <row r="797" spans="2:65" s="13" customFormat="1">
      <c r="B797" s="143"/>
      <c r="C797" s="223"/>
      <c r="D797" s="220" t="s">
        <v>162</v>
      </c>
      <c r="E797" s="224" t="s">
        <v>1</v>
      </c>
      <c r="F797" s="225" t="s">
        <v>615</v>
      </c>
      <c r="G797" s="223"/>
      <c r="H797" s="226">
        <v>-4.18</v>
      </c>
      <c r="I797" s="145"/>
      <c r="J797" s="223"/>
      <c r="L797" s="143"/>
      <c r="M797" s="146"/>
      <c r="T797" s="147"/>
      <c r="AT797" s="144" t="s">
        <v>162</v>
      </c>
      <c r="AU797" s="144" t="s">
        <v>88</v>
      </c>
      <c r="AV797" s="13" t="s">
        <v>88</v>
      </c>
      <c r="AW797" s="13" t="s">
        <v>32</v>
      </c>
      <c r="AX797" s="13" t="s">
        <v>78</v>
      </c>
      <c r="AY797" s="144" t="s">
        <v>153</v>
      </c>
    </row>
    <row r="798" spans="2:65" s="14" customFormat="1">
      <c r="B798" s="148"/>
      <c r="C798" s="227"/>
      <c r="D798" s="220" t="s">
        <v>162</v>
      </c>
      <c r="E798" s="228" t="s">
        <v>1</v>
      </c>
      <c r="F798" s="229" t="s">
        <v>165</v>
      </c>
      <c r="G798" s="227"/>
      <c r="H798" s="230">
        <v>83.471000000000004</v>
      </c>
      <c r="I798" s="150"/>
      <c r="J798" s="227"/>
      <c r="L798" s="148"/>
      <c r="M798" s="151"/>
      <c r="T798" s="152"/>
      <c r="AT798" s="149" t="s">
        <v>162</v>
      </c>
      <c r="AU798" s="149" t="s">
        <v>88</v>
      </c>
      <c r="AV798" s="14" t="s">
        <v>166</v>
      </c>
      <c r="AW798" s="14" t="s">
        <v>32</v>
      </c>
      <c r="AX798" s="14" t="s">
        <v>78</v>
      </c>
      <c r="AY798" s="149" t="s">
        <v>153</v>
      </c>
    </row>
    <row r="799" spans="2:65" s="15" customFormat="1">
      <c r="B799" s="153"/>
      <c r="C799" s="231"/>
      <c r="D799" s="220" t="s">
        <v>162</v>
      </c>
      <c r="E799" s="232" t="s">
        <v>1</v>
      </c>
      <c r="F799" s="233" t="s">
        <v>167</v>
      </c>
      <c r="G799" s="231"/>
      <c r="H799" s="234">
        <v>88.751000000000005</v>
      </c>
      <c r="I799" s="155"/>
      <c r="J799" s="231"/>
      <c r="L799" s="153"/>
      <c r="M799" s="156"/>
      <c r="T799" s="157"/>
      <c r="AT799" s="154" t="s">
        <v>162</v>
      </c>
      <c r="AU799" s="154" t="s">
        <v>88</v>
      </c>
      <c r="AV799" s="15" t="s">
        <v>160</v>
      </c>
      <c r="AW799" s="15" t="s">
        <v>32</v>
      </c>
      <c r="AX799" s="15" t="s">
        <v>86</v>
      </c>
      <c r="AY799" s="154" t="s">
        <v>153</v>
      </c>
    </row>
    <row r="800" spans="2:65" s="1" customFormat="1" ht="16.5" customHeight="1">
      <c r="B800" s="129"/>
      <c r="C800" s="238" t="s">
        <v>616</v>
      </c>
      <c r="D800" s="238" t="s">
        <v>366</v>
      </c>
      <c r="E800" s="239" t="s">
        <v>617</v>
      </c>
      <c r="F800" s="240" t="s">
        <v>618</v>
      </c>
      <c r="G800" s="241" t="s">
        <v>217</v>
      </c>
      <c r="H800" s="242">
        <v>93.188000000000002</v>
      </c>
      <c r="I800" s="159"/>
      <c r="J800" s="249">
        <f>ROUND(I800*H800,2)</f>
        <v>0</v>
      </c>
      <c r="K800" s="158" t="s">
        <v>159</v>
      </c>
      <c r="L800" s="160"/>
      <c r="M800" s="161" t="s">
        <v>1</v>
      </c>
      <c r="N800" s="162" t="s">
        <v>43</v>
      </c>
      <c r="P800" s="134">
        <f>O800*H800</f>
        <v>0</v>
      </c>
      <c r="Q800" s="134">
        <v>1.9599999999999999E-3</v>
      </c>
      <c r="R800" s="134">
        <f>Q800*H800</f>
        <v>0.18264848</v>
      </c>
      <c r="S800" s="134">
        <v>0</v>
      </c>
      <c r="T800" s="135">
        <f>S800*H800</f>
        <v>0</v>
      </c>
      <c r="AR800" s="136" t="s">
        <v>208</v>
      </c>
      <c r="AT800" s="136" t="s">
        <v>366</v>
      </c>
      <c r="AU800" s="136" t="s">
        <v>88</v>
      </c>
      <c r="AY800" s="17" t="s">
        <v>153</v>
      </c>
      <c r="BE800" s="137">
        <f>IF(N800="základní",J800,0)</f>
        <v>0</v>
      </c>
      <c r="BF800" s="137">
        <f>IF(N800="snížená",J800,0)</f>
        <v>0</v>
      </c>
      <c r="BG800" s="137">
        <f>IF(N800="zákl. přenesená",J800,0)</f>
        <v>0</v>
      </c>
      <c r="BH800" s="137">
        <f>IF(N800="sníž. přenesená",J800,0)</f>
        <v>0</v>
      </c>
      <c r="BI800" s="137">
        <f>IF(N800="nulová",J800,0)</f>
        <v>0</v>
      </c>
      <c r="BJ800" s="17" t="s">
        <v>86</v>
      </c>
      <c r="BK800" s="137">
        <f>ROUND(I800*H800,2)</f>
        <v>0</v>
      </c>
      <c r="BL800" s="17" t="s">
        <v>160</v>
      </c>
      <c r="BM800" s="136" t="s">
        <v>619</v>
      </c>
    </row>
    <row r="801" spans="2:65" s="13" customFormat="1" ht="20.399999999999999">
      <c r="B801" s="143"/>
      <c r="C801" s="223"/>
      <c r="D801" s="220" t="s">
        <v>162</v>
      </c>
      <c r="E801" s="223"/>
      <c r="F801" s="225" t="s">
        <v>620</v>
      </c>
      <c r="G801" s="223"/>
      <c r="H801" s="226">
        <v>93.188000000000002</v>
      </c>
      <c r="I801" s="145"/>
      <c r="J801" s="223"/>
      <c r="L801" s="143"/>
      <c r="M801" s="146"/>
      <c r="T801" s="147"/>
      <c r="AT801" s="144" t="s">
        <v>162</v>
      </c>
      <c r="AU801" s="144" t="s">
        <v>88</v>
      </c>
      <c r="AV801" s="13" t="s">
        <v>88</v>
      </c>
      <c r="AW801" s="13" t="s">
        <v>3</v>
      </c>
      <c r="AX801" s="13" t="s">
        <v>86</v>
      </c>
      <c r="AY801" s="144" t="s">
        <v>153</v>
      </c>
    </row>
    <row r="802" spans="2:65" s="1" customFormat="1" ht="24.15" customHeight="1">
      <c r="B802" s="129"/>
      <c r="C802" s="214" t="s">
        <v>621</v>
      </c>
      <c r="D802" s="214" t="s">
        <v>155</v>
      </c>
      <c r="E802" s="215" t="s">
        <v>622</v>
      </c>
      <c r="F802" s="216" t="s">
        <v>623</v>
      </c>
      <c r="G802" s="217" t="s">
        <v>337</v>
      </c>
      <c r="H802" s="218">
        <v>11.86</v>
      </c>
      <c r="I802" s="131"/>
      <c r="J802" s="248">
        <f>ROUND(I802*H802,2)</f>
        <v>0</v>
      </c>
      <c r="K802" s="130" t="s">
        <v>159</v>
      </c>
      <c r="L802" s="32"/>
      <c r="M802" s="132" t="s">
        <v>1</v>
      </c>
      <c r="N802" s="133" t="s">
        <v>43</v>
      </c>
      <c r="P802" s="134">
        <f>O802*H802</f>
        <v>0</v>
      </c>
      <c r="Q802" s="134">
        <v>3.0000000000000001E-5</v>
      </c>
      <c r="R802" s="134">
        <f>Q802*H802</f>
        <v>3.5579999999999997E-4</v>
      </c>
      <c r="S802" s="134">
        <v>0</v>
      </c>
      <c r="T802" s="135">
        <f>S802*H802</f>
        <v>0</v>
      </c>
      <c r="AR802" s="136" t="s">
        <v>160</v>
      </c>
      <c r="AT802" s="136" t="s">
        <v>155</v>
      </c>
      <c r="AU802" s="136" t="s">
        <v>88</v>
      </c>
      <c r="AY802" s="17" t="s">
        <v>153</v>
      </c>
      <c r="BE802" s="137">
        <f>IF(N802="základní",J802,0)</f>
        <v>0</v>
      </c>
      <c r="BF802" s="137">
        <f>IF(N802="snížená",J802,0)</f>
        <v>0</v>
      </c>
      <c r="BG802" s="137">
        <f>IF(N802="zákl. přenesená",J802,0)</f>
        <v>0</v>
      </c>
      <c r="BH802" s="137">
        <f>IF(N802="sníž. přenesená",J802,0)</f>
        <v>0</v>
      </c>
      <c r="BI802" s="137">
        <f>IF(N802="nulová",J802,0)</f>
        <v>0</v>
      </c>
      <c r="BJ802" s="17" t="s">
        <v>86</v>
      </c>
      <c r="BK802" s="137">
        <f>ROUND(I802*H802,2)</f>
        <v>0</v>
      </c>
      <c r="BL802" s="17" t="s">
        <v>160</v>
      </c>
      <c r="BM802" s="136" t="s">
        <v>624</v>
      </c>
    </row>
    <row r="803" spans="2:65" s="12" customFormat="1">
      <c r="B803" s="138"/>
      <c r="C803" s="219"/>
      <c r="D803" s="220" t="s">
        <v>162</v>
      </c>
      <c r="E803" s="221" t="s">
        <v>1</v>
      </c>
      <c r="F803" s="222" t="s">
        <v>625</v>
      </c>
      <c r="G803" s="219"/>
      <c r="H803" s="221" t="s">
        <v>1</v>
      </c>
      <c r="I803" s="140"/>
      <c r="J803" s="219"/>
      <c r="L803" s="138"/>
      <c r="M803" s="141"/>
      <c r="T803" s="142"/>
      <c r="AT803" s="139" t="s">
        <v>162</v>
      </c>
      <c r="AU803" s="139" t="s">
        <v>88</v>
      </c>
      <c r="AV803" s="12" t="s">
        <v>86</v>
      </c>
      <c r="AW803" s="12" t="s">
        <v>32</v>
      </c>
      <c r="AX803" s="12" t="s">
        <v>78</v>
      </c>
      <c r="AY803" s="139" t="s">
        <v>153</v>
      </c>
    </row>
    <row r="804" spans="2:65" s="13" customFormat="1">
      <c r="B804" s="143"/>
      <c r="C804" s="223"/>
      <c r="D804" s="220" t="s">
        <v>162</v>
      </c>
      <c r="E804" s="224" t="s">
        <v>1</v>
      </c>
      <c r="F804" s="225" t="s">
        <v>626</v>
      </c>
      <c r="G804" s="223"/>
      <c r="H804" s="226">
        <v>11.86</v>
      </c>
      <c r="I804" s="145"/>
      <c r="J804" s="223"/>
      <c r="L804" s="143"/>
      <c r="M804" s="146"/>
      <c r="T804" s="147"/>
      <c r="AT804" s="144" t="s">
        <v>162</v>
      </c>
      <c r="AU804" s="144" t="s">
        <v>88</v>
      </c>
      <c r="AV804" s="13" t="s">
        <v>88</v>
      </c>
      <c r="AW804" s="13" t="s">
        <v>32</v>
      </c>
      <c r="AX804" s="13" t="s">
        <v>78</v>
      </c>
      <c r="AY804" s="144" t="s">
        <v>153</v>
      </c>
    </row>
    <row r="805" spans="2:65" s="14" customFormat="1">
      <c r="B805" s="148"/>
      <c r="C805" s="227"/>
      <c r="D805" s="220" t="s">
        <v>162</v>
      </c>
      <c r="E805" s="228" t="s">
        <v>1</v>
      </c>
      <c r="F805" s="229" t="s">
        <v>165</v>
      </c>
      <c r="G805" s="227"/>
      <c r="H805" s="230">
        <v>11.86</v>
      </c>
      <c r="I805" s="150"/>
      <c r="J805" s="227"/>
      <c r="L805" s="148"/>
      <c r="M805" s="151"/>
      <c r="T805" s="152"/>
      <c r="AT805" s="149" t="s">
        <v>162</v>
      </c>
      <c r="AU805" s="149" t="s">
        <v>88</v>
      </c>
      <c r="AV805" s="14" t="s">
        <v>166</v>
      </c>
      <c r="AW805" s="14" t="s">
        <v>32</v>
      </c>
      <c r="AX805" s="14" t="s">
        <v>78</v>
      </c>
      <c r="AY805" s="149" t="s">
        <v>153</v>
      </c>
    </row>
    <row r="806" spans="2:65" s="15" customFormat="1">
      <c r="B806" s="153"/>
      <c r="C806" s="231"/>
      <c r="D806" s="220" t="s">
        <v>162</v>
      </c>
      <c r="E806" s="232" t="s">
        <v>1</v>
      </c>
      <c r="F806" s="233" t="s">
        <v>167</v>
      </c>
      <c r="G806" s="231"/>
      <c r="H806" s="234">
        <v>11.86</v>
      </c>
      <c r="I806" s="155"/>
      <c r="J806" s="231"/>
      <c r="L806" s="153"/>
      <c r="M806" s="156"/>
      <c r="T806" s="157"/>
      <c r="AT806" s="154" t="s">
        <v>162</v>
      </c>
      <c r="AU806" s="154" t="s">
        <v>88</v>
      </c>
      <c r="AV806" s="15" t="s">
        <v>160</v>
      </c>
      <c r="AW806" s="15" t="s">
        <v>32</v>
      </c>
      <c r="AX806" s="15" t="s">
        <v>86</v>
      </c>
      <c r="AY806" s="154" t="s">
        <v>153</v>
      </c>
    </row>
    <row r="807" spans="2:65" s="1" customFormat="1" ht="24.15" customHeight="1">
      <c r="B807" s="129"/>
      <c r="C807" s="238" t="s">
        <v>627</v>
      </c>
      <c r="D807" s="238" t="s">
        <v>366</v>
      </c>
      <c r="E807" s="239" t="s">
        <v>628</v>
      </c>
      <c r="F807" s="240" t="s">
        <v>629</v>
      </c>
      <c r="G807" s="241" t="s">
        <v>337</v>
      </c>
      <c r="H807" s="242">
        <v>12.452999999999999</v>
      </c>
      <c r="I807" s="159"/>
      <c r="J807" s="249">
        <f>ROUND(I807*H807,2)</f>
        <v>0</v>
      </c>
      <c r="K807" s="158" t="s">
        <v>159</v>
      </c>
      <c r="L807" s="160"/>
      <c r="M807" s="161" t="s">
        <v>1</v>
      </c>
      <c r="N807" s="162" t="s">
        <v>43</v>
      </c>
      <c r="P807" s="134">
        <f>O807*H807</f>
        <v>0</v>
      </c>
      <c r="Q807" s="134">
        <v>5.0000000000000001E-4</v>
      </c>
      <c r="R807" s="134">
        <f>Q807*H807</f>
        <v>6.2265000000000003E-3</v>
      </c>
      <c r="S807" s="134">
        <v>0</v>
      </c>
      <c r="T807" s="135">
        <f>S807*H807</f>
        <v>0</v>
      </c>
      <c r="AR807" s="136" t="s">
        <v>208</v>
      </c>
      <c r="AT807" s="136" t="s">
        <v>366</v>
      </c>
      <c r="AU807" s="136" t="s">
        <v>88</v>
      </c>
      <c r="AY807" s="17" t="s">
        <v>153</v>
      </c>
      <c r="BE807" s="137">
        <f>IF(N807="základní",J807,0)</f>
        <v>0</v>
      </c>
      <c r="BF807" s="137">
        <f>IF(N807="snížená",J807,0)</f>
        <v>0</v>
      </c>
      <c r="BG807" s="137">
        <f>IF(N807="zákl. přenesená",J807,0)</f>
        <v>0</v>
      </c>
      <c r="BH807" s="137">
        <f>IF(N807="sníž. přenesená",J807,0)</f>
        <v>0</v>
      </c>
      <c r="BI807" s="137">
        <f>IF(N807="nulová",J807,0)</f>
        <v>0</v>
      </c>
      <c r="BJ807" s="17" t="s">
        <v>86</v>
      </c>
      <c r="BK807" s="137">
        <f>ROUND(I807*H807,2)</f>
        <v>0</v>
      </c>
      <c r="BL807" s="17" t="s">
        <v>160</v>
      </c>
      <c r="BM807" s="136" t="s">
        <v>630</v>
      </c>
    </row>
    <row r="808" spans="2:65" s="13" customFormat="1">
      <c r="B808" s="143"/>
      <c r="C808" s="223"/>
      <c r="D808" s="220" t="s">
        <v>162</v>
      </c>
      <c r="E808" s="223"/>
      <c r="F808" s="225" t="s">
        <v>631</v>
      </c>
      <c r="G808" s="223"/>
      <c r="H808" s="226">
        <v>12.452999999999999</v>
      </c>
      <c r="I808" s="145"/>
      <c r="J808" s="223"/>
      <c r="L808" s="143"/>
      <c r="M808" s="146"/>
      <c r="T808" s="147"/>
      <c r="AT808" s="144" t="s">
        <v>162</v>
      </c>
      <c r="AU808" s="144" t="s">
        <v>88</v>
      </c>
      <c r="AV808" s="13" t="s">
        <v>88</v>
      </c>
      <c r="AW808" s="13" t="s">
        <v>3</v>
      </c>
      <c r="AX808" s="13" t="s">
        <v>86</v>
      </c>
      <c r="AY808" s="144" t="s">
        <v>153</v>
      </c>
    </row>
    <row r="809" spans="2:65" s="1" customFormat="1" ht="24.15" customHeight="1">
      <c r="B809" s="129"/>
      <c r="C809" s="214" t="s">
        <v>632</v>
      </c>
      <c r="D809" s="214" t="s">
        <v>155</v>
      </c>
      <c r="E809" s="215" t="s">
        <v>633</v>
      </c>
      <c r="F809" s="216" t="s">
        <v>634</v>
      </c>
      <c r="G809" s="217" t="s">
        <v>337</v>
      </c>
      <c r="H809" s="218">
        <v>38.68</v>
      </c>
      <c r="I809" s="131"/>
      <c r="J809" s="248">
        <f>ROUND(I809*H809,2)</f>
        <v>0</v>
      </c>
      <c r="K809" s="130" t="s">
        <v>159</v>
      </c>
      <c r="L809" s="32"/>
      <c r="M809" s="132" t="s">
        <v>1</v>
      </c>
      <c r="N809" s="133" t="s">
        <v>43</v>
      </c>
      <c r="P809" s="134">
        <f>O809*H809</f>
        <v>0</v>
      </c>
      <c r="Q809" s="134">
        <v>0</v>
      </c>
      <c r="R809" s="134">
        <f>Q809*H809</f>
        <v>0</v>
      </c>
      <c r="S809" s="134">
        <v>0</v>
      </c>
      <c r="T809" s="135">
        <f>S809*H809</f>
        <v>0</v>
      </c>
      <c r="AR809" s="136" t="s">
        <v>160</v>
      </c>
      <c r="AT809" s="136" t="s">
        <v>155</v>
      </c>
      <c r="AU809" s="136" t="s">
        <v>88</v>
      </c>
      <c r="AY809" s="17" t="s">
        <v>153</v>
      </c>
      <c r="BE809" s="137">
        <f>IF(N809="základní",J809,0)</f>
        <v>0</v>
      </c>
      <c r="BF809" s="137">
        <f>IF(N809="snížená",J809,0)</f>
        <v>0</v>
      </c>
      <c r="BG809" s="137">
        <f>IF(N809="zákl. přenesená",J809,0)</f>
        <v>0</v>
      </c>
      <c r="BH809" s="137">
        <f>IF(N809="sníž. přenesená",J809,0)</f>
        <v>0</v>
      </c>
      <c r="BI809" s="137">
        <f>IF(N809="nulová",J809,0)</f>
        <v>0</v>
      </c>
      <c r="BJ809" s="17" t="s">
        <v>86</v>
      </c>
      <c r="BK809" s="137">
        <f>ROUND(I809*H809,2)</f>
        <v>0</v>
      </c>
      <c r="BL809" s="17" t="s">
        <v>160</v>
      </c>
      <c r="BM809" s="136" t="s">
        <v>635</v>
      </c>
    </row>
    <row r="810" spans="2:65" s="12" customFormat="1">
      <c r="B810" s="138"/>
      <c r="C810" s="219"/>
      <c r="D810" s="220" t="s">
        <v>162</v>
      </c>
      <c r="E810" s="221" t="s">
        <v>1</v>
      </c>
      <c r="F810" s="222" t="s">
        <v>636</v>
      </c>
      <c r="G810" s="219"/>
      <c r="H810" s="221" t="s">
        <v>1</v>
      </c>
      <c r="I810" s="140"/>
      <c r="J810" s="219"/>
      <c r="L810" s="138"/>
      <c r="M810" s="141"/>
      <c r="T810" s="142"/>
      <c r="AT810" s="139" t="s">
        <v>162</v>
      </c>
      <c r="AU810" s="139" t="s">
        <v>88</v>
      </c>
      <c r="AV810" s="12" t="s">
        <v>86</v>
      </c>
      <c r="AW810" s="12" t="s">
        <v>32</v>
      </c>
      <c r="AX810" s="12" t="s">
        <v>78</v>
      </c>
      <c r="AY810" s="139" t="s">
        <v>153</v>
      </c>
    </row>
    <row r="811" spans="2:65" s="13" customFormat="1">
      <c r="B811" s="143"/>
      <c r="C811" s="223"/>
      <c r="D811" s="220" t="s">
        <v>162</v>
      </c>
      <c r="E811" s="224" t="s">
        <v>1</v>
      </c>
      <c r="F811" s="225" t="s">
        <v>637</v>
      </c>
      <c r="G811" s="223"/>
      <c r="H811" s="226">
        <v>24.24</v>
      </c>
      <c r="I811" s="145"/>
      <c r="J811" s="223"/>
      <c r="L811" s="143"/>
      <c r="M811" s="146"/>
      <c r="T811" s="147"/>
      <c r="AT811" s="144" t="s">
        <v>162</v>
      </c>
      <c r="AU811" s="144" t="s">
        <v>88</v>
      </c>
      <c r="AV811" s="13" t="s">
        <v>88</v>
      </c>
      <c r="AW811" s="13" t="s">
        <v>32</v>
      </c>
      <c r="AX811" s="13" t="s">
        <v>78</v>
      </c>
      <c r="AY811" s="144" t="s">
        <v>153</v>
      </c>
    </row>
    <row r="812" spans="2:65" s="14" customFormat="1">
      <c r="B812" s="148"/>
      <c r="C812" s="227"/>
      <c r="D812" s="220" t="s">
        <v>162</v>
      </c>
      <c r="E812" s="228" t="s">
        <v>1</v>
      </c>
      <c r="F812" s="229" t="s">
        <v>165</v>
      </c>
      <c r="G812" s="227"/>
      <c r="H812" s="230">
        <v>24.24</v>
      </c>
      <c r="I812" s="150"/>
      <c r="J812" s="227"/>
      <c r="L812" s="148"/>
      <c r="M812" s="151"/>
      <c r="T812" s="152"/>
      <c r="AT812" s="149" t="s">
        <v>162</v>
      </c>
      <c r="AU812" s="149" t="s">
        <v>88</v>
      </c>
      <c r="AV812" s="14" t="s">
        <v>166</v>
      </c>
      <c r="AW812" s="14" t="s">
        <v>32</v>
      </c>
      <c r="AX812" s="14" t="s">
        <v>78</v>
      </c>
      <c r="AY812" s="149" t="s">
        <v>153</v>
      </c>
    </row>
    <row r="813" spans="2:65" s="12" customFormat="1">
      <c r="B813" s="138"/>
      <c r="C813" s="219"/>
      <c r="D813" s="220" t="s">
        <v>162</v>
      </c>
      <c r="E813" s="221" t="s">
        <v>1</v>
      </c>
      <c r="F813" s="222" t="s">
        <v>638</v>
      </c>
      <c r="G813" s="219"/>
      <c r="H813" s="221" t="s">
        <v>1</v>
      </c>
      <c r="I813" s="140"/>
      <c r="J813" s="219"/>
      <c r="L813" s="138"/>
      <c r="M813" s="141"/>
      <c r="T813" s="142"/>
      <c r="AT813" s="139" t="s">
        <v>162</v>
      </c>
      <c r="AU813" s="139" t="s">
        <v>88</v>
      </c>
      <c r="AV813" s="12" t="s">
        <v>86</v>
      </c>
      <c r="AW813" s="12" t="s">
        <v>32</v>
      </c>
      <c r="AX813" s="12" t="s">
        <v>78</v>
      </c>
      <c r="AY813" s="139" t="s">
        <v>153</v>
      </c>
    </row>
    <row r="814" spans="2:65" s="13" customFormat="1">
      <c r="B814" s="143"/>
      <c r="C814" s="223"/>
      <c r="D814" s="220" t="s">
        <v>162</v>
      </c>
      <c r="E814" s="224" t="s">
        <v>1</v>
      </c>
      <c r="F814" s="225" t="s">
        <v>639</v>
      </c>
      <c r="G814" s="223"/>
      <c r="H814" s="226">
        <v>14.44</v>
      </c>
      <c r="I814" s="145"/>
      <c r="J814" s="223"/>
      <c r="L814" s="143"/>
      <c r="M814" s="146"/>
      <c r="T814" s="147"/>
      <c r="AT814" s="144" t="s">
        <v>162</v>
      </c>
      <c r="AU814" s="144" t="s">
        <v>88</v>
      </c>
      <c r="AV814" s="13" t="s">
        <v>88</v>
      </c>
      <c r="AW814" s="13" t="s">
        <v>32</v>
      </c>
      <c r="AX814" s="13" t="s">
        <v>78</v>
      </c>
      <c r="AY814" s="144" t="s">
        <v>153</v>
      </c>
    </row>
    <row r="815" spans="2:65" s="14" customFormat="1">
      <c r="B815" s="148"/>
      <c r="C815" s="227"/>
      <c r="D815" s="220" t="s">
        <v>162</v>
      </c>
      <c r="E815" s="228" t="s">
        <v>1</v>
      </c>
      <c r="F815" s="229" t="s">
        <v>165</v>
      </c>
      <c r="G815" s="227"/>
      <c r="H815" s="230">
        <v>14.44</v>
      </c>
      <c r="I815" s="150"/>
      <c r="J815" s="227"/>
      <c r="L815" s="148"/>
      <c r="M815" s="151"/>
      <c r="T815" s="152"/>
      <c r="AT815" s="149" t="s">
        <v>162</v>
      </c>
      <c r="AU815" s="149" t="s">
        <v>88</v>
      </c>
      <c r="AV815" s="14" t="s">
        <v>166</v>
      </c>
      <c r="AW815" s="14" t="s">
        <v>32</v>
      </c>
      <c r="AX815" s="14" t="s">
        <v>78</v>
      </c>
      <c r="AY815" s="149" t="s">
        <v>153</v>
      </c>
    </row>
    <row r="816" spans="2:65" s="15" customFormat="1">
      <c r="B816" s="153"/>
      <c r="C816" s="231"/>
      <c r="D816" s="220" t="s">
        <v>162</v>
      </c>
      <c r="E816" s="232" t="s">
        <v>1</v>
      </c>
      <c r="F816" s="233" t="s">
        <v>167</v>
      </c>
      <c r="G816" s="231"/>
      <c r="H816" s="234">
        <v>38.68</v>
      </c>
      <c r="I816" s="155"/>
      <c r="J816" s="231"/>
      <c r="L816" s="153"/>
      <c r="M816" s="156"/>
      <c r="T816" s="157"/>
      <c r="AT816" s="154" t="s">
        <v>162</v>
      </c>
      <c r="AU816" s="154" t="s">
        <v>88</v>
      </c>
      <c r="AV816" s="15" t="s">
        <v>160</v>
      </c>
      <c r="AW816" s="15" t="s">
        <v>32</v>
      </c>
      <c r="AX816" s="15" t="s">
        <v>86</v>
      </c>
      <c r="AY816" s="154" t="s">
        <v>153</v>
      </c>
    </row>
    <row r="817" spans="2:65" s="1" customFormat="1" ht="24.15" customHeight="1">
      <c r="B817" s="129"/>
      <c r="C817" s="238" t="s">
        <v>640</v>
      </c>
      <c r="D817" s="238" t="s">
        <v>366</v>
      </c>
      <c r="E817" s="239" t="s">
        <v>641</v>
      </c>
      <c r="F817" s="240" t="s">
        <v>642</v>
      </c>
      <c r="G817" s="241" t="s">
        <v>337</v>
      </c>
      <c r="H817" s="242">
        <v>25.452000000000002</v>
      </c>
      <c r="I817" s="159"/>
      <c r="J817" s="249">
        <f>ROUND(I817*H817,2)</f>
        <v>0</v>
      </c>
      <c r="K817" s="158" t="s">
        <v>159</v>
      </c>
      <c r="L817" s="160"/>
      <c r="M817" s="161" t="s">
        <v>1</v>
      </c>
      <c r="N817" s="162" t="s">
        <v>43</v>
      </c>
      <c r="P817" s="134">
        <f>O817*H817</f>
        <v>0</v>
      </c>
      <c r="Q817" s="134">
        <v>1E-4</v>
      </c>
      <c r="R817" s="134">
        <f>Q817*H817</f>
        <v>2.5452000000000005E-3</v>
      </c>
      <c r="S817" s="134">
        <v>0</v>
      </c>
      <c r="T817" s="135">
        <f>S817*H817</f>
        <v>0</v>
      </c>
      <c r="AR817" s="136" t="s">
        <v>208</v>
      </c>
      <c r="AT817" s="136" t="s">
        <v>366</v>
      </c>
      <c r="AU817" s="136" t="s">
        <v>88</v>
      </c>
      <c r="AY817" s="17" t="s">
        <v>153</v>
      </c>
      <c r="BE817" s="137">
        <f>IF(N817="základní",J817,0)</f>
        <v>0</v>
      </c>
      <c r="BF817" s="137">
        <f>IF(N817="snížená",J817,0)</f>
        <v>0</v>
      </c>
      <c r="BG817" s="137">
        <f>IF(N817="zákl. přenesená",J817,0)</f>
        <v>0</v>
      </c>
      <c r="BH817" s="137">
        <f>IF(N817="sníž. přenesená",J817,0)</f>
        <v>0</v>
      </c>
      <c r="BI817" s="137">
        <f>IF(N817="nulová",J817,0)</f>
        <v>0</v>
      </c>
      <c r="BJ817" s="17" t="s">
        <v>86</v>
      </c>
      <c r="BK817" s="137">
        <f>ROUND(I817*H817,2)</f>
        <v>0</v>
      </c>
      <c r="BL817" s="17" t="s">
        <v>160</v>
      </c>
      <c r="BM817" s="136" t="s">
        <v>643</v>
      </c>
    </row>
    <row r="818" spans="2:65" s="13" customFormat="1">
      <c r="B818" s="143"/>
      <c r="C818" s="223"/>
      <c r="D818" s="220" t="s">
        <v>162</v>
      </c>
      <c r="E818" s="223"/>
      <c r="F818" s="225" t="s">
        <v>644</v>
      </c>
      <c r="G818" s="223"/>
      <c r="H818" s="226">
        <v>25.452000000000002</v>
      </c>
      <c r="I818" s="145"/>
      <c r="J818" s="223"/>
      <c r="L818" s="143"/>
      <c r="M818" s="146"/>
      <c r="T818" s="147"/>
      <c r="AT818" s="144" t="s">
        <v>162</v>
      </c>
      <c r="AU818" s="144" t="s">
        <v>88</v>
      </c>
      <c r="AV818" s="13" t="s">
        <v>88</v>
      </c>
      <c r="AW818" s="13" t="s">
        <v>3</v>
      </c>
      <c r="AX818" s="13" t="s">
        <v>86</v>
      </c>
      <c r="AY818" s="144" t="s">
        <v>153</v>
      </c>
    </row>
    <row r="819" spans="2:65" s="1" customFormat="1" ht="24.15" customHeight="1">
      <c r="B819" s="129"/>
      <c r="C819" s="238" t="s">
        <v>645</v>
      </c>
      <c r="D819" s="238" t="s">
        <v>366</v>
      </c>
      <c r="E819" s="239" t="s">
        <v>646</v>
      </c>
      <c r="F819" s="240" t="s">
        <v>647</v>
      </c>
      <c r="G819" s="241" t="s">
        <v>337</v>
      </c>
      <c r="H819" s="242">
        <v>15.92</v>
      </c>
      <c r="I819" s="159"/>
      <c r="J819" s="249">
        <f>ROUND(I819*H819,2)</f>
        <v>0</v>
      </c>
      <c r="K819" s="158" t="s">
        <v>159</v>
      </c>
      <c r="L819" s="160"/>
      <c r="M819" s="161" t="s">
        <v>1</v>
      </c>
      <c r="N819" s="162" t="s">
        <v>43</v>
      </c>
      <c r="P819" s="134">
        <f>O819*H819</f>
        <v>0</v>
      </c>
      <c r="Q819" s="134">
        <v>5.0000000000000001E-4</v>
      </c>
      <c r="R819" s="134">
        <f>Q819*H819</f>
        <v>7.9600000000000001E-3</v>
      </c>
      <c r="S819" s="134">
        <v>0</v>
      </c>
      <c r="T819" s="135">
        <f>S819*H819</f>
        <v>0</v>
      </c>
      <c r="AR819" s="136" t="s">
        <v>208</v>
      </c>
      <c r="AT819" s="136" t="s">
        <v>366</v>
      </c>
      <c r="AU819" s="136" t="s">
        <v>88</v>
      </c>
      <c r="AY819" s="17" t="s">
        <v>153</v>
      </c>
      <c r="BE819" s="137">
        <f>IF(N819="základní",J819,0)</f>
        <v>0</v>
      </c>
      <c r="BF819" s="137">
        <f>IF(N819="snížená",J819,0)</f>
        <v>0</v>
      </c>
      <c r="BG819" s="137">
        <f>IF(N819="zákl. přenesená",J819,0)</f>
        <v>0</v>
      </c>
      <c r="BH819" s="137">
        <f>IF(N819="sníž. přenesená",J819,0)</f>
        <v>0</v>
      </c>
      <c r="BI819" s="137">
        <f>IF(N819="nulová",J819,0)</f>
        <v>0</v>
      </c>
      <c r="BJ819" s="17" t="s">
        <v>86</v>
      </c>
      <c r="BK819" s="137">
        <f>ROUND(I819*H819,2)</f>
        <v>0</v>
      </c>
      <c r="BL819" s="17" t="s">
        <v>160</v>
      </c>
      <c r="BM819" s="136" t="s">
        <v>648</v>
      </c>
    </row>
    <row r="820" spans="2:65" s="12" customFormat="1">
      <c r="B820" s="138"/>
      <c r="C820" s="219"/>
      <c r="D820" s="220" t="s">
        <v>162</v>
      </c>
      <c r="E820" s="221" t="s">
        <v>1</v>
      </c>
      <c r="F820" s="222" t="s">
        <v>649</v>
      </c>
      <c r="G820" s="219"/>
      <c r="H820" s="221" t="s">
        <v>1</v>
      </c>
      <c r="I820" s="140"/>
      <c r="J820" s="219"/>
      <c r="L820" s="138"/>
      <c r="M820" s="141"/>
      <c r="T820" s="142"/>
      <c r="AT820" s="139" t="s">
        <v>162</v>
      </c>
      <c r="AU820" s="139" t="s">
        <v>88</v>
      </c>
      <c r="AV820" s="12" t="s">
        <v>86</v>
      </c>
      <c r="AW820" s="12" t="s">
        <v>32</v>
      </c>
      <c r="AX820" s="12" t="s">
        <v>78</v>
      </c>
      <c r="AY820" s="139" t="s">
        <v>153</v>
      </c>
    </row>
    <row r="821" spans="2:65" s="13" customFormat="1">
      <c r="B821" s="143"/>
      <c r="C821" s="223"/>
      <c r="D821" s="220" t="s">
        <v>162</v>
      </c>
      <c r="E821" s="224" t="s">
        <v>1</v>
      </c>
      <c r="F821" s="225" t="s">
        <v>650</v>
      </c>
      <c r="G821" s="223"/>
      <c r="H821" s="226">
        <v>15.162000000000001</v>
      </c>
      <c r="I821" s="145"/>
      <c r="J821" s="223"/>
      <c r="L821" s="143"/>
      <c r="M821" s="146"/>
      <c r="T821" s="147"/>
      <c r="AT821" s="144" t="s">
        <v>162</v>
      </c>
      <c r="AU821" s="144" t="s">
        <v>88</v>
      </c>
      <c r="AV821" s="13" t="s">
        <v>88</v>
      </c>
      <c r="AW821" s="13" t="s">
        <v>32</v>
      </c>
      <c r="AX821" s="13" t="s">
        <v>78</v>
      </c>
      <c r="AY821" s="144" t="s">
        <v>153</v>
      </c>
    </row>
    <row r="822" spans="2:65" s="14" customFormat="1">
      <c r="B822" s="148"/>
      <c r="C822" s="227"/>
      <c r="D822" s="220" t="s">
        <v>162</v>
      </c>
      <c r="E822" s="228" t="s">
        <v>1</v>
      </c>
      <c r="F822" s="229" t="s">
        <v>165</v>
      </c>
      <c r="G822" s="227"/>
      <c r="H822" s="230">
        <v>15.162000000000001</v>
      </c>
      <c r="I822" s="150"/>
      <c r="J822" s="227"/>
      <c r="L822" s="148"/>
      <c r="M822" s="151"/>
      <c r="T822" s="152"/>
      <c r="AT822" s="149" t="s">
        <v>162</v>
      </c>
      <c r="AU822" s="149" t="s">
        <v>88</v>
      </c>
      <c r="AV822" s="14" t="s">
        <v>166</v>
      </c>
      <c r="AW822" s="14" t="s">
        <v>32</v>
      </c>
      <c r="AX822" s="14" t="s">
        <v>78</v>
      </c>
      <c r="AY822" s="149" t="s">
        <v>153</v>
      </c>
    </row>
    <row r="823" spans="2:65" s="15" customFormat="1">
      <c r="B823" s="153"/>
      <c r="C823" s="231"/>
      <c r="D823" s="220" t="s">
        <v>162</v>
      </c>
      <c r="E823" s="232" t="s">
        <v>1</v>
      </c>
      <c r="F823" s="233" t="s">
        <v>167</v>
      </c>
      <c r="G823" s="231"/>
      <c r="H823" s="234">
        <v>15.162000000000001</v>
      </c>
      <c r="I823" s="155"/>
      <c r="J823" s="231"/>
      <c r="L823" s="153"/>
      <c r="M823" s="156"/>
      <c r="T823" s="157"/>
      <c r="AT823" s="154" t="s">
        <v>162</v>
      </c>
      <c r="AU823" s="154" t="s">
        <v>88</v>
      </c>
      <c r="AV823" s="15" t="s">
        <v>160</v>
      </c>
      <c r="AW823" s="15" t="s">
        <v>32</v>
      </c>
      <c r="AX823" s="15" t="s">
        <v>86</v>
      </c>
      <c r="AY823" s="154" t="s">
        <v>153</v>
      </c>
    </row>
    <row r="824" spans="2:65" s="13" customFormat="1">
      <c r="B824" s="143"/>
      <c r="C824" s="223"/>
      <c r="D824" s="220" t="s">
        <v>162</v>
      </c>
      <c r="E824" s="223"/>
      <c r="F824" s="225" t="s">
        <v>651</v>
      </c>
      <c r="G824" s="223"/>
      <c r="H824" s="226">
        <v>15.92</v>
      </c>
      <c r="I824" s="145"/>
      <c r="J824" s="223"/>
      <c r="L824" s="143"/>
      <c r="M824" s="146"/>
      <c r="T824" s="147"/>
      <c r="AT824" s="144" t="s">
        <v>162</v>
      </c>
      <c r="AU824" s="144" t="s">
        <v>88</v>
      </c>
      <c r="AV824" s="13" t="s">
        <v>88</v>
      </c>
      <c r="AW824" s="13" t="s">
        <v>3</v>
      </c>
      <c r="AX824" s="13" t="s">
        <v>86</v>
      </c>
      <c r="AY824" s="144" t="s">
        <v>153</v>
      </c>
    </row>
    <row r="825" spans="2:65" s="1" customFormat="1" ht="37.799999999999997" customHeight="1">
      <c r="B825" s="129"/>
      <c r="C825" s="214" t="s">
        <v>652</v>
      </c>
      <c r="D825" s="214" t="s">
        <v>155</v>
      </c>
      <c r="E825" s="215" t="s">
        <v>653</v>
      </c>
      <c r="F825" s="216" t="s">
        <v>654</v>
      </c>
      <c r="G825" s="217" t="s">
        <v>217</v>
      </c>
      <c r="H825" s="218">
        <v>5.88</v>
      </c>
      <c r="I825" s="131"/>
      <c r="J825" s="248">
        <f>ROUND(I825*H825,2)</f>
        <v>0</v>
      </c>
      <c r="K825" s="130" t="s">
        <v>159</v>
      </c>
      <c r="L825" s="32"/>
      <c r="M825" s="132" t="s">
        <v>1</v>
      </c>
      <c r="N825" s="133" t="s">
        <v>43</v>
      </c>
      <c r="P825" s="134">
        <f>O825*H825</f>
        <v>0</v>
      </c>
      <c r="Q825" s="134">
        <v>5.7000000000000002E-3</v>
      </c>
      <c r="R825" s="134">
        <f>Q825*H825</f>
        <v>3.3515999999999997E-2</v>
      </c>
      <c r="S825" s="134">
        <v>0</v>
      </c>
      <c r="T825" s="135">
        <f>S825*H825</f>
        <v>0</v>
      </c>
      <c r="AR825" s="136" t="s">
        <v>160</v>
      </c>
      <c r="AT825" s="136" t="s">
        <v>155</v>
      </c>
      <c r="AU825" s="136" t="s">
        <v>88</v>
      </c>
      <c r="AY825" s="17" t="s">
        <v>153</v>
      </c>
      <c r="BE825" s="137">
        <f>IF(N825="základní",J825,0)</f>
        <v>0</v>
      </c>
      <c r="BF825" s="137">
        <f>IF(N825="snížená",J825,0)</f>
        <v>0</v>
      </c>
      <c r="BG825" s="137">
        <f>IF(N825="zákl. přenesená",J825,0)</f>
        <v>0</v>
      </c>
      <c r="BH825" s="137">
        <f>IF(N825="sníž. přenesená",J825,0)</f>
        <v>0</v>
      </c>
      <c r="BI825" s="137">
        <f>IF(N825="nulová",J825,0)</f>
        <v>0</v>
      </c>
      <c r="BJ825" s="17" t="s">
        <v>86</v>
      </c>
      <c r="BK825" s="137">
        <f>ROUND(I825*H825,2)</f>
        <v>0</v>
      </c>
      <c r="BL825" s="17" t="s">
        <v>160</v>
      </c>
      <c r="BM825" s="136" t="s">
        <v>655</v>
      </c>
    </row>
    <row r="826" spans="2:65" s="12" customFormat="1">
      <c r="B826" s="138"/>
      <c r="C826" s="219"/>
      <c r="D826" s="220" t="s">
        <v>162</v>
      </c>
      <c r="E826" s="221" t="s">
        <v>1</v>
      </c>
      <c r="F826" s="222" t="s">
        <v>656</v>
      </c>
      <c r="G826" s="219"/>
      <c r="H826" s="221" t="s">
        <v>1</v>
      </c>
      <c r="I826" s="140"/>
      <c r="J826" s="219"/>
      <c r="L826" s="138"/>
      <c r="M826" s="141"/>
      <c r="T826" s="142"/>
      <c r="AT826" s="139" t="s">
        <v>162</v>
      </c>
      <c r="AU826" s="139" t="s">
        <v>88</v>
      </c>
      <c r="AV826" s="12" t="s">
        <v>86</v>
      </c>
      <c r="AW826" s="12" t="s">
        <v>32</v>
      </c>
      <c r="AX826" s="12" t="s">
        <v>78</v>
      </c>
      <c r="AY826" s="139" t="s">
        <v>153</v>
      </c>
    </row>
    <row r="827" spans="2:65" s="13" customFormat="1">
      <c r="B827" s="143"/>
      <c r="C827" s="223"/>
      <c r="D827" s="220" t="s">
        <v>162</v>
      </c>
      <c r="E827" s="224" t="s">
        <v>1</v>
      </c>
      <c r="F827" s="225" t="s">
        <v>587</v>
      </c>
      <c r="G827" s="223"/>
      <c r="H827" s="226">
        <v>5.88</v>
      </c>
      <c r="I827" s="145"/>
      <c r="J827" s="223"/>
      <c r="L827" s="143"/>
      <c r="M827" s="146"/>
      <c r="T827" s="147"/>
      <c r="AT827" s="144" t="s">
        <v>162</v>
      </c>
      <c r="AU827" s="144" t="s">
        <v>88</v>
      </c>
      <c r="AV827" s="13" t="s">
        <v>88</v>
      </c>
      <c r="AW827" s="13" t="s">
        <v>32</v>
      </c>
      <c r="AX827" s="13" t="s">
        <v>78</v>
      </c>
      <c r="AY827" s="144" t="s">
        <v>153</v>
      </c>
    </row>
    <row r="828" spans="2:65" s="14" customFormat="1">
      <c r="B828" s="148"/>
      <c r="C828" s="227"/>
      <c r="D828" s="220" t="s">
        <v>162</v>
      </c>
      <c r="E828" s="228" t="s">
        <v>1</v>
      </c>
      <c r="F828" s="229" t="s">
        <v>165</v>
      </c>
      <c r="G828" s="227"/>
      <c r="H828" s="230">
        <v>5.88</v>
      </c>
      <c r="I828" s="150"/>
      <c r="J828" s="227"/>
      <c r="L828" s="148"/>
      <c r="M828" s="151"/>
      <c r="T828" s="152"/>
      <c r="AT828" s="149" t="s">
        <v>162</v>
      </c>
      <c r="AU828" s="149" t="s">
        <v>88</v>
      </c>
      <c r="AV828" s="14" t="s">
        <v>166</v>
      </c>
      <c r="AW828" s="14" t="s">
        <v>32</v>
      </c>
      <c r="AX828" s="14" t="s">
        <v>78</v>
      </c>
      <c r="AY828" s="149" t="s">
        <v>153</v>
      </c>
    </row>
    <row r="829" spans="2:65" s="15" customFormat="1">
      <c r="B829" s="153"/>
      <c r="C829" s="231"/>
      <c r="D829" s="220" t="s">
        <v>162</v>
      </c>
      <c r="E829" s="232" t="s">
        <v>1</v>
      </c>
      <c r="F829" s="233" t="s">
        <v>167</v>
      </c>
      <c r="G829" s="231"/>
      <c r="H829" s="234">
        <v>5.88</v>
      </c>
      <c r="I829" s="155"/>
      <c r="J829" s="231"/>
      <c r="L829" s="153"/>
      <c r="M829" s="156"/>
      <c r="T829" s="157"/>
      <c r="AT829" s="154" t="s">
        <v>162</v>
      </c>
      <c r="AU829" s="154" t="s">
        <v>88</v>
      </c>
      <c r="AV829" s="15" t="s">
        <v>160</v>
      </c>
      <c r="AW829" s="15" t="s">
        <v>32</v>
      </c>
      <c r="AX829" s="15" t="s">
        <v>86</v>
      </c>
      <c r="AY829" s="154" t="s">
        <v>153</v>
      </c>
    </row>
    <row r="830" spans="2:65" s="1" customFormat="1" ht="37.799999999999997" customHeight="1">
      <c r="B830" s="129"/>
      <c r="C830" s="214" t="s">
        <v>657</v>
      </c>
      <c r="D830" s="214" t="s">
        <v>155</v>
      </c>
      <c r="E830" s="215" t="s">
        <v>658</v>
      </c>
      <c r="F830" s="216" t="s">
        <v>659</v>
      </c>
      <c r="G830" s="217" t="s">
        <v>217</v>
      </c>
      <c r="H830" s="218">
        <v>90.266999999999996</v>
      </c>
      <c r="I830" s="131"/>
      <c r="J830" s="248">
        <f>ROUND(I830*H830,2)</f>
        <v>0</v>
      </c>
      <c r="K830" s="130" t="s">
        <v>159</v>
      </c>
      <c r="L830" s="32"/>
      <c r="M830" s="132" t="s">
        <v>1</v>
      </c>
      <c r="N830" s="133" t="s">
        <v>43</v>
      </c>
      <c r="P830" s="134">
        <f>O830*H830</f>
        <v>0</v>
      </c>
      <c r="Q830" s="134">
        <v>2.8500000000000001E-3</v>
      </c>
      <c r="R830" s="134">
        <f>Q830*H830</f>
        <v>0.25726094999999999</v>
      </c>
      <c r="S830" s="134">
        <v>0</v>
      </c>
      <c r="T830" s="135">
        <f>S830*H830</f>
        <v>0</v>
      </c>
      <c r="AR830" s="136" t="s">
        <v>160</v>
      </c>
      <c r="AT830" s="136" t="s">
        <v>155</v>
      </c>
      <c r="AU830" s="136" t="s">
        <v>88</v>
      </c>
      <c r="AY830" s="17" t="s">
        <v>153</v>
      </c>
      <c r="BE830" s="137">
        <f>IF(N830="základní",J830,0)</f>
        <v>0</v>
      </c>
      <c r="BF830" s="137">
        <f>IF(N830="snížená",J830,0)</f>
        <v>0</v>
      </c>
      <c r="BG830" s="137">
        <f>IF(N830="zákl. přenesená",J830,0)</f>
        <v>0</v>
      </c>
      <c r="BH830" s="137">
        <f>IF(N830="sníž. přenesená",J830,0)</f>
        <v>0</v>
      </c>
      <c r="BI830" s="137">
        <f>IF(N830="nulová",J830,0)</f>
        <v>0</v>
      </c>
      <c r="BJ830" s="17" t="s">
        <v>86</v>
      </c>
      <c r="BK830" s="137">
        <f>ROUND(I830*H830,2)</f>
        <v>0</v>
      </c>
      <c r="BL830" s="17" t="s">
        <v>160</v>
      </c>
      <c r="BM830" s="136" t="s">
        <v>660</v>
      </c>
    </row>
    <row r="831" spans="2:65" s="12" customFormat="1">
      <c r="B831" s="138"/>
      <c r="C831" s="219"/>
      <c r="D831" s="220" t="s">
        <v>162</v>
      </c>
      <c r="E831" s="221" t="s">
        <v>1</v>
      </c>
      <c r="F831" s="222" t="s">
        <v>661</v>
      </c>
      <c r="G831" s="219"/>
      <c r="H831" s="221" t="s">
        <v>1</v>
      </c>
      <c r="I831" s="140"/>
      <c r="J831" s="219"/>
      <c r="L831" s="138"/>
      <c r="M831" s="141"/>
      <c r="T831" s="142"/>
      <c r="AT831" s="139" t="s">
        <v>162</v>
      </c>
      <c r="AU831" s="139" t="s">
        <v>88</v>
      </c>
      <c r="AV831" s="12" t="s">
        <v>86</v>
      </c>
      <c r="AW831" s="12" t="s">
        <v>32</v>
      </c>
      <c r="AX831" s="12" t="s">
        <v>78</v>
      </c>
      <c r="AY831" s="139" t="s">
        <v>153</v>
      </c>
    </row>
    <row r="832" spans="2:65" s="13" customFormat="1">
      <c r="B832" s="143"/>
      <c r="C832" s="223"/>
      <c r="D832" s="220" t="s">
        <v>162</v>
      </c>
      <c r="E832" s="224" t="s">
        <v>1</v>
      </c>
      <c r="F832" s="225" t="s">
        <v>593</v>
      </c>
      <c r="G832" s="223"/>
      <c r="H832" s="226">
        <v>87.795000000000002</v>
      </c>
      <c r="I832" s="145"/>
      <c r="J832" s="223"/>
      <c r="L832" s="143"/>
      <c r="M832" s="146"/>
      <c r="T832" s="147"/>
      <c r="AT832" s="144" t="s">
        <v>162</v>
      </c>
      <c r="AU832" s="144" t="s">
        <v>88</v>
      </c>
      <c r="AV832" s="13" t="s">
        <v>88</v>
      </c>
      <c r="AW832" s="13" t="s">
        <v>32</v>
      </c>
      <c r="AX832" s="13" t="s">
        <v>78</v>
      </c>
      <c r="AY832" s="144" t="s">
        <v>153</v>
      </c>
    </row>
    <row r="833" spans="2:65" s="12" customFormat="1">
      <c r="B833" s="138"/>
      <c r="C833" s="219"/>
      <c r="D833" s="220" t="s">
        <v>162</v>
      </c>
      <c r="E833" s="221" t="s">
        <v>1</v>
      </c>
      <c r="F833" s="222" t="s">
        <v>499</v>
      </c>
      <c r="G833" s="219"/>
      <c r="H833" s="221" t="s">
        <v>1</v>
      </c>
      <c r="I833" s="140"/>
      <c r="J833" s="219"/>
      <c r="L833" s="138"/>
      <c r="M833" s="141"/>
      <c r="T833" s="142"/>
      <c r="AT833" s="139" t="s">
        <v>162</v>
      </c>
      <c r="AU833" s="139" t="s">
        <v>88</v>
      </c>
      <c r="AV833" s="12" t="s">
        <v>86</v>
      </c>
      <c r="AW833" s="12" t="s">
        <v>32</v>
      </c>
      <c r="AX833" s="12" t="s">
        <v>78</v>
      </c>
      <c r="AY833" s="139" t="s">
        <v>153</v>
      </c>
    </row>
    <row r="834" spans="2:65" s="13" customFormat="1">
      <c r="B834" s="143"/>
      <c r="C834" s="223"/>
      <c r="D834" s="220" t="s">
        <v>162</v>
      </c>
      <c r="E834" s="224" t="s">
        <v>1</v>
      </c>
      <c r="F834" s="225" t="s">
        <v>594</v>
      </c>
      <c r="G834" s="223"/>
      <c r="H834" s="226">
        <v>-4.18</v>
      </c>
      <c r="I834" s="145"/>
      <c r="J834" s="223"/>
      <c r="L834" s="143"/>
      <c r="M834" s="146"/>
      <c r="T834" s="147"/>
      <c r="AT834" s="144" t="s">
        <v>162</v>
      </c>
      <c r="AU834" s="144" t="s">
        <v>88</v>
      </c>
      <c r="AV834" s="13" t="s">
        <v>88</v>
      </c>
      <c r="AW834" s="13" t="s">
        <v>32</v>
      </c>
      <c r="AX834" s="13" t="s">
        <v>78</v>
      </c>
      <c r="AY834" s="144" t="s">
        <v>153</v>
      </c>
    </row>
    <row r="835" spans="2:65" s="12" customFormat="1">
      <c r="B835" s="138"/>
      <c r="C835" s="219"/>
      <c r="D835" s="220" t="s">
        <v>162</v>
      </c>
      <c r="E835" s="221" t="s">
        <v>1</v>
      </c>
      <c r="F835" s="222" t="s">
        <v>497</v>
      </c>
      <c r="G835" s="219"/>
      <c r="H835" s="221" t="s">
        <v>1</v>
      </c>
      <c r="I835" s="140"/>
      <c r="J835" s="219"/>
      <c r="L835" s="138"/>
      <c r="M835" s="141"/>
      <c r="T835" s="142"/>
      <c r="AT835" s="139" t="s">
        <v>162</v>
      </c>
      <c r="AU835" s="139" t="s">
        <v>88</v>
      </c>
      <c r="AV835" s="12" t="s">
        <v>86</v>
      </c>
      <c r="AW835" s="12" t="s">
        <v>32</v>
      </c>
      <c r="AX835" s="12" t="s">
        <v>78</v>
      </c>
      <c r="AY835" s="139" t="s">
        <v>153</v>
      </c>
    </row>
    <row r="836" spans="2:65" s="13" customFormat="1">
      <c r="B836" s="143"/>
      <c r="C836" s="223"/>
      <c r="D836" s="220" t="s">
        <v>162</v>
      </c>
      <c r="E836" s="224" t="s">
        <v>1</v>
      </c>
      <c r="F836" s="225" t="s">
        <v>595</v>
      </c>
      <c r="G836" s="223"/>
      <c r="H836" s="226">
        <v>1.3720000000000001</v>
      </c>
      <c r="I836" s="145"/>
      <c r="J836" s="223"/>
      <c r="L836" s="143"/>
      <c r="M836" s="146"/>
      <c r="T836" s="147"/>
      <c r="AT836" s="144" t="s">
        <v>162</v>
      </c>
      <c r="AU836" s="144" t="s">
        <v>88</v>
      </c>
      <c r="AV836" s="13" t="s">
        <v>88</v>
      </c>
      <c r="AW836" s="13" t="s">
        <v>32</v>
      </c>
      <c r="AX836" s="13" t="s">
        <v>78</v>
      </c>
      <c r="AY836" s="144" t="s">
        <v>153</v>
      </c>
    </row>
    <row r="837" spans="2:65" s="14" customFormat="1">
      <c r="B837" s="148"/>
      <c r="C837" s="227"/>
      <c r="D837" s="220" t="s">
        <v>162</v>
      </c>
      <c r="E837" s="228" t="s">
        <v>1</v>
      </c>
      <c r="F837" s="229" t="s">
        <v>165</v>
      </c>
      <c r="G837" s="227"/>
      <c r="H837" s="230">
        <v>84.986999999999995</v>
      </c>
      <c r="I837" s="150"/>
      <c r="J837" s="227"/>
      <c r="L837" s="148"/>
      <c r="M837" s="151"/>
      <c r="T837" s="152"/>
      <c r="AT837" s="149" t="s">
        <v>162</v>
      </c>
      <c r="AU837" s="149" t="s">
        <v>88</v>
      </c>
      <c r="AV837" s="14" t="s">
        <v>166</v>
      </c>
      <c r="AW837" s="14" t="s">
        <v>32</v>
      </c>
      <c r="AX837" s="14" t="s">
        <v>78</v>
      </c>
      <c r="AY837" s="149" t="s">
        <v>153</v>
      </c>
    </row>
    <row r="838" spans="2:65" s="12" customFormat="1">
      <c r="B838" s="138"/>
      <c r="C838" s="219"/>
      <c r="D838" s="220" t="s">
        <v>162</v>
      </c>
      <c r="E838" s="221" t="s">
        <v>1</v>
      </c>
      <c r="F838" s="222" t="s">
        <v>662</v>
      </c>
      <c r="G838" s="219"/>
      <c r="H838" s="221" t="s">
        <v>1</v>
      </c>
      <c r="I838" s="140"/>
      <c r="J838" s="219"/>
      <c r="L838" s="138"/>
      <c r="M838" s="141"/>
      <c r="T838" s="142"/>
      <c r="AT838" s="139" t="s">
        <v>162</v>
      </c>
      <c r="AU838" s="139" t="s">
        <v>88</v>
      </c>
      <c r="AV838" s="12" t="s">
        <v>86</v>
      </c>
      <c r="AW838" s="12" t="s">
        <v>32</v>
      </c>
      <c r="AX838" s="12" t="s">
        <v>78</v>
      </c>
      <c r="AY838" s="139" t="s">
        <v>153</v>
      </c>
    </row>
    <row r="839" spans="2:65" s="13" customFormat="1">
      <c r="B839" s="143"/>
      <c r="C839" s="223"/>
      <c r="D839" s="220" t="s">
        <v>162</v>
      </c>
      <c r="E839" s="224" t="s">
        <v>1</v>
      </c>
      <c r="F839" s="225" t="s">
        <v>545</v>
      </c>
      <c r="G839" s="223"/>
      <c r="H839" s="226">
        <v>5.28</v>
      </c>
      <c r="I839" s="145"/>
      <c r="J839" s="223"/>
      <c r="L839" s="143"/>
      <c r="M839" s="146"/>
      <c r="T839" s="147"/>
      <c r="AT839" s="144" t="s">
        <v>162</v>
      </c>
      <c r="AU839" s="144" t="s">
        <v>88</v>
      </c>
      <c r="AV839" s="13" t="s">
        <v>88</v>
      </c>
      <c r="AW839" s="13" t="s">
        <v>32</v>
      </c>
      <c r="AX839" s="13" t="s">
        <v>78</v>
      </c>
      <c r="AY839" s="144" t="s">
        <v>153</v>
      </c>
    </row>
    <row r="840" spans="2:65" s="14" customFormat="1">
      <c r="B840" s="148"/>
      <c r="C840" s="227"/>
      <c r="D840" s="220" t="s">
        <v>162</v>
      </c>
      <c r="E840" s="228" t="s">
        <v>1</v>
      </c>
      <c r="F840" s="229" t="s">
        <v>165</v>
      </c>
      <c r="G840" s="227"/>
      <c r="H840" s="230">
        <v>5.28</v>
      </c>
      <c r="I840" s="150"/>
      <c r="J840" s="227"/>
      <c r="L840" s="148"/>
      <c r="M840" s="151"/>
      <c r="T840" s="152"/>
      <c r="AT840" s="149" t="s">
        <v>162</v>
      </c>
      <c r="AU840" s="149" t="s">
        <v>88</v>
      </c>
      <c r="AV840" s="14" t="s">
        <v>166</v>
      </c>
      <c r="AW840" s="14" t="s">
        <v>32</v>
      </c>
      <c r="AX840" s="14" t="s">
        <v>78</v>
      </c>
      <c r="AY840" s="149" t="s">
        <v>153</v>
      </c>
    </row>
    <row r="841" spans="2:65" s="15" customFormat="1">
      <c r="B841" s="153"/>
      <c r="C841" s="231"/>
      <c r="D841" s="220" t="s">
        <v>162</v>
      </c>
      <c r="E841" s="232" t="s">
        <v>1</v>
      </c>
      <c r="F841" s="233" t="s">
        <v>167</v>
      </c>
      <c r="G841" s="231"/>
      <c r="H841" s="234">
        <v>90.266999999999996</v>
      </c>
      <c r="I841" s="155"/>
      <c r="J841" s="231"/>
      <c r="L841" s="153"/>
      <c r="M841" s="156"/>
      <c r="T841" s="157"/>
      <c r="AT841" s="154" t="s">
        <v>162</v>
      </c>
      <c r="AU841" s="154" t="s">
        <v>88</v>
      </c>
      <c r="AV841" s="15" t="s">
        <v>160</v>
      </c>
      <c r="AW841" s="15" t="s">
        <v>32</v>
      </c>
      <c r="AX841" s="15" t="s">
        <v>86</v>
      </c>
      <c r="AY841" s="154" t="s">
        <v>153</v>
      </c>
    </row>
    <row r="842" spans="2:65" s="1" customFormat="1" ht="37.799999999999997" customHeight="1">
      <c r="B842" s="129"/>
      <c r="C842" s="214" t="s">
        <v>663</v>
      </c>
      <c r="D842" s="214" t="s">
        <v>155</v>
      </c>
      <c r="E842" s="215" t="s">
        <v>664</v>
      </c>
      <c r="F842" s="216" t="s">
        <v>665</v>
      </c>
      <c r="G842" s="217" t="s">
        <v>217</v>
      </c>
      <c r="H842" s="218">
        <v>4.18</v>
      </c>
      <c r="I842" s="131"/>
      <c r="J842" s="248">
        <f>ROUND(I842*H842,2)</f>
        <v>0</v>
      </c>
      <c r="K842" s="130" t="s">
        <v>159</v>
      </c>
      <c r="L842" s="32"/>
      <c r="M842" s="132" t="s">
        <v>1</v>
      </c>
      <c r="N842" s="133" t="s">
        <v>43</v>
      </c>
      <c r="P842" s="134">
        <f>O842*H842</f>
        <v>0</v>
      </c>
      <c r="Q842" s="134">
        <v>0</v>
      </c>
      <c r="R842" s="134">
        <f>Q842*H842</f>
        <v>0</v>
      </c>
      <c r="S842" s="134">
        <v>0</v>
      </c>
      <c r="T842" s="135">
        <f>S842*H842</f>
        <v>0</v>
      </c>
      <c r="AR842" s="136" t="s">
        <v>160</v>
      </c>
      <c r="AT842" s="136" t="s">
        <v>155</v>
      </c>
      <c r="AU842" s="136" t="s">
        <v>88</v>
      </c>
      <c r="AY842" s="17" t="s">
        <v>153</v>
      </c>
      <c r="BE842" s="137">
        <f>IF(N842="základní",J842,0)</f>
        <v>0</v>
      </c>
      <c r="BF842" s="137">
        <f>IF(N842="snížená",J842,0)</f>
        <v>0</v>
      </c>
      <c r="BG842" s="137">
        <f>IF(N842="zákl. přenesená",J842,0)</f>
        <v>0</v>
      </c>
      <c r="BH842" s="137">
        <f>IF(N842="sníž. přenesená",J842,0)</f>
        <v>0</v>
      </c>
      <c r="BI842" s="137">
        <f>IF(N842="nulová",J842,0)</f>
        <v>0</v>
      </c>
      <c r="BJ842" s="17" t="s">
        <v>86</v>
      </c>
      <c r="BK842" s="137">
        <f>ROUND(I842*H842,2)</f>
        <v>0</v>
      </c>
      <c r="BL842" s="17" t="s">
        <v>160</v>
      </c>
      <c r="BM842" s="136" t="s">
        <v>666</v>
      </c>
    </row>
    <row r="843" spans="2:65" s="12" customFormat="1">
      <c r="B843" s="138"/>
      <c r="C843" s="219"/>
      <c r="D843" s="220" t="s">
        <v>162</v>
      </c>
      <c r="E843" s="221" t="s">
        <v>1</v>
      </c>
      <c r="F843" s="222" t="s">
        <v>667</v>
      </c>
      <c r="G843" s="219"/>
      <c r="H843" s="221" t="s">
        <v>1</v>
      </c>
      <c r="I843" s="140"/>
      <c r="J843" s="219"/>
      <c r="L843" s="138"/>
      <c r="M843" s="141"/>
      <c r="T843" s="142"/>
      <c r="AT843" s="139" t="s">
        <v>162</v>
      </c>
      <c r="AU843" s="139" t="s">
        <v>88</v>
      </c>
      <c r="AV843" s="12" t="s">
        <v>86</v>
      </c>
      <c r="AW843" s="12" t="s">
        <v>32</v>
      </c>
      <c r="AX843" s="12" t="s">
        <v>78</v>
      </c>
      <c r="AY843" s="139" t="s">
        <v>153</v>
      </c>
    </row>
    <row r="844" spans="2:65" s="13" customFormat="1">
      <c r="B844" s="143"/>
      <c r="C844" s="223"/>
      <c r="D844" s="220" t="s">
        <v>162</v>
      </c>
      <c r="E844" s="224" t="s">
        <v>1</v>
      </c>
      <c r="F844" s="225" t="s">
        <v>668</v>
      </c>
      <c r="G844" s="223"/>
      <c r="H844" s="226">
        <v>1.65</v>
      </c>
      <c r="I844" s="145"/>
      <c r="J844" s="223"/>
      <c r="L844" s="143"/>
      <c r="M844" s="146"/>
      <c r="T844" s="147"/>
      <c r="AT844" s="144" t="s">
        <v>162</v>
      </c>
      <c r="AU844" s="144" t="s">
        <v>88</v>
      </c>
      <c r="AV844" s="13" t="s">
        <v>88</v>
      </c>
      <c r="AW844" s="13" t="s">
        <v>32</v>
      </c>
      <c r="AX844" s="13" t="s">
        <v>78</v>
      </c>
      <c r="AY844" s="144" t="s">
        <v>153</v>
      </c>
    </row>
    <row r="845" spans="2:65" s="13" customFormat="1">
      <c r="B845" s="143"/>
      <c r="C845" s="223"/>
      <c r="D845" s="220" t="s">
        <v>162</v>
      </c>
      <c r="E845" s="224" t="s">
        <v>1</v>
      </c>
      <c r="F845" s="225" t="s">
        <v>669</v>
      </c>
      <c r="G845" s="223"/>
      <c r="H845" s="226">
        <v>2.5299999999999998</v>
      </c>
      <c r="I845" s="145"/>
      <c r="J845" s="223"/>
      <c r="L845" s="143"/>
      <c r="M845" s="146"/>
      <c r="T845" s="147"/>
      <c r="AT845" s="144" t="s">
        <v>162</v>
      </c>
      <c r="AU845" s="144" t="s">
        <v>88</v>
      </c>
      <c r="AV845" s="13" t="s">
        <v>88</v>
      </c>
      <c r="AW845" s="13" t="s">
        <v>32</v>
      </c>
      <c r="AX845" s="13" t="s">
        <v>78</v>
      </c>
      <c r="AY845" s="144" t="s">
        <v>153</v>
      </c>
    </row>
    <row r="846" spans="2:65" s="14" customFormat="1">
      <c r="B846" s="148"/>
      <c r="C846" s="227"/>
      <c r="D846" s="220" t="s">
        <v>162</v>
      </c>
      <c r="E846" s="228" t="s">
        <v>1</v>
      </c>
      <c r="F846" s="229" t="s">
        <v>165</v>
      </c>
      <c r="G846" s="227"/>
      <c r="H846" s="230">
        <v>4.18</v>
      </c>
      <c r="I846" s="150"/>
      <c r="J846" s="227"/>
      <c r="L846" s="148"/>
      <c r="M846" s="151"/>
      <c r="T846" s="152"/>
      <c r="AT846" s="149" t="s">
        <v>162</v>
      </c>
      <c r="AU846" s="149" t="s">
        <v>88</v>
      </c>
      <c r="AV846" s="14" t="s">
        <v>166</v>
      </c>
      <c r="AW846" s="14" t="s">
        <v>32</v>
      </c>
      <c r="AX846" s="14" t="s">
        <v>78</v>
      </c>
      <c r="AY846" s="149" t="s">
        <v>153</v>
      </c>
    </row>
    <row r="847" spans="2:65" s="15" customFormat="1">
      <c r="B847" s="153"/>
      <c r="C847" s="231"/>
      <c r="D847" s="220" t="s">
        <v>162</v>
      </c>
      <c r="E847" s="232" t="s">
        <v>1</v>
      </c>
      <c r="F847" s="233" t="s">
        <v>167</v>
      </c>
      <c r="G847" s="231"/>
      <c r="H847" s="234">
        <v>4.18</v>
      </c>
      <c r="I847" s="155"/>
      <c r="J847" s="231"/>
      <c r="L847" s="153"/>
      <c r="M847" s="156"/>
      <c r="T847" s="157"/>
      <c r="AT847" s="154" t="s">
        <v>162</v>
      </c>
      <c r="AU847" s="154" t="s">
        <v>88</v>
      </c>
      <c r="AV847" s="15" t="s">
        <v>160</v>
      </c>
      <c r="AW847" s="15" t="s">
        <v>32</v>
      </c>
      <c r="AX847" s="15" t="s">
        <v>86</v>
      </c>
      <c r="AY847" s="154" t="s">
        <v>153</v>
      </c>
    </row>
    <row r="848" spans="2:65" s="1" customFormat="1" ht="33" customHeight="1">
      <c r="B848" s="129"/>
      <c r="C848" s="214" t="s">
        <v>670</v>
      </c>
      <c r="D848" s="214" t="s">
        <v>155</v>
      </c>
      <c r="E848" s="215" t="s">
        <v>671</v>
      </c>
      <c r="F848" s="216" t="s">
        <v>672</v>
      </c>
      <c r="G848" s="217" t="s">
        <v>158</v>
      </c>
      <c r="H848" s="218">
        <v>1.1359999999999999</v>
      </c>
      <c r="I848" s="131"/>
      <c r="J848" s="248">
        <f>ROUND(I848*H848,2)</f>
        <v>0</v>
      </c>
      <c r="K848" s="130" t="s">
        <v>159</v>
      </c>
      <c r="L848" s="32"/>
      <c r="M848" s="132" t="s">
        <v>1</v>
      </c>
      <c r="N848" s="133" t="s">
        <v>43</v>
      </c>
      <c r="P848" s="134">
        <f>O848*H848</f>
        <v>0</v>
      </c>
      <c r="Q848" s="134">
        <v>2.5018699999999998</v>
      </c>
      <c r="R848" s="134">
        <f>Q848*H848</f>
        <v>2.8421243199999995</v>
      </c>
      <c r="S848" s="134">
        <v>0</v>
      </c>
      <c r="T848" s="135">
        <f>S848*H848</f>
        <v>0</v>
      </c>
      <c r="AR848" s="136" t="s">
        <v>160</v>
      </c>
      <c r="AT848" s="136" t="s">
        <v>155</v>
      </c>
      <c r="AU848" s="136" t="s">
        <v>88</v>
      </c>
      <c r="AY848" s="17" t="s">
        <v>153</v>
      </c>
      <c r="BE848" s="137">
        <f>IF(N848="základní",J848,0)</f>
        <v>0</v>
      </c>
      <c r="BF848" s="137">
        <f>IF(N848="snížená",J848,0)</f>
        <v>0</v>
      </c>
      <c r="BG848" s="137">
        <f>IF(N848="zákl. přenesená",J848,0)</f>
        <v>0</v>
      </c>
      <c r="BH848" s="137">
        <f>IF(N848="sníž. přenesená",J848,0)</f>
        <v>0</v>
      </c>
      <c r="BI848" s="137">
        <f>IF(N848="nulová",J848,0)</f>
        <v>0</v>
      </c>
      <c r="BJ848" s="17" t="s">
        <v>86</v>
      </c>
      <c r="BK848" s="137">
        <f>ROUND(I848*H848,2)</f>
        <v>0</v>
      </c>
      <c r="BL848" s="17" t="s">
        <v>160</v>
      </c>
      <c r="BM848" s="136" t="s">
        <v>673</v>
      </c>
    </row>
    <row r="849" spans="2:65" s="12" customFormat="1">
      <c r="B849" s="138"/>
      <c r="C849" s="219"/>
      <c r="D849" s="220" t="s">
        <v>162</v>
      </c>
      <c r="E849" s="221" t="s">
        <v>1</v>
      </c>
      <c r="F849" s="222" t="s">
        <v>674</v>
      </c>
      <c r="G849" s="219"/>
      <c r="H849" s="221" t="s">
        <v>1</v>
      </c>
      <c r="I849" s="140"/>
      <c r="J849" s="219"/>
      <c r="L849" s="138"/>
      <c r="M849" s="141"/>
      <c r="T849" s="142"/>
      <c r="AT849" s="139" t="s">
        <v>162</v>
      </c>
      <c r="AU849" s="139" t="s">
        <v>88</v>
      </c>
      <c r="AV849" s="12" t="s">
        <v>86</v>
      </c>
      <c r="AW849" s="12" t="s">
        <v>32</v>
      </c>
      <c r="AX849" s="12" t="s">
        <v>78</v>
      </c>
      <c r="AY849" s="139" t="s">
        <v>153</v>
      </c>
    </row>
    <row r="850" spans="2:65" s="12" customFormat="1">
      <c r="B850" s="138"/>
      <c r="C850" s="219"/>
      <c r="D850" s="220" t="s">
        <v>162</v>
      </c>
      <c r="E850" s="221" t="s">
        <v>1</v>
      </c>
      <c r="F850" s="222" t="s">
        <v>495</v>
      </c>
      <c r="G850" s="219"/>
      <c r="H850" s="221" t="s">
        <v>1</v>
      </c>
      <c r="I850" s="140"/>
      <c r="J850" s="219"/>
      <c r="L850" s="138"/>
      <c r="M850" s="141"/>
      <c r="T850" s="142"/>
      <c r="AT850" s="139" t="s">
        <v>162</v>
      </c>
      <c r="AU850" s="139" t="s">
        <v>88</v>
      </c>
      <c r="AV850" s="12" t="s">
        <v>86</v>
      </c>
      <c r="AW850" s="12" t="s">
        <v>32</v>
      </c>
      <c r="AX850" s="12" t="s">
        <v>78</v>
      </c>
      <c r="AY850" s="139" t="s">
        <v>153</v>
      </c>
    </row>
    <row r="851" spans="2:65" s="13" customFormat="1">
      <c r="B851" s="143"/>
      <c r="C851" s="223"/>
      <c r="D851" s="220" t="s">
        <v>162</v>
      </c>
      <c r="E851" s="224" t="s">
        <v>1</v>
      </c>
      <c r="F851" s="225" t="s">
        <v>675</v>
      </c>
      <c r="G851" s="223"/>
      <c r="H851" s="226">
        <v>1.1359999999999999</v>
      </c>
      <c r="I851" s="145"/>
      <c r="J851" s="223"/>
      <c r="L851" s="143"/>
      <c r="M851" s="146"/>
      <c r="T851" s="147"/>
      <c r="AT851" s="144" t="s">
        <v>162</v>
      </c>
      <c r="AU851" s="144" t="s">
        <v>88</v>
      </c>
      <c r="AV851" s="13" t="s">
        <v>88</v>
      </c>
      <c r="AW851" s="13" t="s">
        <v>32</v>
      </c>
      <c r="AX851" s="13" t="s">
        <v>78</v>
      </c>
      <c r="AY851" s="144" t="s">
        <v>153</v>
      </c>
    </row>
    <row r="852" spans="2:65" s="14" customFormat="1">
      <c r="B852" s="148"/>
      <c r="C852" s="227"/>
      <c r="D852" s="220" t="s">
        <v>162</v>
      </c>
      <c r="E852" s="228" t="s">
        <v>1</v>
      </c>
      <c r="F852" s="229" t="s">
        <v>165</v>
      </c>
      <c r="G852" s="227"/>
      <c r="H852" s="230">
        <v>1.1359999999999999</v>
      </c>
      <c r="I852" s="150"/>
      <c r="J852" s="227"/>
      <c r="L852" s="148"/>
      <c r="M852" s="151"/>
      <c r="T852" s="152"/>
      <c r="AT852" s="149" t="s">
        <v>162</v>
      </c>
      <c r="AU852" s="149" t="s">
        <v>88</v>
      </c>
      <c r="AV852" s="14" t="s">
        <v>166</v>
      </c>
      <c r="AW852" s="14" t="s">
        <v>32</v>
      </c>
      <c r="AX852" s="14" t="s">
        <v>78</v>
      </c>
      <c r="AY852" s="149" t="s">
        <v>153</v>
      </c>
    </row>
    <row r="853" spans="2:65" s="15" customFormat="1">
      <c r="B853" s="153"/>
      <c r="C853" s="231"/>
      <c r="D853" s="220" t="s">
        <v>162</v>
      </c>
      <c r="E853" s="232" t="s">
        <v>1</v>
      </c>
      <c r="F853" s="233" t="s">
        <v>167</v>
      </c>
      <c r="G853" s="231"/>
      <c r="H853" s="234">
        <v>1.1359999999999999</v>
      </c>
      <c r="I853" s="155"/>
      <c r="J853" s="231"/>
      <c r="L853" s="153"/>
      <c r="M853" s="156"/>
      <c r="T853" s="157"/>
      <c r="AT853" s="154" t="s">
        <v>162</v>
      </c>
      <c r="AU853" s="154" t="s">
        <v>88</v>
      </c>
      <c r="AV853" s="15" t="s">
        <v>160</v>
      </c>
      <c r="AW853" s="15" t="s">
        <v>32</v>
      </c>
      <c r="AX853" s="15" t="s">
        <v>86</v>
      </c>
      <c r="AY853" s="154" t="s">
        <v>153</v>
      </c>
    </row>
    <row r="854" spans="2:65" s="1" customFormat="1" ht="33" customHeight="1">
      <c r="B854" s="129"/>
      <c r="C854" s="214" t="s">
        <v>676</v>
      </c>
      <c r="D854" s="214" t="s">
        <v>155</v>
      </c>
      <c r="E854" s="215" t="s">
        <v>677</v>
      </c>
      <c r="F854" s="216" t="s">
        <v>678</v>
      </c>
      <c r="G854" s="217" t="s">
        <v>158</v>
      </c>
      <c r="H854" s="218">
        <v>1.1359999999999999</v>
      </c>
      <c r="I854" s="131"/>
      <c r="J854" s="248">
        <f>ROUND(I854*H854,2)</f>
        <v>0</v>
      </c>
      <c r="K854" s="130" t="s">
        <v>159</v>
      </c>
      <c r="L854" s="32"/>
      <c r="M854" s="132" t="s">
        <v>1</v>
      </c>
      <c r="N854" s="133" t="s">
        <v>43</v>
      </c>
      <c r="P854" s="134">
        <f>O854*H854</f>
        <v>0</v>
      </c>
      <c r="Q854" s="134">
        <v>0</v>
      </c>
      <c r="R854" s="134">
        <f>Q854*H854</f>
        <v>0</v>
      </c>
      <c r="S854" s="134">
        <v>0</v>
      </c>
      <c r="T854" s="135">
        <f>S854*H854</f>
        <v>0</v>
      </c>
      <c r="AR854" s="136" t="s">
        <v>160</v>
      </c>
      <c r="AT854" s="136" t="s">
        <v>155</v>
      </c>
      <c r="AU854" s="136" t="s">
        <v>88</v>
      </c>
      <c r="AY854" s="17" t="s">
        <v>153</v>
      </c>
      <c r="BE854" s="137">
        <f>IF(N854="základní",J854,0)</f>
        <v>0</v>
      </c>
      <c r="BF854" s="137">
        <f>IF(N854="snížená",J854,0)</f>
        <v>0</v>
      </c>
      <c r="BG854" s="137">
        <f>IF(N854="zákl. přenesená",J854,0)</f>
        <v>0</v>
      </c>
      <c r="BH854" s="137">
        <f>IF(N854="sníž. přenesená",J854,0)</f>
        <v>0</v>
      </c>
      <c r="BI854" s="137">
        <f>IF(N854="nulová",J854,0)</f>
        <v>0</v>
      </c>
      <c r="BJ854" s="17" t="s">
        <v>86</v>
      </c>
      <c r="BK854" s="137">
        <f>ROUND(I854*H854,2)</f>
        <v>0</v>
      </c>
      <c r="BL854" s="17" t="s">
        <v>160</v>
      </c>
      <c r="BM854" s="136" t="s">
        <v>679</v>
      </c>
    </row>
    <row r="855" spans="2:65" s="12" customFormat="1">
      <c r="B855" s="138"/>
      <c r="C855" s="219"/>
      <c r="D855" s="220" t="s">
        <v>162</v>
      </c>
      <c r="E855" s="221" t="s">
        <v>1</v>
      </c>
      <c r="F855" s="222" t="s">
        <v>680</v>
      </c>
      <c r="G855" s="219"/>
      <c r="H855" s="221" t="s">
        <v>1</v>
      </c>
      <c r="I855" s="140"/>
      <c r="J855" s="219"/>
      <c r="L855" s="138"/>
      <c r="M855" s="141"/>
      <c r="T855" s="142"/>
      <c r="AT855" s="139" t="s">
        <v>162</v>
      </c>
      <c r="AU855" s="139" t="s">
        <v>88</v>
      </c>
      <c r="AV855" s="12" t="s">
        <v>86</v>
      </c>
      <c r="AW855" s="12" t="s">
        <v>32</v>
      </c>
      <c r="AX855" s="12" t="s">
        <v>78</v>
      </c>
      <c r="AY855" s="139" t="s">
        <v>153</v>
      </c>
    </row>
    <row r="856" spans="2:65" s="13" customFormat="1">
      <c r="B856" s="143"/>
      <c r="C856" s="223"/>
      <c r="D856" s="220" t="s">
        <v>162</v>
      </c>
      <c r="E856" s="224" t="s">
        <v>1</v>
      </c>
      <c r="F856" s="225" t="s">
        <v>681</v>
      </c>
      <c r="G856" s="223"/>
      <c r="H856" s="226">
        <v>1.1359999999999999</v>
      </c>
      <c r="I856" s="145"/>
      <c r="J856" s="223"/>
      <c r="L856" s="143"/>
      <c r="M856" s="146"/>
      <c r="T856" s="147"/>
      <c r="AT856" s="144" t="s">
        <v>162</v>
      </c>
      <c r="AU856" s="144" t="s">
        <v>88</v>
      </c>
      <c r="AV856" s="13" t="s">
        <v>88</v>
      </c>
      <c r="AW856" s="13" t="s">
        <v>32</v>
      </c>
      <c r="AX856" s="13" t="s">
        <v>78</v>
      </c>
      <c r="AY856" s="144" t="s">
        <v>153</v>
      </c>
    </row>
    <row r="857" spans="2:65" s="14" customFormat="1">
      <c r="B857" s="148"/>
      <c r="C857" s="227"/>
      <c r="D857" s="220" t="s">
        <v>162</v>
      </c>
      <c r="E857" s="228" t="s">
        <v>1</v>
      </c>
      <c r="F857" s="229" t="s">
        <v>165</v>
      </c>
      <c r="G857" s="227"/>
      <c r="H857" s="230">
        <v>1.1359999999999999</v>
      </c>
      <c r="I857" s="150"/>
      <c r="J857" s="227"/>
      <c r="L857" s="148"/>
      <c r="M857" s="151"/>
      <c r="T857" s="152"/>
      <c r="AT857" s="149" t="s">
        <v>162</v>
      </c>
      <c r="AU857" s="149" t="s">
        <v>88</v>
      </c>
      <c r="AV857" s="14" t="s">
        <v>166</v>
      </c>
      <c r="AW857" s="14" t="s">
        <v>32</v>
      </c>
      <c r="AX857" s="14" t="s">
        <v>78</v>
      </c>
      <c r="AY857" s="149" t="s">
        <v>153</v>
      </c>
    </row>
    <row r="858" spans="2:65" s="15" customFormat="1">
      <c r="B858" s="153"/>
      <c r="C858" s="231"/>
      <c r="D858" s="220" t="s">
        <v>162</v>
      </c>
      <c r="E858" s="232" t="s">
        <v>1</v>
      </c>
      <c r="F858" s="233" t="s">
        <v>167</v>
      </c>
      <c r="G858" s="231"/>
      <c r="H858" s="234">
        <v>1.1359999999999999</v>
      </c>
      <c r="I858" s="155"/>
      <c r="J858" s="231"/>
      <c r="L858" s="153"/>
      <c r="M858" s="156"/>
      <c r="T858" s="157"/>
      <c r="AT858" s="154" t="s">
        <v>162</v>
      </c>
      <c r="AU858" s="154" t="s">
        <v>88</v>
      </c>
      <c r="AV858" s="15" t="s">
        <v>160</v>
      </c>
      <c r="AW858" s="15" t="s">
        <v>32</v>
      </c>
      <c r="AX858" s="15" t="s">
        <v>86</v>
      </c>
      <c r="AY858" s="154" t="s">
        <v>153</v>
      </c>
    </row>
    <row r="859" spans="2:65" s="1" customFormat="1" ht="37.799999999999997" customHeight="1">
      <c r="B859" s="129"/>
      <c r="C859" s="214" t="s">
        <v>682</v>
      </c>
      <c r="D859" s="214" t="s">
        <v>155</v>
      </c>
      <c r="E859" s="215" t="s">
        <v>683</v>
      </c>
      <c r="F859" s="216" t="s">
        <v>684</v>
      </c>
      <c r="G859" s="217" t="s">
        <v>158</v>
      </c>
      <c r="H859" s="218">
        <v>1.1359999999999999</v>
      </c>
      <c r="I859" s="131"/>
      <c r="J859" s="248">
        <f>ROUND(I859*H859,2)</f>
        <v>0</v>
      </c>
      <c r="K859" s="130" t="s">
        <v>159</v>
      </c>
      <c r="L859" s="32"/>
      <c r="M859" s="132" t="s">
        <v>1</v>
      </c>
      <c r="N859" s="133" t="s">
        <v>43</v>
      </c>
      <c r="P859" s="134">
        <f>O859*H859</f>
        <v>0</v>
      </c>
      <c r="Q859" s="134">
        <v>3.0300000000000001E-3</v>
      </c>
      <c r="R859" s="134">
        <f>Q859*H859</f>
        <v>3.4420799999999997E-3</v>
      </c>
      <c r="S859" s="134">
        <v>0</v>
      </c>
      <c r="T859" s="135">
        <f>S859*H859</f>
        <v>0</v>
      </c>
      <c r="AR859" s="136" t="s">
        <v>160</v>
      </c>
      <c r="AT859" s="136" t="s">
        <v>155</v>
      </c>
      <c r="AU859" s="136" t="s">
        <v>88</v>
      </c>
      <c r="AY859" s="17" t="s">
        <v>153</v>
      </c>
      <c r="BE859" s="137">
        <f>IF(N859="základní",J859,0)</f>
        <v>0</v>
      </c>
      <c r="BF859" s="137">
        <f>IF(N859="snížená",J859,0)</f>
        <v>0</v>
      </c>
      <c r="BG859" s="137">
        <f>IF(N859="zákl. přenesená",J859,0)</f>
        <v>0</v>
      </c>
      <c r="BH859" s="137">
        <f>IF(N859="sníž. přenesená",J859,0)</f>
        <v>0</v>
      </c>
      <c r="BI859" s="137">
        <f>IF(N859="nulová",J859,0)</f>
        <v>0</v>
      </c>
      <c r="BJ859" s="17" t="s">
        <v>86</v>
      </c>
      <c r="BK859" s="137">
        <f>ROUND(I859*H859,2)</f>
        <v>0</v>
      </c>
      <c r="BL859" s="17" t="s">
        <v>160</v>
      </c>
      <c r="BM859" s="136" t="s">
        <v>685</v>
      </c>
    </row>
    <row r="860" spans="2:65" s="12" customFormat="1">
      <c r="B860" s="138"/>
      <c r="C860" s="219"/>
      <c r="D860" s="220" t="s">
        <v>162</v>
      </c>
      <c r="E860" s="221" t="s">
        <v>1</v>
      </c>
      <c r="F860" s="222" t="s">
        <v>686</v>
      </c>
      <c r="G860" s="219"/>
      <c r="H860" s="221" t="s">
        <v>1</v>
      </c>
      <c r="I860" s="140"/>
      <c r="J860" s="219"/>
      <c r="L860" s="138"/>
      <c r="M860" s="141"/>
      <c r="T860" s="142"/>
      <c r="AT860" s="139" t="s">
        <v>162</v>
      </c>
      <c r="AU860" s="139" t="s">
        <v>88</v>
      </c>
      <c r="AV860" s="12" t="s">
        <v>86</v>
      </c>
      <c r="AW860" s="12" t="s">
        <v>32</v>
      </c>
      <c r="AX860" s="12" t="s">
        <v>78</v>
      </c>
      <c r="AY860" s="139" t="s">
        <v>153</v>
      </c>
    </row>
    <row r="861" spans="2:65" s="13" customFormat="1">
      <c r="B861" s="143"/>
      <c r="C861" s="223"/>
      <c r="D861" s="220" t="s">
        <v>162</v>
      </c>
      <c r="E861" s="224" t="s">
        <v>1</v>
      </c>
      <c r="F861" s="225" t="s">
        <v>681</v>
      </c>
      <c r="G861" s="223"/>
      <c r="H861" s="226">
        <v>1.1359999999999999</v>
      </c>
      <c r="I861" s="145"/>
      <c r="J861" s="223"/>
      <c r="L861" s="143"/>
      <c r="M861" s="146"/>
      <c r="T861" s="147"/>
      <c r="AT861" s="144" t="s">
        <v>162</v>
      </c>
      <c r="AU861" s="144" t="s">
        <v>88</v>
      </c>
      <c r="AV861" s="13" t="s">
        <v>88</v>
      </c>
      <c r="AW861" s="13" t="s">
        <v>32</v>
      </c>
      <c r="AX861" s="13" t="s">
        <v>78</v>
      </c>
      <c r="AY861" s="144" t="s">
        <v>153</v>
      </c>
    </row>
    <row r="862" spans="2:65" s="14" customFormat="1">
      <c r="B862" s="148"/>
      <c r="C862" s="227"/>
      <c r="D862" s="220" t="s">
        <v>162</v>
      </c>
      <c r="E862" s="228" t="s">
        <v>1</v>
      </c>
      <c r="F862" s="229" t="s">
        <v>165</v>
      </c>
      <c r="G862" s="227"/>
      <c r="H862" s="230">
        <v>1.1359999999999999</v>
      </c>
      <c r="I862" s="150"/>
      <c r="J862" s="227"/>
      <c r="L862" s="148"/>
      <c r="M862" s="151"/>
      <c r="T862" s="152"/>
      <c r="AT862" s="149" t="s">
        <v>162</v>
      </c>
      <c r="AU862" s="149" t="s">
        <v>88</v>
      </c>
      <c r="AV862" s="14" t="s">
        <v>166</v>
      </c>
      <c r="AW862" s="14" t="s">
        <v>32</v>
      </c>
      <c r="AX862" s="14" t="s">
        <v>78</v>
      </c>
      <c r="AY862" s="149" t="s">
        <v>153</v>
      </c>
    </row>
    <row r="863" spans="2:65" s="15" customFormat="1">
      <c r="B863" s="153"/>
      <c r="C863" s="231"/>
      <c r="D863" s="220" t="s">
        <v>162</v>
      </c>
      <c r="E863" s="232" t="s">
        <v>1</v>
      </c>
      <c r="F863" s="233" t="s">
        <v>167</v>
      </c>
      <c r="G863" s="231"/>
      <c r="H863" s="234">
        <v>1.1359999999999999</v>
      </c>
      <c r="I863" s="155"/>
      <c r="J863" s="231"/>
      <c r="L863" s="153"/>
      <c r="M863" s="156"/>
      <c r="T863" s="157"/>
      <c r="AT863" s="154" t="s">
        <v>162</v>
      </c>
      <c r="AU863" s="154" t="s">
        <v>88</v>
      </c>
      <c r="AV863" s="15" t="s">
        <v>160</v>
      </c>
      <c r="AW863" s="15" t="s">
        <v>32</v>
      </c>
      <c r="AX863" s="15" t="s">
        <v>86</v>
      </c>
      <c r="AY863" s="154" t="s">
        <v>153</v>
      </c>
    </row>
    <row r="864" spans="2:65" s="11" customFormat="1" ht="22.8" customHeight="1">
      <c r="B864" s="119"/>
      <c r="C864" s="235"/>
      <c r="D864" s="236" t="s">
        <v>77</v>
      </c>
      <c r="E864" s="237" t="s">
        <v>214</v>
      </c>
      <c r="F864" s="237" t="s">
        <v>687</v>
      </c>
      <c r="G864" s="235"/>
      <c r="H864" s="235"/>
      <c r="I864" s="122"/>
      <c r="J864" s="247">
        <f>BK864</f>
        <v>0</v>
      </c>
      <c r="L864" s="119"/>
      <c r="M864" s="123"/>
      <c r="P864" s="124">
        <f>SUM(P865:P974)</f>
        <v>0</v>
      </c>
      <c r="R864" s="124">
        <f>SUM(R865:R974)</f>
        <v>0.12185426999999999</v>
      </c>
      <c r="T864" s="125">
        <f>SUM(T865:T974)</f>
        <v>6.0626419999999985</v>
      </c>
      <c r="AR864" s="120" t="s">
        <v>86</v>
      </c>
      <c r="AT864" s="126" t="s">
        <v>77</v>
      </c>
      <c r="AU864" s="126" t="s">
        <v>86</v>
      </c>
      <c r="AY864" s="120" t="s">
        <v>153</v>
      </c>
      <c r="BK864" s="127">
        <f>SUM(BK865:BK974)</f>
        <v>0</v>
      </c>
    </row>
    <row r="865" spans="2:65" s="1" customFormat="1" ht="44.25" customHeight="1">
      <c r="B865" s="129"/>
      <c r="C865" s="214" t="s">
        <v>688</v>
      </c>
      <c r="D865" s="214" t="s">
        <v>155</v>
      </c>
      <c r="E865" s="215" t="s">
        <v>689</v>
      </c>
      <c r="F865" s="216" t="s">
        <v>690</v>
      </c>
      <c r="G865" s="217" t="s">
        <v>217</v>
      </c>
      <c r="H865" s="218">
        <v>89.034000000000006</v>
      </c>
      <c r="I865" s="131"/>
      <c r="J865" s="248">
        <f>ROUND(I865*H865,2)</f>
        <v>0</v>
      </c>
      <c r="K865" s="130" t="s">
        <v>159</v>
      </c>
      <c r="L865" s="32"/>
      <c r="M865" s="132" t="s">
        <v>1</v>
      </c>
      <c r="N865" s="133" t="s">
        <v>43</v>
      </c>
      <c r="P865" s="134">
        <f>O865*H865</f>
        <v>0</v>
      </c>
      <c r="Q865" s="134">
        <v>0</v>
      </c>
      <c r="R865" s="134">
        <f>Q865*H865</f>
        <v>0</v>
      </c>
      <c r="S865" s="134">
        <v>0</v>
      </c>
      <c r="T865" s="135">
        <f>S865*H865</f>
        <v>0</v>
      </c>
      <c r="AR865" s="136" t="s">
        <v>160</v>
      </c>
      <c r="AT865" s="136" t="s">
        <v>155</v>
      </c>
      <c r="AU865" s="136" t="s">
        <v>88</v>
      </c>
      <c r="AY865" s="17" t="s">
        <v>153</v>
      </c>
      <c r="BE865" s="137">
        <f>IF(N865="základní",J865,0)</f>
        <v>0</v>
      </c>
      <c r="BF865" s="137">
        <f>IF(N865="snížená",J865,0)</f>
        <v>0</v>
      </c>
      <c r="BG865" s="137">
        <f>IF(N865="zákl. přenesená",J865,0)</f>
        <v>0</v>
      </c>
      <c r="BH865" s="137">
        <f>IF(N865="sníž. přenesená",J865,0)</f>
        <v>0</v>
      </c>
      <c r="BI865" s="137">
        <f>IF(N865="nulová",J865,0)</f>
        <v>0</v>
      </c>
      <c r="BJ865" s="17" t="s">
        <v>86</v>
      </c>
      <c r="BK865" s="137">
        <f>ROUND(I865*H865,2)</f>
        <v>0</v>
      </c>
      <c r="BL865" s="17" t="s">
        <v>160</v>
      </c>
      <c r="BM865" s="136" t="s">
        <v>691</v>
      </c>
    </row>
    <row r="866" spans="2:65" s="12" customFormat="1">
      <c r="B866" s="138"/>
      <c r="C866" s="219"/>
      <c r="D866" s="220" t="s">
        <v>162</v>
      </c>
      <c r="E866" s="221" t="s">
        <v>1</v>
      </c>
      <c r="F866" s="222" t="s">
        <v>692</v>
      </c>
      <c r="G866" s="219"/>
      <c r="H866" s="221" t="s">
        <v>1</v>
      </c>
      <c r="I866" s="140"/>
      <c r="J866" s="219"/>
      <c r="L866" s="138"/>
      <c r="M866" s="141"/>
      <c r="T866" s="142"/>
      <c r="AT866" s="139" t="s">
        <v>162</v>
      </c>
      <c r="AU866" s="139" t="s">
        <v>88</v>
      </c>
      <c r="AV866" s="12" t="s">
        <v>86</v>
      </c>
      <c r="AW866" s="12" t="s">
        <v>32</v>
      </c>
      <c r="AX866" s="12" t="s">
        <v>78</v>
      </c>
      <c r="AY866" s="139" t="s">
        <v>153</v>
      </c>
    </row>
    <row r="867" spans="2:65" s="13" customFormat="1">
      <c r="B867" s="143"/>
      <c r="C867" s="223"/>
      <c r="D867" s="220" t="s">
        <v>162</v>
      </c>
      <c r="E867" s="224" t="s">
        <v>1</v>
      </c>
      <c r="F867" s="225" t="s">
        <v>693</v>
      </c>
      <c r="G867" s="223"/>
      <c r="H867" s="226">
        <v>70.834000000000003</v>
      </c>
      <c r="I867" s="145"/>
      <c r="J867" s="223"/>
      <c r="L867" s="143"/>
      <c r="M867" s="146"/>
      <c r="T867" s="147"/>
      <c r="AT867" s="144" t="s">
        <v>162</v>
      </c>
      <c r="AU867" s="144" t="s">
        <v>88</v>
      </c>
      <c r="AV867" s="13" t="s">
        <v>88</v>
      </c>
      <c r="AW867" s="13" t="s">
        <v>32</v>
      </c>
      <c r="AX867" s="13" t="s">
        <v>78</v>
      </c>
      <c r="AY867" s="144" t="s">
        <v>153</v>
      </c>
    </row>
    <row r="868" spans="2:65" s="14" customFormat="1">
      <c r="B868" s="148"/>
      <c r="C868" s="227"/>
      <c r="D868" s="220" t="s">
        <v>162</v>
      </c>
      <c r="E868" s="228" t="s">
        <v>1</v>
      </c>
      <c r="F868" s="229" t="s">
        <v>165</v>
      </c>
      <c r="G868" s="227"/>
      <c r="H868" s="230">
        <v>70.834000000000003</v>
      </c>
      <c r="I868" s="150"/>
      <c r="J868" s="227"/>
      <c r="L868" s="148"/>
      <c r="M868" s="151"/>
      <c r="T868" s="152"/>
      <c r="AT868" s="149" t="s">
        <v>162</v>
      </c>
      <c r="AU868" s="149" t="s">
        <v>88</v>
      </c>
      <c r="AV868" s="14" t="s">
        <v>166</v>
      </c>
      <c r="AW868" s="14" t="s">
        <v>32</v>
      </c>
      <c r="AX868" s="14" t="s">
        <v>78</v>
      </c>
      <c r="AY868" s="149" t="s">
        <v>153</v>
      </c>
    </row>
    <row r="869" spans="2:65" s="12" customFormat="1">
      <c r="B869" s="138"/>
      <c r="C869" s="219"/>
      <c r="D869" s="220" t="s">
        <v>162</v>
      </c>
      <c r="E869" s="221" t="s">
        <v>1</v>
      </c>
      <c r="F869" s="222" t="s">
        <v>694</v>
      </c>
      <c r="G869" s="219"/>
      <c r="H869" s="221" t="s">
        <v>1</v>
      </c>
      <c r="I869" s="140"/>
      <c r="J869" s="219"/>
      <c r="L869" s="138"/>
      <c r="M869" s="141"/>
      <c r="T869" s="142"/>
      <c r="AT869" s="139" t="s">
        <v>162</v>
      </c>
      <c r="AU869" s="139" t="s">
        <v>88</v>
      </c>
      <c r="AV869" s="12" t="s">
        <v>86</v>
      </c>
      <c r="AW869" s="12" t="s">
        <v>32</v>
      </c>
      <c r="AX869" s="12" t="s">
        <v>78</v>
      </c>
      <c r="AY869" s="139" t="s">
        <v>153</v>
      </c>
    </row>
    <row r="870" spans="2:65" s="13" customFormat="1">
      <c r="B870" s="143"/>
      <c r="C870" s="223"/>
      <c r="D870" s="220" t="s">
        <v>162</v>
      </c>
      <c r="E870" s="224" t="s">
        <v>1</v>
      </c>
      <c r="F870" s="225" t="s">
        <v>695</v>
      </c>
      <c r="G870" s="223"/>
      <c r="H870" s="226">
        <v>18.2</v>
      </c>
      <c r="I870" s="145"/>
      <c r="J870" s="223"/>
      <c r="L870" s="143"/>
      <c r="M870" s="146"/>
      <c r="T870" s="147"/>
      <c r="AT870" s="144" t="s">
        <v>162</v>
      </c>
      <c r="AU870" s="144" t="s">
        <v>88</v>
      </c>
      <c r="AV870" s="13" t="s">
        <v>88</v>
      </c>
      <c r="AW870" s="13" t="s">
        <v>32</v>
      </c>
      <c r="AX870" s="13" t="s">
        <v>78</v>
      </c>
      <c r="AY870" s="144" t="s">
        <v>153</v>
      </c>
    </row>
    <row r="871" spans="2:65" s="14" customFormat="1">
      <c r="B871" s="148"/>
      <c r="C871" s="227"/>
      <c r="D871" s="220" t="s">
        <v>162</v>
      </c>
      <c r="E871" s="228" t="s">
        <v>1</v>
      </c>
      <c r="F871" s="229" t="s">
        <v>165</v>
      </c>
      <c r="G871" s="227"/>
      <c r="H871" s="230">
        <v>18.2</v>
      </c>
      <c r="I871" s="150"/>
      <c r="J871" s="227"/>
      <c r="L871" s="148"/>
      <c r="M871" s="151"/>
      <c r="T871" s="152"/>
      <c r="AT871" s="149" t="s">
        <v>162</v>
      </c>
      <c r="AU871" s="149" t="s">
        <v>88</v>
      </c>
      <c r="AV871" s="14" t="s">
        <v>166</v>
      </c>
      <c r="AW871" s="14" t="s">
        <v>32</v>
      </c>
      <c r="AX871" s="14" t="s">
        <v>78</v>
      </c>
      <c r="AY871" s="149" t="s">
        <v>153</v>
      </c>
    </row>
    <row r="872" spans="2:65" s="15" customFormat="1">
      <c r="B872" s="153"/>
      <c r="C872" s="231"/>
      <c r="D872" s="220" t="s">
        <v>162</v>
      </c>
      <c r="E872" s="232" t="s">
        <v>1</v>
      </c>
      <c r="F872" s="233" t="s">
        <v>167</v>
      </c>
      <c r="G872" s="231"/>
      <c r="H872" s="234">
        <v>89.034000000000006</v>
      </c>
      <c r="I872" s="155"/>
      <c r="J872" s="231"/>
      <c r="L872" s="153"/>
      <c r="M872" s="156"/>
      <c r="T872" s="157"/>
      <c r="AT872" s="154" t="s">
        <v>162</v>
      </c>
      <c r="AU872" s="154" t="s">
        <v>88</v>
      </c>
      <c r="AV872" s="15" t="s">
        <v>160</v>
      </c>
      <c r="AW872" s="15" t="s">
        <v>32</v>
      </c>
      <c r="AX872" s="15" t="s">
        <v>86</v>
      </c>
      <c r="AY872" s="154" t="s">
        <v>153</v>
      </c>
    </row>
    <row r="873" spans="2:65" s="1" customFormat="1" ht="49.05" customHeight="1">
      <c r="B873" s="129"/>
      <c r="C873" s="214" t="s">
        <v>696</v>
      </c>
      <c r="D873" s="214" t="s">
        <v>155</v>
      </c>
      <c r="E873" s="215" t="s">
        <v>697</v>
      </c>
      <c r="F873" s="216" t="s">
        <v>698</v>
      </c>
      <c r="G873" s="217" t="s">
        <v>217</v>
      </c>
      <c r="H873" s="218">
        <v>8013.06</v>
      </c>
      <c r="I873" s="131"/>
      <c r="J873" s="248">
        <f>ROUND(I873*H873,2)</f>
        <v>0</v>
      </c>
      <c r="K873" s="130" t="s">
        <v>159</v>
      </c>
      <c r="L873" s="32"/>
      <c r="M873" s="132" t="s">
        <v>1</v>
      </c>
      <c r="N873" s="133" t="s">
        <v>43</v>
      </c>
      <c r="P873" s="134">
        <f>O873*H873</f>
        <v>0</v>
      </c>
      <c r="Q873" s="134">
        <v>0</v>
      </c>
      <c r="R873" s="134">
        <f>Q873*H873</f>
        <v>0</v>
      </c>
      <c r="S873" s="134">
        <v>0</v>
      </c>
      <c r="T873" s="135">
        <f>S873*H873</f>
        <v>0</v>
      </c>
      <c r="AR873" s="136" t="s">
        <v>160</v>
      </c>
      <c r="AT873" s="136" t="s">
        <v>155</v>
      </c>
      <c r="AU873" s="136" t="s">
        <v>88</v>
      </c>
      <c r="AY873" s="17" t="s">
        <v>153</v>
      </c>
      <c r="BE873" s="137">
        <f>IF(N873="základní",J873,0)</f>
        <v>0</v>
      </c>
      <c r="BF873" s="137">
        <f>IF(N873="snížená",J873,0)</f>
        <v>0</v>
      </c>
      <c r="BG873" s="137">
        <f>IF(N873="zákl. přenesená",J873,0)</f>
        <v>0</v>
      </c>
      <c r="BH873" s="137">
        <f>IF(N873="sníž. přenesená",J873,0)</f>
        <v>0</v>
      </c>
      <c r="BI873" s="137">
        <f>IF(N873="nulová",J873,0)</f>
        <v>0</v>
      </c>
      <c r="BJ873" s="17" t="s">
        <v>86</v>
      </c>
      <c r="BK873" s="137">
        <f>ROUND(I873*H873,2)</f>
        <v>0</v>
      </c>
      <c r="BL873" s="17" t="s">
        <v>160</v>
      </c>
      <c r="BM873" s="136" t="s">
        <v>699</v>
      </c>
    </row>
    <row r="874" spans="2:65" s="12" customFormat="1">
      <c r="B874" s="138"/>
      <c r="C874" s="219"/>
      <c r="D874" s="220" t="s">
        <v>162</v>
      </c>
      <c r="E874" s="221" t="s">
        <v>1</v>
      </c>
      <c r="F874" s="222" t="s">
        <v>700</v>
      </c>
      <c r="G874" s="219"/>
      <c r="H874" s="221" t="s">
        <v>1</v>
      </c>
      <c r="I874" s="140"/>
      <c r="J874" s="219"/>
      <c r="L874" s="138"/>
      <c r="M874" s="141"/>
      <c r="T874" s="142"/>
      <c r="AT874" s="139" t="s">
        <v>162</v>
      </c>
      <c r="AU874" s="139" t="s">
        <v>88</v>
      </c>
      <c r="AV874" s="12" t="s">
        <v>86</v>
      </c>
      <c r="AW874" s="12" t="s">
        <v>32</v>
      </c>
      <c r="AX874" s="12" t="s">
        <v>78</v>
      </c>
      <c r="AY874" s="139" t="s">
        <v>153</v>
      </c>
    </row>
    <row r="875" spans="2:65" s="13" customFormat="1">
      <c r="B875" s="143"/>
      <c r="C875" s="223"/>
      <c r="D875" s="220" t="s">
        <v>162</v>
      </c>
      <c r="E875" s="224" t="s">
        <v>1</v>
      </c>
      <c r="F875" s="225" t="s">
        <v>701</v>
      </c>
      <c r="G875" s="223"/>
      <c r="H875" s="226">
        <v>8013.06</v>
      </c>
      <c r="I875" s="145"/>
      <c r="J875" s="223"/>
      <c r="L875" s="143"/>
      <c r="M875" s="146"/>
      <c r="T875" s="147"/>
      <c r="AT875" s="144" t="s">
        <v>162</v>
      </c>
      <c r="AU875" s="144" t="s">
        <v>88</v>
      </c>
      <c r="AV875" s="13" t="s">
        <v>88</v>
      </c>
      <c r="AW875" s="13" t="s">
        <v>32</v>
      </c>
      <c r="AX875" s="13" t="s">
        <v>78</v>
      </c>
      <c r="AY875" s="144" t="s">
        <v>153</v>
      </c>
    </row>
    <row r="876" spans="2:65" s="14" customFormat="1">
      <c r="B876" s="148"/>
      <c r="C876" s="227"/>
      <c r="D876" s="220" t="s">
        <v>162</v>
      </c>
      <c r="E876" s="228" t="s">
        <v>1</v>
      </c>
      <c r="F876" s="229" t="s">
        <v>165</v>
      </c>
      <c r="G876" s="227"/>
      <c r="H876" s="230">
        <v>8013.06</v>
      </c>
      <c r="I876" s="150"/>
      <c r="J876" s="227"/>
      <c r="L876" s="148"/>
      <c r="M876" s="151"/>
      <c r="T876" s="152"/>
      <c r="AT876" s="149" t="s">
        <v>162</v>
      </c>
      <c r="AU876" s="149" t="s">
        <v>88</v>
      </c>
      <c r="AV876" s="14" t="s">
        <v>166</v>
      </c>
      <c r="AW876" s="14" t="s">
        <v>32</v>
      </c>
      <c r="AX876" s="14" t="s">
        <v>78</v>
      </c>
      <c r="AY876" s="149" t="s">
        <v>153</v>
      </c>
    </row>
    <row r="877" spans="2:65" s="15" customFormat="1">
      <c r="B877" s="153"/>
      <c r="C877" s="231"/>
      <c r="D877" s="220" t="s">
        <v>162</v>
      </c>
      <c r="E877" s="232" t="s">
        <v>1</v>
      </c>
      <c r="F877" s="233" t="s">
        <v>167</v>
      </c>
      <c r="G877" s="231"/>
      <c r="H877" s="234">
        <v>8013.06</v>
      </c>
      <c r="I877" s="155"/>
      <c r="J877" s="231"/>
      <c r="L877" s="153"/>
      <c r="M877" s="156"/>
      <c r="T877" s="157"/>
      <c r="AT877" s="154" t="s">
        <v>162</v>
      </c>
      <c r="AU877" s="154" t="s">
        <v>88</v>
      </c>
      <c r="AV877" s="15" t="s">
        <v>160</v>
      </c>
      <c r="AW877" s="15" t="s">
        <v>32</v>
      </c>
      <c r="AX877" s="15" t="s">
        <v>86</v>
      </c>
      <c r="AY877" s="154" t="s">
        <v>153</v>
      </c>
    </row>
    <row r="878" spans="2:65" s="1" customFormat="1" ht="44.25" customHeight="1">
      <c r="B878" s="129"/>
      <c r="C878" s="214" t="s">
        <v>702</v>
      </c>
      <c r="D878" s="214" t="s">
        <v>155</v>
      </c>
      <c r="E878" s="215" t="s">
        <v>703</v>
      </c>
      <c r="F878" s="216" t="s">
        <v>704</v>
      </c>
      <c r="G878" s="217" t="s">
        <v>217</v>
      </c>
      <c r="H878" s="218">
        <v>89.034000000000006</v>
      </c>
      <c r="I878" s="131"/>
      <c r="J878" s="248">
        <f>ROUND(I878*H878,2)</f>
        <v>0</v>
      </c>
      <c r="K878" s="130" t="s">
        <v>159</v>
      </c>
      <c r="L878" s="32"/>
      <c r="M878" s="132" t="s">
        <v>1</v>
      </c>
      <c r="N878" s="133" t="s">
        <v>43</v>
      </c>
      <c r="P878" s="134">
        <f>O878*H878</f>
        <v>0</v>
      </c>
      <c r="Q878" s="134">
        <v>0</v>
      </c>
      <c r="R878" s="134">
        <f>Q878*H878</f>
        <v>0</v>
      </c>
      <c r="S878" s="134">
        <v>0</v>
      </c>
      <c r="T878" s="135">
        <f>S878*H878</f>
        <v>0</v>
      </c>
      <c r="AR878" s="136" t="s">
        <v>160</v>
      </c>
      <c r="AT878" s="136" t="s">
        <v>155</v>
      </c>
      <c r="AU878" s="136" t="s">
        <v>88</v>
      </c>
      <c r="AY878" s="17" t="s">
        <v>153</v>
      </c>
      <c r="BE878" s="137">
        <f>IF(N878="základní",J878,0)</f>
        <v>0</v>
      </c>
      <c r="BF878" s="137">
        <f>IF(N878="snížená",J878,0)</f>
        <v>0</v>
      </c>
      <c r="BG878" s="137">
        <f>IF(N878="zákl. přenesená",J878,0)</f>
        <v>0</v>
      </c>
      <c r="BH878" s="137">
        <f>IF(N878="sníž. přenesená",J878,0)</f>
        <v>0</v>
      </c>
      <c r="BI878" s="137">
        <f>IF(N878="nulová",J878,0)</f>
        <v>0</v>
      </c>
      <c r="BJ878" s="17" t="s">
        <v>86</v>
      </c>
      <c r="BK878" s="137">
        <f>ROUND(I878*H878,2)</f>
        <v>0</v>
      </c>
      <c r="BL878" s="17" t="s">
        <v>160</v>
      </c>
      <c r="BM878" s="136" t="s">
        <v>705</v>
      </c>
    </row>
    <row r="879" spans="2:65" s="12" customFormat="1">
      <c r="B879" s="138"/>
      <c r="C879" s="219"/>
      <c r="D879" s="220" t="s">
        <v>162</v>
      </c>
      <c r="E879" s="221" t="s">
        <v>1</v>
      </c>
      <c r="F879" s="222" t="s">
        <v>692</v>
      </c>
      <c r="G879" s="219"/>
      <c r="H879" s="221" t="s">
        <v>1</v>
      </c>
      <c r="I879" s="140"/>
      <c r="J879" s="219"/>
      <c r="L879" s="138"/>
      <c r="M879" s="141"/>
      <c r="T879" s="142"/>
      <c r="AT879" s="139" t="s">
        <v>162</v>
      </c>
      <c r="AU879" s="139" t="s">
        <v>88</v>
      </c>
      <c r="AV879" s="12" t="s">
        <v>86</v>
      </c>
      <c r="AW879" s="12" t="s">
        <v>32</v>
      </c>
      <c r="AX879" s="12" t="s">
        <v>78</v>
      </c>
      <c r="AY879" s="139" t="s">
        <v>153</v>
      </c>
    </row>
    <row r="880" spans="2:65" s="13" customFormat="1">
      <c r="B880" s="143"/>
      <c r="C880" s="223"/>
      <c r="D880" s="220" t="s">
        <v>162</v>
      </c>
      <c r="E880" s="224" t="s">
        <v>1</v>
      </c>
      <c r="F880" s="225" t="s">
        <v>693</v>
      </c>
      <c r="G880" s="223"/>
      <c r="H880" s="226">
        <v>70.834000000000003</v>
      </c>
      <c r="I880" s="145"/>
      <c r="J880" s="223"/>
      <c r="L880" s="143"/>
      <c r="M880" s="146"/>
      <c r="T880" s="147"/>
      <c r="AT880" s="144" t="s">
        <v>162</v>
      </c>
      <c r="AU880" s="144" t="s">
        <v>88</v>
      </c>
      <c r="AV880" s="13" t="s">
        <v>88</v>
      </c>
      <c r="AW880" s="13" t="s">
        <v>32</v>
      </c>
      <c r="AX880" s="13" t="s">
        <v>78</v>
      </c>
      <c r="AY880" s="144" t="s">
        <v>153</v>
      </c>
    </row>
    <row r="881" spans="2:65" s="14" customFormat="1">
      <c r="B881" s="148"/>
      <c r="C881" s="227"/>
      <c r="D881" s="220" t="s">
        <v>162</v>
      </c>
      <c r="E881" s="228" t="s">
        <v>1</v>
      </c>
      <c r="F881" s="229" t="s">
        <v>165</v>
      </c>
      <c r="G881" s="227"/>
      <c r="H881" s="230">
        <v>70.834000000000003</v>
      </c>
      <c r="I881" s="150"/>
      <c r="J881" s="227"/>
      <c r="L881" s="148"/>
      <c r="M881" s="151"/>
      <c r="T881" s="152"/>
      <c r="AT881" s="149" t="s">
        <v>162</v>
      </c>
      <c r="AU881" s="149" t="s">
        <v>88</v>
      </c>
      <c r="AV881" s="14" t="s">
        <v>166</v>
      </c>
      <c r="AW881" s="14" t="s">
        <v>32</v>
      </c>
      <c r="AX881" s="14" t="s">
        <v>78</v>
      </c>
      <c r="AY881" s="149" t="s">
        <v>153</v>
      </c>
    </row>
    <row r="882" spans="2:65" s="12" customFormat="1">
      <c r="B882" s="138"/>
      <c r="C882" s="219"/>
      <c r="D882" s="220" t="s">
        <v>162</v>
      </c>
      <c r="E882" s="221" t="s">
        <v>1</v>
      </c>
      <c r="F882" s="222" t="s">
        <v>694</v>
      </c>
      <c r="G882" s="219"/>
      <c r="H882" s="221" t="s">
        <v>1</v>
      </c>
      <c r="I882" s="140"/>
      <c r="J882" s="219"/>
      <c r="L882" s="138"/>
      <c r="M882" s="141"/>
      <c r="T882" s="142"/>
      <c r="AT882" s="139" t="s">
        <v>162</v>
      </c>
      <c r="AU882" s="139" t="s">
        <v>88</v>
      </c>
      <c r="AV882" s="12" t="s">
        <v>86</v>
      </c>
      <c r="AW882" s="12" t="s">
        <v>32</v>
      </c>
      <c r="AX882" s="12" t="s">
        <v>78</v>
      </c>
      <c r="AY882" s="139" t="s">
        <v>153</v>
      </c>
    </row>
    <row r="883" spans="2:65" s="13" customFormat="1">
      <c r="B883" s="143"/>
      <c r="C883" s="223"/>
      <c r="D883" s="220" t="s">
        <v>162</v>
      </c>
      <c r="E883" s="224" t="s">
        <v>1</v>
      </c>
      <c r="F883" s="225" t="s">
        <v>695</v>
      </c>
      <c r="G883" s="223"/>
      <c r="H883" s="226">
        <v>18.2</v>
      </c>
      <c r="I883" s="145"/>
      <c r="J883" s="223"/>
      <c r="L883" s="143"/>
      <c r="M883" s="146"/>
      <c r="T883" s="147"/>
      <c r="AT883" s="144" t="s">
        <v>162</v>
      </c>
      <c r="AU883" s="144" t="s">
        <v>88</v>
      </c>
      <c r="AV883" s="13" t="s">
        <v>88</v>
      </c>
      <c r="AW883" s="13" t="s">
        <v>32</v>
      </c>
      <c r="AX883" s="13" t="s">
        <v>78</v>
      </c>
      <c r="AY883" s="144" t="s">
        <v>153</v>
      </c>
    </row>
    <row r="884" spans="2:65" s="14" customFormat="1">
      <c r="B884" s="148"/>
      <c r="C884" s="227"/>
      <c r="D884" s="220" t="s">
        <v>162</v>
      </c>
      <c r="E884" s="228" t="s">
        <v>1</v>
      </c>
      <c r="F884" s="229" t="s">
        <v>165</v>
      </c>
      <c r="G884" s="227"/>
      <c r="H884" s="230">
        <v>18.2</v>
      </c>
      <c r="I884" s="150"/>
      <c r="J884" s="227"/>
      <c r="L884" s="148"/>
      <c r="M884" s="151"/>
      <c r="T884" s="152"/>
      <c r="AT884" s="149" t="s">
        <v>162</v>
      </c>
      <c r="AU884" s="149" t="s">
        <v>88</v>
      </c>
      <c r="AV884" s="14" t="s">
        <v>166</v>
      </c>
      <c r="AW884" s="14" t="s">
        <v>32</v>
      </c>
      <c r="AX884" s="14" t="s">
        <v>78</v>
      </c>
      <c r="AY884" s="149" t="s">
        <v>153</v>
      </c>
    </row>
    <row r="885" spans="2:65" s="15" customFormat="1">
      <c r="B885" s="153"/>
      <c r="C885" s="231"/>
      <c r="D885" s="220" t="s">
        <v>162</v>
      </c>
      <c r="E885" s="232" t="s">
        <v>1</v>
      </c>
      <c r="F885" s="233" t="s">
        <v>167</v>
      </c>
      <c r="G885" s="231"/>
      <c r="H885" s="234">
        <v>89.034000000000006</v>
      </c>
      <c r="I885" s="155"/>
      <c r="J885" s="231"/>
      <c r="L885" s="153"/>
      <c r="M885" s="156"/>
      <c r="T885" s="157"/>
      <c r="AT885" s="154" t="s">
        <v>162</v>
      </c>
      <c r="AU885" s="154" t="s">
        <v>88</v>
      </c>
      <c r="AV885" s="15" t="s">
        <v>160</v>
      </c>
      <c r="AW885" s="15" t="s">
        <v>32</v>
      </c>
      <c r="AX885" s="15" t="s">
        <v>86</v>
      </c>
      <c r="AY885" s="154" t="s">
        <v>153</v>
      </c>
    </row>
    <row r="886" spans="2:65" s="1" customFormat="1" ht="37.799999999999997" customHeight="1">
      <c r="B886" s="129"/>
      <c r="C886" s="214" t="s">
        <v>706</v>
      </c>
      <c r="D886" s="214" t="s">
        <v>155</v>
      </c>
      <c r="E886" s="215" t="s">
        <v>707</v>
      </c>
      <c r="F886" s="216" t="s">
        <v>708</v>
      </c>
      <c r="G886" s="217" t="s">
        <v>158</v>
      </c>
      <c r="H886" s="218">
        <v>65.319999999999993</v>
      </c>
      <c r="I886" s="131"/>
      <c r="J886" s="248">
        <f>ROUND(I886*H886,2)</f>
        <v>0</v>
      </c>
      <c r="K886" s="130" t="s">
        <v>159</v>
      </c>
      <c r="L886" s="32"/>
      <c r="M886" s="132" t="s">
        <v>1</v>
      </c>
      <c r="N886" s="133" t="s">
        <v>43</v>
      </c>
      <c r="P886" s="134">
        <f>O886*H886</f>
        <v>0</v>
      </c>
      <c r="Q886" s="134">
        <v>0</v>
      </c>
      <c r="R886" s="134">
        <f>Q886*H886</f>
        <v>0</v>
      </c>
      <c r="S886" s="134">
        <v>0</v>
      </c>
      <c r="T886" s="135">
        <f>S886*H886</f>
        <v>0</v>
      </c>
      <c r="AR886" s="136" t="s">
        <v>160</v>
      </c>
      <c r="AT886" s="136" t="s">
        <v>155</v>
      </c>
      <c r="AU886" s="136" t="s">
        <v>88</v>
      </c>
      <c r="AY886" s="17" t="s">
        <v>153</v>
      </c>
      <c r="BE886" s="137">
        <f>IF(N886="základní",J886,0)</f>
        <v>0</v>
      </c>
      <c r="BF886" s="137">
        <f>IF(N886="snížená",J886,0)</f>
        <v>0</v>
      </c>
      <c r="BG886" s="137">
        <f>IF(N886="zákl. přenesená",J886,0)</f>
        <v>0</v>
      </c>
      <c r="BH886" s="137">
        <f>IF(N886="sníž. přenesená",J886,0)</f>
        <v>0</v>
      </c>
      <c r="BI886" s="137">
        <f>IF(N886="nulová",J886,0)</f>
        <v>0</v>
      </c>
      <c r="BJ886" s="17" t="s">
        <v>86</v>
      </c>
      <c r="BK886" s="137">
        <f>ROUND(I886*H886,2)</f>
        <v>0</v>
      </c>
      <c r="BL886" s="17" t="s">
        <v>160</v>
      </c>
      <c r="BM886" s="136" t="s">
        <v>709</v>
      </c>
    </row>
    <row r="887" spans="2:65" s="12" customFormat="1">
      <c r="B887" s="138"/>
      <c r="C887" s="219"/>
      <c r="D887" s="220" t="s">
        <v>162</v>
      </c>
      <c r="E887" s="221" t="s">
        <v>1</v>
      </c>
      <c r="F887" s="222" t="s">
        <v>710</v>
      </c>
      <c r="G887" s="219"/>
      <c r="H887" s="221" t="s">
        <v>1</v>
      </c>
      <c r="I887" s="140"/>
      <c r="J887" s="219"/>
      <c r="L887" s="138"/>
      <c r="M887" s="141"/>
      <c r="T887" s="142"/>
      <c r="AT887" s="139" t="s">
        <v>162</v>
      </c>
      <c r="AU887" s="139" t="s">
        <v>88</v>
      </c>
      <c r="AV887" s="12" t="s">
        <v>86</v>
      </c>
      <c r="AW887" s="12" t="s">
        <v>32</v>
      </c>
      <c r="AX887" s="12" t="s">
        <v>78</v>
      </c>
      <c r="AY887" s="139" t="s">
        <v>153</v>
      </c>
    </row>
    <row r="888" spans="2:65" s="13" customFormat="1">
      <c r="B888" s="143"/>
      <c r="C888" s="223"/>
      <c r="D888" s="220" t="s">
        <v>162</v>
      </c>
      <c r="E888" s="224" t="s">
        <v>1</v>
      </c>
      <c r="F888" s="225" t="s">
        <v>711</v>
      </c>
      <c r="G888" s="223"/>
      <c r="H888" s="226">
        <v>65.319999999999993</v>
      </c>
      <c r="I888" s="145"/>
      <c r="J888" s="223"/>
      <c r="L888" s="143"/>
      <c r="M888" s="146"/>
      <c r="T888" s="147"/>
      <c r="AT888" s="144" t="s">
        <v>162</v>
      </c>
      <c r="AU888" s="144" t="s">
        <v>88</v>
      </c>
      <c r="AV888" s="13" t="s">
        <v>88</v>
      </c>
      <c r="AW888" s="13" t="s">
        <v>32</v>
      </c>
      <c r="AX888" s="13" t="s">
        <v>78</v>
      </c>
      <c r="AY888" s="144" t="s">
        <v>153</v>
      </c>
    </row>
    <row r="889" spans="2:65" s="14" customFormat="1">
      <c r="B889" s="148"/>
      <c r="C889" s="227"/>
      <c r="D889" s="220" t="s">
        <v>162</v>
      </c>
      <c r="E889" s="228" t="s">
        <v>1</v>
      </c>
      <c r="F889" s="229" t="s">
        <v>165</v>
      </c>
      <c r="G889" s="227"/>
      <c r="H889" s="230">
        <v>65.319999999999993</v>
      </c>
      <c r="I889" s="150"/>
      <c r="J889" s="227"/>
      <c r="L889" s="148"/>
      <c r="M889" s="151"/>
      <c r="T889" s="152"/>
      <c r="AT889" s="149" t="s">
        <v>162</v>
      </c>
      <c r="AU889" s="149" t="s">
        <v>88</v>
      </c>
      <c r="AV889" s="14" t="s">
        <v>166</v>
      </c>
      <c r="AW889" s="14" t="s">
        <v>32</v>
      </c>
      <c r="AX889" s="14" t="s">
        <v>78</v>
      </c>
      <c r="AY889" s="149" t="s">
        <v>153</v>
      </c>
    </row>
    <row r="890" spans="2:65" s="15" customFormat="1">
      <c r="B890" s="153"/>
      <c r="C890" s="231"/>
      <c r="D890" s="220" t="s">
        <v>162</v>
      </c>
      <c r="E890" s="232" t="s">
        <v>1</v>
      </c>
      <c r="F890" s="233" t="s">
        <v>167</v>
      </c>
      <c r="G890" s="231"/>
      <c r="H890" s="234">
        <v>65.319999999999993</v>
      </c>
      <c r="I890" s="155"/>
      <c r="J890" s="231"/>
      <c r="L890" s="153"/>
      <c r="M890" s="156"/>
      <c r="T890" s="157"/>
      <c r="AT890" s="154" t="s">
        <v>162</v>
      </c>
      <c r="AU890" s="154" t="s">
        <v>88</v>
      </c>
      <c r="AV890" s="15" t="s">
        <v>160</v>
      </c>
      <c r="AW890" s="15" t="s">
        <v>32</v>
      </c>
      <c r="AX890" s="15" t="s">
        <v>86</v>
      </c>
      <c r="AY890" s="154" t="s">
        <v>153</v>
      </c>
    </row>
    <row r="891" spans="2:65" s="1" customFormat="1" ht="44.25" customHeight="1">
      <c r="B891" s="129"/>
      <c r="C891" s="214" t="s">
        <v>712</v>
      </c>
      <c r="D891" s="214" t="s">
        <v>155</v>
      </c>
      <c r="E891" s="215" t="s">
        <v>713</v>
      </c>
      <c r="F891" s="216" t="s">
        <v>714</v>
      </c>
      <c r="G891" s="217" t="s">
        <v>158</v>
      </c>
      <c r="H891" s="218">
        <v>1959.9</v>
      </c>
      <c r="I891" s="131"/>
      <c r="J891" s="248">
        <f>ROUND(I891*H891,2)</f>
        <v>0</v>
      </c>
      <c r="K891" s="130" t="s">
        <v>159</v>
      </c>
      <c r="L891" s="32"/>
      <c r="M891" s="132" t="s">
        <v>1</v>
      </c>
      <c r="N891" s="133" t="s">
        <v>43</v>
      </c>
      <c r="P891" s="134">
        <f>O891*H891</f>
        <v>0</v>
      </c>
      <c r="Q891" s="134">
        <v>0</v>
      </c>
      <c r="R891" s="134">
        <f>Q891*H891</f>
        <v>0</v>
      </c>
      <c r="S891" s="134">
        <v>0</v>
      </c>
      <c r="T891" s="135">
        <f>S891*H891</f>
        <v>0</v>
      </c>
      <c r="AR891" s="136" t="s">
        <v>160</v>
      </c>
      <c r="AT891" s="136" t="s">
        <v>155</v>
      </c>
      <c r="AU891" s="136" t="s">
        <v>88</v>
      </c>
      <c r="AY891" s="17" t="s">
        <v>153</v>
      </c>
      <c r="BE891" s="137">
        <f>IF(N891="základní",J891,0)</f>
        <v>0</v>
      </c>
      <c r="BF891" s="137">
        <f>IF(N891="snížená",J891,0)</f>
        <v>0</v>
      </c>
      <c r="BG891" s="137">
        <f>IF(N891="zákl. přenesená",J891,0)</f>
        <v>0</v>
      </c>
      <c r="BH891" s="137">
        <f>IF(N891="sníž. přenesená",J891,0)</f>
        <v>0</v>
      </c>
      <c r="BI891" s="137">
        <f>IF(N891="nulová",J891,0)</f>
        <v>0</v>
      </c>
      <c r="BJ891" s="17" t="s">
        <v>86</v>
      </c>
      <c r="BK891" s="137">
        <f>ROUND(I891*H891,2)</f>
        <v>0</v>
      </c>
      <c r="BL891" s="17" t="s">
        <v>160</v>
      </c>
      <c r="BM891" s="136" t="s">
        <v>715</v>
      </c>
    </row>
    <row r="892" spans="2:65" s="13" customFormat="1">
      <c r="B892" s="143"/>
      <c r="C892" s="223"/>
      <c r="D892" s="220" t="s">
        <v>162</v>
      </c>
      <c r="E892" s="224" t="s">
        <v>1</v>
      </c>
      <c r="F892" s="225" t="s">
        <v>716</v>
      </c>
      <c r="G892" s="223"/>
      <c r="H892" s="226">
        <v>1959.9</v>
      </c>
      <c r="I892" s="145"/>
      <c r="J892" s="223"/>
      <c r="L892" s="143"/>
      <c r="M892" s="146"/>
      <c r="T892" s="147"/>
      <c r="AT892" s="144" t="s">
        <v>162</v>
      </c>
      <c r="AU892" s="144" t="s">
        <v>88</v>
      </c>
      <c r="AV892" s="13" t="s">
        <v>88</v>
      </c>
      <c r="AW892" s="13" t="s">
        <v>32</v>
      </c>
      <c r="AX892" s="13" t="s">
        <v>78</v>
      </c>
      <c r="AY892" s="144" t="s">
        <v>153</v>
      </c>
    </row>
    <row r="893" spans="2:65" s="14" customFormat="1">
      <c r="B893" s="148"/>
      <c r="C893" s="227"/>
      <c r="D893" s="220" t="s">
        <v>162</v>
      </c>
      <c r="E893" s="228" t="s">
        <v>1</v>
      </c>
      <c r="F893" s="229" t="s">
        <v>165</v>
      </c>
      <c r="G893" s="227"/>
      <c r="H893" s="230">
        <v>1959.9</v>
      </c>
      <c r="I893" s="150"/>
      <c r="J893" s="227"/>
      <c r="L893" s="148"/>
      <c r="M893" s="151"/>
      <c r="T893" s="152"/>
      <c r="AT893" s="149" t="s">
        <v>162</v>
      </c>
      <c r="AU893" s="149" t="s">
        <v>88</v>
      </c>
      <c r="AV893" s="14" t="s">
        <v>166</v>
      </c>
      <c r="AW893" s="14" t="s">
        <v>32</v>
      </c>
      <c r="AX893" s="14" t="s">
        <v>78</v>
      </c>
      <c r="AY893" s="149" t="s">
        <v>153</v>
      </c>
    </row>
    <row r="894" spans="2:65" s="15" customFormat="1">
      <c r="B894" s="153"/>
      <c r="C894" s="231"/>
      <c r="D894" s="220" t="s">
        <v>162</v>
      </c>
      <c r="E894" s="232" t="s">
        <v>1</v>
      </c>
      <c r="F894" s="233" t="s">
        <v>167</v>
      </c>
      <c r="G894" s="231"/>
      <c r="H894" s="234">
        <v>1959.9</v>
      </c>
      <c r="I894" s="155"/>
      <c r="J894" s="231"/>
      <c r="L894" s="153"/>
      <c r="M894" s="156"/>
      <c r="T894" s="157"/>
      <c r="AT894" s="154" t="s">
        <v>162</v>
      </c>
      <c r="AU894" s="154" t="s">
        <v>88</v>
      </c>
      <c r="AV894" s="15" t="s">
        <v>160</v>
      </c>
      <c r="AW894" s="15" t="s">
        <v>32</v>
      </c>
      <c r="AX894" s="15" t="s">
        <v>86</v>
      </c>
      <c r="AY894" s="154" t="s">
        <v>153</v>
      </c>
    </row>
    <row r="895" spans="2:65" s="1" customFormat="1" ht="37.799999999999997" customHeight="1">
      <c r="B895" s="129"/>
      <c r="C895" s="214" t="s">
        <v>717</v>
      </c>
      <c r="D895" s="214" t="s">
        <v>155</v>
      </c>
      <c r="E895" s="215" t="s">
        <v>718</v>
      </c>
      <c r="F895" s="216" t="s">
        <v>719</v>
      </c>
      <c r="G895" s="217" t="s">
        <v>158</v>
      </c>
      <c r="H895" s="218">
        <v>65.33</v>
      </c>
      <c r="I895" s="131"/>
      <c r="J895" s="248">
        <f>ROUND(I895*H895,2)</f>
        <v>0</v>
      </c>
      <c r="K895" s="130" t="s">
        <v>159</v>
      </c>
      <c r="L895" s="32"/>
      <c r="M895" s="132" t="s">
        <v>1</v>
      </c>
      <c r="N895" s="133" t="s">
        <v>43</v>
      </c>
      <c r="P895" s="134">
        <f>O895*H895</f>
        <v>0</v>
      </c>
      <c r="Q895" s="134">
        <v>0</v>
      </c>
      <c r="R895" s="134">
        <f>Q895*H895</f>
        <v>0</v>
      </c>
      <c r="S895" s="134">
        <v>0</v>
      </c>
      <c r="T895" s="135">
        <f>S895*H895</f>
        <v>0</v>
      </c>
      <c r="AR895" s="136" t="s">
        <v>160</v>
      </c>
      <c r="AT895" s="136" t="s">
        <v>155</v>
      </c>
      <c r="AU895" s="136" t="s">
        <v>88</v>
      </c>
      <c r="AY895" s="17" t="s">
        <v>153</v>
      </c>
      <c r="BE895" s="137">
        <f>IF(N895="základní",J895,0)</f>
        <v>0</v>
      </c>
      <c r="BF895" s="137">
        <f>IF(N895="snížená",J895,0)</f>
        <v>0</v>
      </c>
      <c r="BG895" s="137">
        <f>IF(N895="zákl. přenesená",J895,0)</f>
        <v>0</v>
      </c>
      <c r="BH895" s="137">
        <f>IF(N895="sníž. přenesená",J895,0)</f>
        <v>0</v>
      </c>
      <c r="BI895" s="137">
        <f>IF(N895="nulová",J895,0)</f>
        <v>0</v>
      </c>
      <c r="BJ895" s="17" t="s">
        <v>86</v>
      </c>
      <c r="BK895" s="137">
        <f>ROUND(I895*H895,2)</f>
        <v>0</v>
      </c>
      <c r="BL895" s="17" t="s">
        <v>160</v>
      </c>
      <c r="BM895" s="136" t="s">
        <v>720</v>
      </c>
    </row>
    <row r="896" spans="2:65" s="1" customFormat="1" ht="24.15" customHeight="1">
      <c r="B896" s="129"/>
      <c r="C896" s="214" t="s">
        <v>721</v>
      </c>
      <c r="D896" s="214" t="s">
        <v>155</v>
      </c>
      <c r="E896" s="215" t="s">
        <v>722</v>
      </c>
      <c r="F896" s="216" t="s">
        <v>723</v>
      </c>
      <c r="G896" s="217" t="s">
        <v>217</v>
      </c>
      <c r="H896" s="218">
        <v>89.034000000000006</v>
      </c>
      <c r="I896" s="131"/>
      <c r="J896" s="248">
        <f>ROUND(I896*H896,2)</f>
        <v>0</v>
      </c>
      <c r="K896" s="130" t="s">
        <v>159</v>
      </c>
      <c r="L896" s="32"/>
      <c r="M896" s="132" t="s">
        <v>1</v>
      </c>
      <c r="N896" s="133" t="s">
        <v>43</v>
      </c>
      <c r="P896" s="134">
        <f>O896*H896</f>
        <v>0</v>
      </c>
      <c r="Q896" s="134">
        <v>0</v>
      </c>
      <c r="R896" s="134">
        <f>Q896*H896</f>
        <v>0</v>
      </c>
      <c r="S896" s="134">
        <v>0</v>
      </c>
      <c r="T896" s="135">
        <f>S896*H896</f>
        <v>0</v>
      </c>
      <c r="AR896" s="136" t="s">
        <v>160</v>
      </c>
      <c r="AT896" s="136" t="s">
        <v>155</v>
      </c>
      <c r="AU896" s="136" t="s">
        <v>88</v>
      </c>
      <c r="AY896" s="17" t="s">
        <v>153</v>
      </c>
      <c r="BE896" s="137">
        <f>IF(N896="základní",J896,0)</f>
        <v>0</v>
      </c>
      <c r="BF896" s="137">
        <f>IF(N896="snížená",J896,0)</f>
        <v>0</v>
      </c>
      <c r="BG896" s="137">
        <f>IF(N896="zákl. přenesená",J896,0)</f>
        <v>0</v>
      </c>
      <c r="BH896" s="137">
        <f>IF(N896="sníž. přenesená",J896,0)</f>
        <v>0</v>
      </c>
      <c r="BI896" s="137">
        <f>IF(N896="nulová",J896,0)</f>
        <v>0</v>
      </c>
      <c r="BJ896" s="17" t="s">
        <v>86</v>
      </c>
      <c r="BK896" s="137">
        <f>ROUND(I896*H896,2)</f>
        <v>0</v>
      </c>
      <c r="BL896" s="17" t="s">
        <v>160</v>
      </c>
      <c r="BM896" s="136" t="s">
        <v>724</v>
      </c>
    </row>
    <row r="897" spans="2:65" s="1" customFormat="1" ht="37.799999999999997" customHeight="1">
      <c r="B897" s="129"/>
      <c r="C897" s="214" t="s">
        <v>725</v>
      </c>
      <c r="D897" s="214" t="s">
        <v>155</v>
      </c>
      <c r="E897" s="215" t="s">
        <v>726</v>
      </c>
      <c r="F897" s="216" t="s">
        <v>727</v>
      </c>
      <c r="G897" s="217" t="s">
        <v>217</v>
      </c>
      <c r="H897" s="218">
        <v>8013.06</v>
      </c>
      <c r="I897" s="131"/>
      <c r="J897" s="248">
        <f>ROUND(I897*H897,2)</f>
        <v>0</v>
      </c>
      <c r="K897" s="130" t="s">
        <v>159</v>
      </c>
      <c r="L897" s="32"/>
      <c r="M897" s="132" t="s">
        <v>1</v>
      </c>
      <c r="N897" s="133" t="s">
        <v>43</v>
      </c>
      <c r="P897" s="134">
        <f>O897*H897</f>
        <v>0</v>
      </c>
      <c r="Q897" s="134">
        <v>0</v>
      </c>
      <c r="R897" s="134">
        <f>Q897*H897</f>
        <v>0</v>
      </c>
      <c r="S897" s="134">
        <v>0</v>
      </c>
      <c r="T897" s="135">
        <f>S897*H897</f>
        <v>0</v>
      </c>
      <c r="AR897" s="136" t="s">
        <v>160</v>
      </c>
      <c r="AT897" s="136" t="s">
        <v>155</v>
      </c>
      <c r="AU897" s="136" t="s">
        <v>88</v>
      </c>
      <c r="AY897" s="17" t="s">
        <v>153</v>
      </c>
      <c r="BE897" s="137">
        <f>IF(N897="základní",J897,0)</f>
        <v>0</v>
      </c>
      <c r="BF897" s="137">
        <f>IF(N897="snížená",J897,0)</f>
        <v>0</v>
      </c>
      <c r="BG897" s="137">
        <f>IF(N897="zákl. přenesená",J897,0)</f>
        <v>0</v>
      </c>
      <c r="BH897" s="137">
        <f>IF(N897="sníž. přenesená",J897,0)</f>
        <v>0</v>
      </c>
      <c r="BI897" s="137">
        <f>IF(N897="nulová",J897,0)</f>
        <v>0</v>
      </c>
      <c r="BJ897" s="17" t="s">
        <v>86</v>
      </c>
      <c r="BK897" s="137">
        <f>ROUND(I897*H897,2)</f>
        <v>0</v>
      </c>
      <c r="BL897" s="17" t="s">
        <v>160</v>
      </c>
      <c r="BM897" s="136" t="s">
        <v>728</v>
      </c>
    </row>
    <row r="898" spans="2:65" s="1" customFormat="1" ht="24.15" customHeight="1">
      <c r="B898" s="129"/>
      <c r="C898" s="214" t="s">
        <v>729</v>
      </c>
      <c r="D898" s="214" t="s">
        <v>155</v>
      </c>
      <c r="E898" s="215" t="s">
        <v>730</v>
      </c>
      <c r="F898" s="216" t="s">
        <v>731</v>
      </c>
      <c r="G898" s="217" t="s">
        <v>217</v>
      </c>
      <c r="H898" s="218">
        <v>89.034000000000006</v>
      </c>
      <c r="I898" s="131"/>
      <c r="J898" s="248">
        <f>ROUND(I898*H898,2)</f>
        <v>0</v>
      </c>
      <c r="K898" s="130" t="s">
        <v>159</v>
      </c>
      <c r="L898" s="32"/>
      <c r="M898" s="132" t="s">
        <v>1</v>
      </c>
      <c r="N898" s="133" t="s">
        <v>43</v>
      </c>
      <c r="P898" s="134">
        <f>O898*H898</f>
        <v>0</v>
      </c>
      <c r="Q898" s="134">
        <v>0</v>
      </c>
      <c r="R898" s="134">
        <f>Q898*H898</f>
        <v>0</v>
      </c>
      <c r="S898" s="134">
        <v>0</v>
      </c>
      <c r="T898" s="135">
        <f>S898*H898</f>
        <v>0</v>
      </c>
      <c r="AR898" s="136" t="s">
        <v>160</v>
      </c>
      <c r="AT898" s="136" t="s">
        <v>155</v>
      </c>
      <c r="AU898" s="136" t="s">
        <v>88</v>
      </c>
      <c r="AY898" s="17" t="s">
        <v>153</v>
      </c>
      <c r="BE898" s="137">
        <f>IF(N898="základní",J898,0)</f>
        <v>0</v>
      </c>
      <c r="BF898" s="137">
        <f>IF(N898="snížená",J898,0)</f>
        <v>0</v>
      </c>
      <c r="BG898" s="137">
        <f>IF(N898="zákl. přenesená",J898,0)</f>
        <v>0</v>
      </c>
      <c r="BH898" s="137">
        <f>IF(N898="sníž. přenesená",J898,0)</f>
        <v>0</v>
      </c>
      <c r="BI898" s="137">
        <f>IF(N898="nulová",J898,0)</f>
        <v>0</v>
      </c>
      <c r="BJ898" s="17" t="s">
        <v>86</v>
      </c>
      <c r="BK898" s="137">
        <f>ROUND(I898*H898,2)</f>
        <v>0</v>
      </c>
      <c r="BL898" s="17" t="s">
        <v>160</v>
      </c>
      <c r="BM898" s="136" t="s">
        <v>732</v>
      </c>
    </row>
    <row r="899" spans="2:65" s="1" customFormat="1" ht="37.799999999999997" customHeight="1">
      <c r="B899" s="129"/>
      <c r="C899" s="214" t="s">
        <v>733</v>
      </c>
      <c r="D899" s="214" t="s">
        <v>155</v>
      </c>
      <c r="E899" s="215" t="s">
        <v>734</v>
      </c>
      <c r="F899" s="216" t="s">
        <v>735</v>
      </c>
      <c r="G899" s="217" t="s">
        <v>217</v>
      </c>
      <c r="H899" s="218">
        <v>726.04</v>
      </c>
      <c r="I899" s="131"/>
      <c r="J899" s="248">
        <f>ROUND(I899*H899,2)</f>
        <v>0</v>
      </c>
      <c r="K899" s="130" t="s">
        <v>159</v>
      </c>
      <c r="L899" s="32"/>
      <c r="M899" s="132" t="s">
        <v>1</v>
      </c>
      <c r="N899" s="133" t="s">
        <v>43</v>
      </c>
      <c r="P899" s="134">
        <f>O899*H899</f>
        <v>0</v>
      </c>
      <c r="Q899" s="134">
        <v>1.2999999999999999E-4</v>
      </c>
      <c r="R899" s="134">
        <f>Q899*H899</f>
        <v>9.4385199999999989E-2</v>
      </c>
      <c r="S899" s="134">
        <v>0</v>
      </c>
      <c r="T899" s="135">
        <f>S899*H899</f>
        <v>0</v>
      </c>
      <c r="AR899" s="136" t="s">
        <v>160</v>
      </c>
      <c r="AT899" s="136" t="s">
        <v>155</v>
      </c>
      <c r="AU899" s="136" t="s">
        <v>88</v>
      </c>
      <c r="AY899" s="17" t="s">
        <v>153</v>
      </c>
      <c r="BE899" s="137">
        <f>IF(N899="základní",J899,0)</f>
        <v>0</v>
      </c>
      <c r="BF899" s="137">
        <f>IF(N899="snížená",J899,0)</f>
        <v>0</v>
      </c>
      <c r="BG899" s="137">
        <f>IF(N899="zákl. přenesená",J899,0)</f>
        <v>0</v>
      </c>
      <c r="BH899" s="137">
        <f>IF(N899="sníž. přenesená",J899,0)</f>
        <v>0</v>
      </c>
      <c r="BI899" s="137">
        <f>IF(N899="nulová",J899,0)</f>
        <v>0</v>
      </c>
      <c r="BJ899" s="17" t="s">
        <v>86</v>
      </c>
      <c r="BK899" s="137">
        <f>ROUND(I899*H899,2)</f>
        <v>0</v>
      </c>
      <c r="BL899" s="17" t="s">
        <v>160</v>
      </c>
      <c r="BM899" s="136" t="s">
        <v>736</v>
      </c>
    </row>
    <row r="900" spans="2:65" s="12" customFormat="1">
      <c r="B900" s="138"/>
      <c r="C900" s="219"/>
      <c r="D900" s="220" t="s">
        <v>162</v>
      </c>
      <c r="E900" s="221" t="s">
        <v>1</v>
      </c>
      <c r="F900" s="222" t="s">
        <v>737</v>
      </c>
      <c r="G900" s="219"/>
      <c r="H900" s="221" t="s">
        <v>1</v>
      </c>
      <c r="I900" s="140"/>
      <c r="J900" s="219"/>
      <c r="L900" s="138"/>
      <c r="M900" s="141"/>
      <c r="T900" s="142"/>
      <c r="AT900" s="139" t="s">
        <v>162</v>
      </c>
      <c r="AU900" s="139" t="s">
        <v>88</v>
      </c>
      <c r="AV900" s="12" t="s">
        <v>86</v>
      </c>
      <c r="AW900" s="12" t="s">
        <v>32</v>
      </c>
      <c r="AX900" s="12" t="s">
        <v>78</v>
      </c>
      <c r="AY900" s="139" t="s">
        <v>153</v>
      </c>
    </row>
    <row r="901" spans="2:65" s="13" customFormat="1">
      <c r="B901" s="143"/>
      <c r="C901" s="223"/>
      <c r="D901" s="220" t="s">
        <v>162</v>
      </c>
      <c r="E901" s="224" t="s">
        <v>1</v>
      </c>
      <c r="F901" s="225" t="s">
        <v>738</v>
      </c>
      <c r="G901" s="223"/>
      <c r="H901" s="226">
        <v>726.04</v>
      </c>
      <c r="I901" s="145"/>
      <c r="J901" s="223"/>
      <c r="L901" s="143"/>
      <c r="M901" s="146"/>
      <c r="T901" s="147"/>
      <c r="AT901" s="144" t="s">
        <v>162</v>
      </c>
      <c r="AU901" s="144" t="s">
        <v>88</v>
      </c>
      <c r="AV901" s="13" t="s">
        <v>88</v>
      </c>
      <c r="AW901" s="13" t="s">
        <v>32</v>
      </c>
      <c r="AX901" s="13" t="s">
        <v>78</v>
      </c>
      <c r="AY901" s="144" t="s">
        <v>153</v>
      </c>
    </row>
    <row r="902" spans="2:65" s="14" customFormat="1">
      <c r="B902" s="148"/>
      <c r="C902" s="227"/>
      <c r="D902" s="220" t="s">
        <v>162</v>
      </c>
      <c r="E902" s="228" t="s">
        <v>1</v>
      </c>
      <c r="F902" s="229" t="s">
        <v>165</v>
      </c>
      <c r="G902" s="227"/>
      <c r="H902" s="230">
        <v>726.04</v>
      </c>
      <c r="I902" s="150"/>
      <c r="J902" s="227"/>
      <c r="L902" s="148"/>
      <c r="M902" s="151"/>
      <c r="T902" s="152"/>
      <c r="AT902" s="149" t="s">
        <v>162</v>
      </c>
      <c r="AU902" s="149" t="s">
        <v>88</v>
      </c>
      <c r="AV902" s="14" t="s">
        <v>166</v>
      </c>
      <c r="AW902" s="14" t="s">
        <v>32</v>
      </c>
      <c r="AX902" s="14" t="s">
        <v>78</v>
      </c>
      <c r="AY902" s="149" t="s">
        <v>153</v>
      </c>
    </row>
    <row r="903" spans="2:65" s="15" customFormat="1">
      <c r="B903" s="153"/>
      <c r="C903" s="231"/>
      <c r="D903" s="220" t="s">
        <v>162</v>
      </c>
      <c r="E903" s="232" t="s">
        <v>1</v>
      </c>
      <c r="F903" s="233" t="s">
        <v>167</v>
      </c>
      <c r="G903" s="231"/>
      <c r="H903" s="234">
        <v>726.04</v>
      </c>
      <c r="I903" s="155"/>
      <c r="J903" s="231"/>
      <c r="L903" s="153"/>
      <c r="M903" s="156"/>
      <c r="T903" s="157"/>
      <c r="AT903" s="154" t="s">
        <v>162</v>
      </c>
      <c r="AU903" s="154" t="s">
        <v>88</v>
      </c>
      <c r="AV903" s="15" t="s">
        <v>160</v>
      </c>
      <c r="AW903" s="15" t="s">
        <v>32</v>
      </c>
      <c r="AX903" s="15" t="s">
        <v>86</v>
      </c>
      <c r="AY903" s="154" t="s">
        <v>153</v>
      </c>
    </row>
    <row r="904" spans="2:65" s="1" customFormat="1" ht="37.799999999999997" customHeight="1">
      <c r="B904" s="129"/>
      <c r="C904" s="214" t="s">
        <v>739</v>
      </c>
      <c r="D904" s="214" t="s">
        <v>155</v>
      </c>
      <c r="E904" s="215" t="s">
        <v>740</v>
      </c>
      <c r="F904" s="216" t="s">
        <v>741</v>
      </c>
      <c r="G904" s="217" t="s">
        <v>217</v>
      </c>
      <c r="H904" s="218">
        <v>635.13300000000004</v>
      </c>
      <c r="I904" s="131"/>
      <c r="J904" s="248">
        <f>ROUND(I904*H904,2)</f>
        <v>0</v>
      </c>
      <c r="K904" s="130" t="s">
        <v>159</v>
      </c>
      <c r="L904" s="32"/>
      <c r="M904" s="132" t="s">
        <v>1</v>
      </c>
      <c r="N904" s="133" t="s">
        <v>43</v>
      </c>
      <c r="P904" s="134">
        <f>O904*H904</f>
        <v>0</v>
      </c>
      <c r="Q904" s="134">
        <v>4.0000000000000003E-5</v>
      </c>
      <c r="R904" s="134">
        <f>Q904*H904</f>
        <v>2.5405320000000002E-2</v>
      </c>
      <c r="S904" s="134">
        <v>0</v>
      </c>
      <c r="T904" s="135">
        <f>S904*H904</f>
        <v>0</v>
      </c>
      <c r="AR904" s="136" t="s">
        <v>160</v>
      </c>
      <c r="AT904" s="136" t="s">
        <v>155</v>
      </c>
      <c r="AU904" s="136" t="s">
        <v>88</v>
      </c>
      <c r="AY904" s="17" t="s">
        <v>153</v>
      </c>
      <c r="BE904" s="137">
        <f>IF(N904="základní",J904,0)</f>
        <v>0</v>
      </c>
      <c r="BF904" s="137">
        <f>IF(N904="snížená",J904,0)</f>
        <v>0</v>
      </c>
      <c r="BG904" s="137">
        <f>IF(N904="zákl. přenesená",J904,0)</f>
        <v>0</v>
      </c>
      <c r="BH904" s="137">
        <f>IF(N904="sníž. přenesená",J904,0)</f>
        <v>0</v>
      </c>
      <c r="BI904" s="137">
        <f>IF(N904="nulová",J904,0)</f>
        <v>0</v>
      </c>
      <c r="BJ904" s="17" t="s">
        <v>86</v>
      </c>
      <c r="BK904" s="137">
        <f>ROUND(I904*H904,2)</f>
        <v>0</v>
      </c>
      <c r="BL904" s="17" t="s">
        <v>160</v>
      </c>
      <c r="BM904" s="136" t="s">
        <v>742</v>
      </c>
    </row>
    <row r="905" spans="2:65" s="12" customFormat="1">
      <c r="B905" s="138"/>
      <c r="C905" s="219"/>
      <c r="D905" s="220" t="s">
        <v>162</v>
      </c>
      <c r="E905" s="221" t="s">
        <v>1</v>
      </c>
      <c r="F905" s="222" t="s">
        <v>743</v>
      </c>
      <c r="G905" s="219"/>
      <c r="H905" s="221" t="s">
        <v>1</v>
      </c>
      <c r="I905" s="140"/>
      <c r="J905" s="219"/>
      <c r="L905" s="138"/>
      <c r="M905" s="141"/>
      <c r="T905" s="142"/>
      <c r="AT905" s="139" t="s">
        <v>162</v>
      </c>
      <c r="AU905" s="139" t="s">
        <v>88</v>
      </c>
      <c r="AV905" s="12" t="s">
        <v>86</v>
      </c>
      <c r="AW905" s="12" t="s">
        <v>32</v>
      </c>
      <c r="AX905" s="12" t="s">
        <v>78</v>
      </c>
      <c r="AY905" s="139" t="s">
        <v>153</v>
      </c>
    </row>
    <row r="906" spans="2:65" s="13" customFormat="1">
      <c r="B906" s="143"/>
      <c r="C906" s="223"/>
      <c r="D906" s="220" t="s">
        <v>162</v>
      </c>
      <c r="E906" s="224" t="s">
        <v>1</v>
      </c>
      <c r="F906" s="225" t="s">
        <v>744</v>
      </c>
      <c r="G906" s="223"/>
      <c r="H906" s="226">
        <v>635.13300000000004</v>
      </c>
      <c r="I906" s="145"/>
      <c r="J906" s="223"/>
      <c r="L906" s="143"/>
      <c r="M906" s="146"/>
      <c r="T906" s="147"/>
      <c r="AT906" s="144" t="s">
        <v>162</v>
      </c>
      <c r="AU906" s="144" t="s">
        <v>88</v>
      </c>
      <c r="AV906" s="13" t="s">
        <v>88</v>
      </c>
      <c r="AW906" s="13" t="s">
        <v>32</v>
      </c>
      <c r="AX906" s="13" t="s">
        <v>78</v>
      </c>
      <c r="AY906" s="144" t="s">
        <v>153</v>
      </c>
    </row>
    <row r="907" spans="2:65" s="14" customFormat="1">
      <c r="B907" s="148"/>
      <c r="C907" s="227"/>
      <c r="D907" s="220" t="s">
        <v>162</v>
      </c>
      <c r="E907" s="228" t="s">
        <v>1</v>
      </c>
      <c r="F907" s="229" t="s">
        <v>165</v>
      </c>
      <c r="G907" s="227"/>
      <c r="H907" s="230">
        <v>635.13300000000004</v>
      </c>
      <c r="I907" s="150"/>
      <c r="J907" s="227"/>
      <c r="L907" s="148"/>
      <c r="M907" s="151"/>
      <c r="T907" s="152"/>
      <c r="AT907" s="149" t="s">
        <v>162</v>
      </c>
      <c r="AU907" s="149" t="s">
        <v>88</v>
      </c>
      <c r="AV907" s="14" t="s">
        <v>166</v>
      </c>
      <c r="AW907" s="14" t="s">
        <v>32</v>
      </c>
      <c r="AX907" s="14" t="s">
        <v>78</v>
      </c>
      <c r="AY907" s="149" t="s">
        <v>153</v>
      </c>
    </row>
    <row r="908" spans="2:65" s="15" customFormat="1">
      <c r="B908" s="153"/>
      <c r="C908" s="231"/>
      <c r="D908" s="220" t="s">
        <v>162</v>
      </c>
      <c r="E908" s="232" t="s">
        <v>1</v>
      </c>
      <c r="F908" s="233" t="s">
        <v>167</v>
      </c>
      <c r="G908" s="231"/>
      <c r="H908" s="234">
        <v>635.13300000000004</v>
      </c>
      <c r="I908" s="155"/>
      <c r="J908" s="231"/>
      <c r="L908" s="153"/>
      <c r="M908" s="156"/>
      <c r="T908" s="157"/>
      <c r="AT908" s="154" t="s">
        <v>162</v>
      </c>
      <c r="AU908" s="154" t="s">
        <v>88</v>
      </c>
      <c r="AV908" s="15" t="s">
        <v>160</v>
      </c>
      <c r="AW908" s="15" t="s">
        <v>32</v>
      </c>
      <c r="AX908" s="15" t="s">
        <v>86</v>
      </c>
      <c r="AY908" s="154" t="s">
        <v>153</v>
      </c>
    </row>
    <row r="909" spans="2:65" s="1" customFormat="1" ht="37.799999999999997" customHeight="1">
      <c r="B909" s="129"/>
      <c r="C909" s="214" t="s">
        <v>745</v>
      </c>
      <c r="D909" s="214" t="s">
        <v>155</v>
      </c>
      <c r="E909" s="215" t="s">
        <v>746</v>
      </c>
      <c r="F909" s="216" t="s">
        <v>747</v>
      </c>
      <c r="G909" s="217" t="s">
        <v>217</v>
      </c>
      <c r="H909" s="218">
        <v>6.8250000000000002</v>
      </c>
      <c r="I909" s="131"/>
      <c r="J909" s="248">
        <f>ROUND(I909*H909,2)</f>
        <v>0</v>
      </c>
      <c r="K909" s="130" t="s">
        <v>159</v>
      </c>
      <c r="L909" s="32"/>
      <c r="M909" s="132" t="s">
        <v>1</v>
      </c>
      <c r="N909" s="133" t="s">
        <v>43</v>
      </c>
      <c r="P909" s="134">
        <f>O909*H909</f>
        <v>0</v>
      </c>
      <c r="Q909" s="134">
        <v>1.4999999999999999E-4</v>
      </c>
      <c r="R909" s="134">
        <f>Q909*H909</f>
        <v>1.0237499999999999E-3</v>
      </c>
      <c r="S909" s="134">
        <v>0</v>
      </c>
      <c r="T909" s="135">
        <f>S909*H909</f>
        <v>0</v>
      </c>
      <c r="AR909" s="136" t="s">
        <v>160</v>
      </c>
      <c r="AT909" s="136" t="s">
        <v>155</v>
      </c>
      <c r="AU909" s="136" t="s">
        <v>88</v>
      </c>
      <c r="AY909" s="17" t="s">
        <v>153</v>
      </c>
      <c r="BE909" s="137">
        <f>IF(N909="základní",J909,0)</f>
        <v>0</v>
      </c>
      <c r="BF909" s="137">
        <f>IF(N909="snížená",J909,0)</f>
        <v>0</v>
      </c>
      <c r="BG909" s="137">
        <f>IF(N909="zákl. přenesená",J909,0)</f>
        <v>0</v>
      </c>
      <c r="BH909" s="137">
        <f>IF(N909="sníž. přenesená",J909,0)</f>
        <v>0</v>
      </c>
      <c r="BI909" s="137">
        <f>IF(N909="nulová",J909,0)</f>
        <v>0</v>
      </c>
      <c r="BJ909" s="17" t="s">
        <v>86</v>
      </c>
      <c r="BK909" s="137">
        <f>ROUND(I909*H909,2)</f>
        <v>0</v>
      </c>
      <c r="BL909" s="17" t="s">
        <v>160</v>
      </c>
      <c r="BM909" s="136" t="s">
        <v>748</v>
      </c>
    </row>
    <row r="910" spans="2:65" s="12" customFormat="1">
      <c r="B910" s="138"/>
      <c r="C910" s="219"/>
      <c r="D910" s="220" t="s">
        <v>162</v>
      </c>
      <c r="E910" s="221" t="s">
        <v>1</v>
      </c>
      <c r="F910" s="222" t="s">
        <v>749</v>
      </c>
      <c r="G910" s="219"/>
      <c r="H910" s="221" t="s">
        <v>1</v>
      </c>
      <c r="I910" s="140"/>
      <c r="J910" s="219"/>
      <c r="L910" s="138"/>
      <c r="M910" s="141"/>
      <c r="T910" s="142"/>
      <c r="AT910" s="139" t="s">
        <v>162</v>
      </c>
      <c r="AU910" s="139" t="s">
        <v>88</v>
      </c>
      <c r="AV910" s="12" t="s">
        <v>86</v>
      </c>
      <c r="AW910" s="12" t="s">
        <v>32</v>
      </c>
      <c r="AX910" s="12" t="s">
        <v>78</v>
      </c>
      <c r="AY910" s="139" t="s">
        <v>153</v>
      </c>
    </row>
    <row r="911" spans="2:65" s="12" customFormat="1">
      <c r="B911" s="138"/>
      <c r="C911" s="219"/>
      <c r="D911" s="220" t="s">
        <v>162</v>
      </c>
      <c r="E911" s="221" t="s">
        <v>1</v>
      </c>
      <c r="F911" s="222" t="s">
        <v>212</v>
      </c>
      <c r="G911" s="219"/>
      <c r="H911" s="221" t="s">
        <v>1</v>
      </c>
      <c r="I911" s="140"/>
      <c r="J911" s="219"/>
      <c r="L911" s="138"/>
      <c r="M911" s="141"/>
      <c r="T911" s="142"/>
      <c r="AT911" s="139" t="s">
        <v>162</v>
      </c>
      <c r="AU911" s="139" t="s">
        <v>88</v>
      </c>
      <c r="AV911" s="12" t="s">
        <v>86</v>
      </c>
      <c r="AW911" s="12" t="s">
        <v>32</v>
      </c>
      <c r="AX911" s="12" t="s">
        <v>78</v>
      </c>
      <c r="AY911" s="139" t="s">
        <v>153</v>
      </c>
    </row>
    <row r="912" spans="2:65" s="13" customFormat="1">
      <c r="B912" s="143"/>
      <c r="C912" s="223"/>
      <c r="D912" s="220" t="s">
        <v>162</v>
      </c>
      <c r="E912" s="224" t="s">
        <v>1</v>
      </c>
      <c r="F912" s="225" t="s">
        <v>750</v>
      </c>
      <c r="G912" s="223"/>
      <c r="H912" s="226">
        <v>0.91100000000000003</v>
      </c>
      <c r="I912" s="145"/>
      <c r="J912" s="223"/>
      <c r="L912" s="143"/>
      <c r="M912" s="146"/>
      <c r="T912" s="147"/>
      <c r="AT912" s="144" t="s">
        <v>162</v>
      </c>
      <c r="AU912" s="144" t="s">
        <v>88</v>
      </c>
      <c r="AV912" s="13" t="s">
        <v>88</v>
      </c>
      <c r="AW912" s="13" t="s">
        <v>32</v>
      </c>
      <c r="AX912" s="13" t="s">
        <v>78</v>
      </c>
      <c r="AY912" s="144" t="s">
        <v>153</v>
      </c>
    </row>
    <row r="913" spans="2:65" s="12" customFormat="1">
      <c r="B913" s="138"/>
      <c r="C913" s="219"/>
      <c r="D913" s="220" t="s">
        <v>162</v>
      </c>
      <c r="E913" s="221" t="s">
        <v>1</v>
      </c>
      <c r="F913" s="222" t="s">
        <v>751</v>
      </c>
      <c r="G913" s="219"/>
      <c r="H913" s="221" t="s">
        <v>1</v>
      </c>
      <c r="I913" s="140"/>
      <c r="J913" s="219"/>
      <c r="L913" s="138"/>
      <c r="M913" s="141"/>
      <c r="T913" s="142"/>
      <c r="AT913" s="139" t="s">
        <v>162</v>
      </c>
      <c r="AU913" s="139" t="s">
        <v>88</v>
      </c>
      <c r="AV913" s="12" t="s">
        <v>86</v>
      </c>
      <c r="AW913" s="12" t="s">
        <v>32</v>
      </c>
      <c r="AX913" s="12" t="s">
        <v>78</v>
      </c>
      <c r="AY913" s="139" t="s">
        <v>153</v>
      </c>
    </row>
    <row r="914" spans="2:65" s="13" customFormat="1">
      <c r="B914" s="143"/>
      <c r="C914" s="223"/>
      <c r="D914" s="220" t="s">
        <v>162</v>
      </c>
      <c r="E914" s="224" t="s">
        <v>1</v>
      </c>
      <c r="F914" s="225" t="s">
        <v>752</v>
      </c>
      <c r="G914" s="223"/>
      <c r="H914" s="226">
        <v>3.87</v>
      </c>
      <c r="I914" s="145"/>
      <c r="J914" s="223"/>
      <c r="L914" s="143"/>
      <c r="M914" s="146"/>
      <c r="T914" s="147"/>
      <c r="AT914" s="144" t="s">
        <v>162</v>
      </c>
      <c r="AU914" s="144" t="s">
        <v>88</v>
      </c>
      <c r="AV914" s="13" t="s">
        <v>88</v>
      </c>
      <c r="AW914" s="13" t="s">
        <v>32</v>
      </c>
      <c r="AX914" s="13" t="s">
        <v>78</v>
      </c>
      <c r="AY914" s="144" t="s">
        <v>153</v>
      </c>
    </row>
    <row r="915" spans="2:65" s="12" customFormat="1">
      <c r="B915" s="138"/>
      <c r="C915" s="219"/>
      <c r="D915" s="220" t="s">
        <v>162</v>
      </c>
      <c r="E915" s="221" t="s">
        <v>1</v>
      </c>
      <c r="F915" s="222" t="s">
        <v>753</v>
      </c>
      <c r="G915" s="219"/>
      <c r="H915" s="221" t="s">
        <v>1</v>
      </c>
      <c r="I915" s="140"/>
      <c r="J915" s="219"/>
      <c r="L915" s="138"/>
      <c r="M915" s="141"/>
      <c r="T915" s="142"/>
      <c r="AT915" s="139" t="s">
        <v>162</v>
      </c>
      <c r="AU915" s="139" t="s">
        <v>88</v>
      </c>
      <c r="AV915" s="12" t="s">
        <v>86</v>
      </c>
      <c r="AW915" s="12" t="s">
        <v>32</v>
      </c>
      <c r="AX915" s="12" t="s">
        <v>78</v>
      </c>
      <c r="AY915" s="139" t="s">
        <v>153</v>
      </c>
    </row>
    <row r="916" spans="2:65" s="13" customFormat="1">
      <c r="B916" s="143"/>
      <c r="C916" s="223"/>
      <c r="D916" s="220" t="s">
        <v>162</v>
      </c>
      <c r="E916" s="224" t="s">
        <v>1</v>
      </c>
      <c r="F916" s="225" t="s">
        <v>754</v>
      </c>
      <c r="G916" s="223"/>
      <c r="H916" s="226">
        <v>0.67900000000000005</v>
      </c>
      <c r="I916" s="145"/>
      <c r="J916" s="223"/>
      <c r="L916" s="143"/>
      <c r="M916" s="146"/>
      <c r="T916" s="147"/>
      <c r="AT916" s="144" t="s">
        <v>162</v>
      </c>
      <c r="AU916" s="144" t="s">
        <v>88</v>
      </c>
      <c r="AV916" s="13" t="s">
        <v>88</v>
      </c>
      <c r="AW916" s="13" t="s">
        <v>32</v>
      </c>
      <c r="AX916" s="13" t="s">
        <v>78</v>
      </c>
      <c r="AY916" s="144" t="s">
        <v>153</v>
      </c>
    </row>
    <row r="917" spans="2:65" s="12" customFormat="1">
      <c r="B917" s="138"/>
      <c r="C917" s="219"/>
      <c r="D917" s="220" t="s">
        <v>162</v>
      </c>
      <c r="E917" s="221" t="s">
        <v>1</v>
      </c>
      <c r="F917" s="222" t="s">
        <v>755</v>
      </c>
      <c r="G917" s="219"/>
      <c r="H917" s="221" t="s">
        <v>1</v>
      </c>
      <c r="I917" s="140"/>
      <c r="J917" s="219"/>
      <c r="L917" s="138"/>
      <c r="M917" s="141"/>
      <c r="T917" s="142"/>
      <c r="AT917" s="139" t="s">
        <v>162</v>
      </c>
      <c r="AU917" s="139" t="s">
        <v>88</v>
      </c>
      <c r="AV917" s="12" t="s">
        <v>86</v>
      </c>
      <c r="AW917" s="12" t="s">
        <v>32</v>
      </c>
      <c r="AX917" s="12" t="s">
        <v>78</v>
      </c>
      <c r="AY917" s="139" t="s">
        <v>153</v>
      </c>
    </row>
    <row r="918" spans="2:65" s="13" customFormat="1">
      <c r="B918" s="143"/>
      <c r="C918" s="223"/>
      <c r="D918" s="220" t="s">
        <v>162</v>
      </c>
      <c r="E918" s="224" t="s">
        <v>1</v>
      </c>
      <c r="F918" s="225" t="s">
        <v>756</v>
      </c>
      <c r="G918" s="223"/>
      <c r="H918" s="226">
        <v>1.365</v>
      </c>
      <c r="I918" s="145"/>
      <c r="J918" s="223"/>
      <c r="L918" s="143"/>
      <c r="M918" s="146"/>
      <c r="T918" s="147"/>
      <c r="AT918" s="144" t="s">
        <v>162</v>
      </c>
      <c r="AU918" s="144" t="s">
        <v>88</v>
      </c>
      <c r="AV918" s="13" t="s">
        <v>88</v>
      </c>
      <c r="AW918" s="13" t="s">
        <v>32</v>
      </c>
      <c r="AX918" s="13" t="s">
        <v>78</v>
      </c>
      <c r="AY918" s="144" t="s">
        <v>153</v>
      </c>
    </row>
    <row r="919" spans="2:65" s="14" customFormat="1">
      <c r="B919" s="148"/>
      <c r="C919" s="227"/>
      <c r="D919" s="220" t="s">
        <v>162</v>
      </c>
      <c r="E919" s="228" t="s">
        <v>1</v>
      </c>
      <c r="F919" s="229" t="s">
        <v>165</v>
      </c>
      <c r="G919" s="227"/>
      <c r="H919" s="230">
        <v>6.8250000000000002</v>
      </c>
      <c r="I919" s="150"/>
      <c r="J919" s="227"/>
      <c r="L919" s="148"/>
      <c r="M919" s="151"/>
      <c r="T919" s="152"/>
      <c r="AT919" s="149" t="s">
        <v>162</v>
      </c>
      <c r="AU919" s="149" t="s">
        <v>88</v>
      </c>
      <c r="AV919" s="14" t="s">
        <v>166</v>
      </c>
      <c r="AW919" s="14" t="s">
        <v>32</v>
      </c>
      <c r="AX919" s="14" t="s">
        <v>78</v>
      </c>
      <c r="AY919" s="149" t="s">
        <v>153</v>
      </c>
    </row>
    <row r="920" spans="2:65" s="15" customFormat="1">
      <c r="B920" s="153"/>
      <c r="C920" s="231"/>
      <c r="D920" s="220" t="s">
        <v>162</v>
      </c>
      <c r="E920" s="232" t="s">
        <v>1</v>
      </c>
      <c r="F920" s="233" t="s">
        <v>167</v>
      </c>
      <c r="G920" s="231"/>
      <c r="H920" s="234">
        <v>6.8250000000000002</v>
      </c>
      <c r="I920" s="155"/>
      <c r="J920" s="231"/>
      <c r="L920" s="153"/>
      <c r="M920" s="156"/>
      <c r="T920" s="157"/>
      <c r="AT920" s="154" t="s">
        <v>162</v>
      </c>
      <c r="AU920" s="154" t="s">
        <v>88</v>
      </c>
      <c r="AV920" s="15" t="s">
        <v>160</v>
      </c>
      <c r="AW920" s="15" t="s">
        <v>32</v>
      </c>
      <c r="AX920" s="15" t="s">
        <v>86</v>
      </c>
      <c r="AY920" s="154" t="s">
        <v>153</v>
      </c>
    </row>
    <row r="921" spans="2:65" s="1" customFormat="1" ht="44.25" customHeight="1">
      <c r="B921" s="129"/>
      <c r="C921" s="214" t="s">
        <v>757</v>
      </c>
      <c r="D921" s="214" t="s">
        <v>155</v>
      </c>
      <c r="E921" s="215" t="s">
        <v>758</v>
      </c>
      <c r="F921" s="216" t="s">
        <v>759</v>
      </c>
      <c r="G921" s="217" t="s">
        <v>217</v>
      </c>
      <c r="H921" s="218">
        <v>15.087</v>
      </c>
      <c r="I921" s="131"/>
      <c r="J921" s="248">
        <f>ROUND(I921*H921,2)</f>
        <v>0</v>
      </c>
      <c r="K921" s="130" t="s">
        <v>159</v>
      </c>
      <c r="L921" s="32"/>
      <c r="M921" s="132" t="s">
        <v>1</v>
      </c>
      <c r="N921" s="133" t="s">
        <v>43</v>
      </c>
      <c r="P921" s="134">
        <f>O921*H921</f>
        <v>0</v>
      </c>
      <c r="Q921" s="134">
        <v>0</v>
      </c>
      <c r="R921" s="134">
        <f>Q921*H921</f>
        <v>0</v>
      </c>
      <c r="S921" s="134">
        <v>0.13100000000000001</v>
      </c>
      <c r="T921" s="135">
        <f>S921*H921</f>
        <v>1.976397</v>
      </c>
      <c r="AR921" s="136" t="s">
        <v>160</v>
      </c>
      <c r="AT921" s="136" t="s">
        <v>155</v>
      </c>
      <c r="AU921" s="136" t="s">
        <v>88</v>
      </c>
      <c r="AY921" s="17" t="s">
        <v>153</v>
      </c>
      <c r="BE921" s="137">
        <f>IF(N921="základní",J921,0)</f>
        <v>0</v>
      </c>
      <c r="BF921" s="137">
        <f>IF(N921="snížená",J921,0)</f>
        <v>0</v>
      </c>
      <c r="BG921" s="137">
        <f>IF(N921="zákl. přenesená",J921,0)</f>
        <v>0</v>
      </c>
      <c r="BH921" s="137">
        <f>IF(N921="sníž. přenesená",J921,0)</f>
        <v>0</v>
      </c>
      <c r="BI921" s="137">
        <f>IF(N921="nulová",J921,0)</f>
        <v>0</v>
      </c>
      <c r="BJ921" s="17" t="s">
        <v>86</v>
      </c>
      <c r="BK921" s="137">
        <f>ROUND(I921*H921,2)</f>
        <v>0</v>
      </c>
      <c r="BL921" s="17" t="s">
        <v>160</v>
      </c>
      <c r="BM921" s="136" t="s">
        <v>760</v>
      </c>
    </row>
    <row r="922" spans="2:65" s="12" customFormat="1">
      <c r="B922" s="138"/>
      <c r="C922" s="219"/>
      <c r="D922" s="220" t="s">
        <v>162</v>
      </c>
      <c r="E922" s="221" t="s">
        <v>1</v>
      </c>
      <c r="F922" s="222" t="s">
        <v>761</v>
      </c>
      <c r="G922" s="219"/>
      <c r="H922" s="221" t="s">
        <v>1</v>
      </c>
      <c r="I922" s="140"/>
      <c r="J922" s="219"/>
      <c r="L922" s="138"/>
      <c r="M922" s="141"/>
      <c r="T922" s="142"/>
      <c r="AT922" s="139" t="s">
        <v>162</v>
      </c>
      <c r="AU922" s="139" t="s">
        <v>88</v>
      </c>
      <c r="AV922" s="12" t="s">
        <v>86</v>
      </c>
      <c r="AW922" s="12" t="s">
        <v>32</v>
      </c>
      <c r="AX922" s="12" t="s">
        <v>78</v>
      </c>
      <c r="AY922" s="139" t="s">
        <v>153</v>
      </c>
    </row>
    <row r="923" spans="2:65" s="12" customFormat="1">
      <c r="B923" s="138"/>
      <c r="C923" s="219"/>
      <c r="D923" s="220" t="s">
        <v>162</v>
      </c>
      <c r="E923" s="221" t="s">
        <v>1</v>
      </c>
      <c r="F923" s="222" t="s">
        <v>264</v>
      </c>
      <c r="G923" s="219"/>
      <c r="H923" s="221" t="s">
        <v>1</v>
      </c>
      <c r="I923" s="140"/>
      <c r="J923" s="219"/>
      <c r="L923" s="138"/>
      <c r="M923" s="141"/>
      <c r="T923" s="142"/>
      <c r="AT923" s="139" t="s">
        <v>162</v>
      </c>
      <c r="AU923" s="139" t="s">
        <v>88</v>
      </c>
      <c r="AV923" s="12" t="s">
        <v>86</v>
      </c>
      <c r="AW923" s="12" t="s">
        <v>32</v>
      </c>
      <c r="AX923" s="12" t="s">
        <v>78</v>
      </c>
      <c r="AY923" s="139" t="s">
        <v>153</v>
      </c>
    </row>
    <row r="924" spans="2:65" s="13" customFormat="1">
      <c r="B924" s="143"/>
      <c r="C924" s="223"/>
      <c r="D924" s="220" t="s">
        <v>162</v>
      </c>
      <c r="E924" s="224" t="s">
        <v>1</v>
      </c>
      <c r="F924" s="225" t="s">
        <v>762</v>
      </c>
      <c r="G924" s="223"/>
      <c r="H924" s="226">
        <v>13.282999999999999</v>
      </c>
      <c r="I924" s="145"/>
      <c r="J924" s="223"/>
      <c r="L924" s="143"/>
      <c r="M924" s="146"/>
      <c r="T924" s="147"/>
      <c r="AT924" s="144" t="s">
        <v>162</v>
      </c>
      <c r="AU924" s="144" t="s">
        <v>88</v>
      </c>
      <c r="AV924" s="13" t="s">
        <v>88</v>
      </c>
      <c r="AW924" s="13" t="s">
        <v>32</v>
      </c>
      <c r="AX924" s="13" t="s">
        <v>78</v>
      </c>
      <c r="AY924" s="144" t="s">
        <v>153</v>
      </c>
    </row>
    <row r="925" spans="2:65" s="13" customFormat="1">
      <c r="B925" s="143"/>
      <c r="C925" s="223"/>
      <c r="D925" s="220" t="s">
        <v>162</v>
      </c>
      <c r="E925" s="224" t="s">
        <v>1</v>
      </c>
      <c r="F925" s="225" t="s">
        <v>763</v>
      </c>
      <c r="G925" s="223"/>
      <c r="H925" s="226">
        <v>6.2039999999999997</v>
      </c>
      <c r="I925" s="145"/>
      <c r="J925" s="223"/>
      <c r="L925" s="143"/>
      <c r="M925" s="146"/>
      <c r="T925" s="147"/>
      <c r="AT925" s="144" t="s">
        <v>162</v>
      </c>
      <c r="AU925" s="144" t="s">
        <v>88</v>
      </c>
      <c r="AV925" s="13" t="s">
        <v>88</v>
      </c>
      <c r="AW925" s="13" t="s">
        <v>32</v>
      </c>
      <c r="AX925" s="13" t="s">
        <v>78</v>
      </c>
      <c r="AY925" s="144" t="s">
        <v>153</v>
      </c>
    </row>
    <row r="926" spans="2:65" s="14" customFormat="1">
      <c r="B926" s="148"/>
      <c r="C926" s="227"/>
      <c r="D926" s="220" t="s">
        <v>162</v>
      </c>
      <c r="E926" s="228" t="s">
        <v>1</v>
      </c>
      <c r="F926" s="229" t="s">
        <v>165</v>
      </c>
      <c r="G926" s="227"/>
      <c r="H926" s="230">
        <v>19.486999999999998</v>
      </c>
      <c r="I926" s="150"/>
      <c r="J926" s="227"/>
      <c r="L926" s="148"/>
      <c r="M926" s="151"/>
      <c r="T926" s="152"/>
      <c r="AT926" s="149" t="s">
        <v>162</v>
      </c>
      <c r="AU926" s="149" t="s">
        <v>88</v>
      </c>
      <c r="AV926" s="14" t="s">
        <v>166</v>
      </c>
      <c r="AW926" s="14" t="s">
        <v>32</v>
      </c>
      <c r="AX926" s="14" t="s">
        <v>78</v>
      </c>
      <c r="AY926" s="149" t="s">
        <v>153</v>
      </c>
    </row>
    <row r="927" spans="2:65" s="12" customFormat="1">
      <c r="B927" s="138"/>
      <c r="C927" s="219"/>
      <c r="D927" s="220" t="s">
        <v>162</v>
      </c>
      <c r="E927" s="221" t="s">
        <v>1</v>
      </c>
      <c r="F927" s="222" t="s">
        <v>499</v>
      </c>
      <c r="G927" s="219"/>
      <c r="H927" s="221" t="s">
        <v>1</v>
      </c>
      <c r="I927" s="140"/>
      <c r="J927" s="219"/>
      <c r="L927" s="138"/>
      <c r="M927" s="141"/>
      <c r="T927" s="142"/>
      <c r="AT927" s="139" t="s">
        <v>162</v>
      </c>
      <c r="AU927" s="139" t="s">
        <v>88</v>
      </c>
      <c r="AV927" s="12" t="s">
        <v>86</v>
      </c>
      <c r="AW927" s="12" t="s">
        <v>32</v>
      </c>
      <c r="AX927" s="12" t="s">
        <v>78</v>
      </c>
      <c r="AY927" s="139" t="s">
        <v>153</v>
      </c>
    </row>
    <row r="928" spans="2:65" s="13" customFormat="1">
      <c r="B928" s="143"/>
      <c r="C928" s="223"/>
      <c r="D928" s="220" t="s">
        <v>162</v>
      </c>
      <c r="E928" s="224" t="s">
        <v>1</v>
      </c>
      <c r="F928" s="225" t="s">
        <v>764</v>
      </c>
      <c r="G928" s="223"/>
      <c r="H928" s="226">
        <v>-4.4000000000000004</v>
      </c>
      <c r="I928" s="145"/>
      <c r="J928" s="223"/>
      <c r="L928" s="143"/>
      <c r="M928" s="146"/>
      <c r="T928" s="147"/>
      <c r="AT928" s="144" t="s">
        <v>162</v>
      </c>
      <c r="AU928" s="144" t="s">
        <v>88</v>
      </c>
      <c r="AV928" s="13" t="s">
        <v>88</v>
      </c>
      <c r="AW928" s="13" t="s">
        <v>32</v>
      </c>
      <c r="AX928" s="13" t="s">
        <v>78</v>
      </c>
      <c r="AY928" s="144" t="s">
        <v>153</v>
      </c>
    </row>
    <row r="929" spans="2:65" s="14" customFormat="1">
      <c r="B929" s="148"/>
      <c r="C929" s="227"/>
      <c r="D929" s="220" t="s">
        <v>162</v>
      </c>
      <c r="E929" s="228" t="s">
        <v>1</v>
      </c>
      <c r="F929" s="229" t="s">
        <v>165</v>
      </c>
      <c r="G929" s="227"/>
      <c r="H929" s="230">
        <v>-4.4000000000000004</v>
      </c>
      <c r="I929" s="150"/>
      <c r="J929" s="227"/>
      <c r="L929" s="148"/>
      <c r="M929" s="151"/>
      <c r="T929" s="152"/>
      <c r="AT929" s="149" t="s">
        <v>162</v>
      </c>
      <c r="AU929" s="149" t="s">
        <v>88</v>
      </c>
      <c r="AV929" s="14" t="s">
        <v>166</v>
      </c>
      <c r="AW929" s="14" t="s">
        <v>32</v>
      </c>
      <c r="AX929" s="14" t="s">
        <v>78</v>
      </c>
      <c r="AY929" s="149" t="s">
        <v>153</v>
      </c>
    </row>
    <row r="930" spans="2:65" s="15" customFormat="1">
      <c r="B930" s="153"/>
      <c r="C930" s="231"/>
      <c r="D930" s="220" t="s">
        <v>162</v>
      </c>
      <c r="E930" s="232" t="s">
        <v>1</v>
      </c>
      <c r="F930" s="233" t="s">
        <v>167</v>
      </c>
      <c r="G930" s="231"/>
      <c r="H930" s="234">
        <v>15.087</v>
      </c>
      <c r="I930" s="155"/>
      <c r="J930" s="231"/>
      <c r="L930" s="153"/>
      <c r="M930" s="156"/>
      <c r="T930" s="157"/>
      <c r="AT930" s="154" t="s">
        <v>162</v>
      </c>
      <c r="AU930" s="154" t="s">
        <v>88</v>
      </c>
      <c r="AV930" s="15" t="s">
        <v>160</v>
      </c>
      <c r="AW930" s="15" t="s">
        <v>32</v>
      </c>
      <c r="AX930" s="15" t="s">
        <v>86</v>
      </c>
      <c r="AY930" s="154" t="s">
        <v>153</v>
      </c>
    </row>
    <row r="931" spans="2:65" s="1" customFormat="1" ht="24.15" customHeight="1">
      <c r="B931" s="129"/>
      <c r="C931" s="214" t="s">
        <v>765</v>
      </c>
      <c r="D931" s="214" t="s">
        <v>155</v>
      </c>
      <c r="E931" s="215" t="s">
        <v>766</v>
      </c>
      <c r="F931" s="216" t="s">
        <v>767</v>
      </c>
      <c r="G931" s="217" t="s">
        <v>158</v>
      </c>
      <c r="H931" s="218">
        <v>0.432</v>
      </c>
      <c r="I931" s="131"/>
      <c r="J931" s="248">
        <f>ROUND(I931*H931,2)</f>
        <v>0</v>
      </c>
      <c r="K931" s="130" t="s">
        <v>159</v>
      </c>
      <c r="L931" s="32"/>
      <c r="M931" s="132" t="s">
        <v>1</v>
      </c>
      <c r="N931" s="133" t="s">
        <v>43</v>
      </c>
      <c r="P931" s="134">
        <f>O931*H931</f>
        <v>0</v>
      </c>
      <c r="Q931" s="134">
        <v>0</v>
      </c>
      <c r="R931" s="134">
        <f>Q931*H931</f>
        <v>0</v>
      </c>
      <c r="S931" s="134">
        <v>2.2000000000000002</v>
      </c>
      <c r="T931" s="135">
        <f>S931*H931</f>
        <v>0.95040000000000002</v>
      </c>
      <c r="AR931" s="136" t="s">
        <v>160</v>
      </c>
      <c r="AT931" s="136" t="s">
        <v>155</v>
      </c>
      <c r="AU931" s="136" t="s">
        <v>88</v>
      </c>
      <c r="AY931" s="17" t="s">
        <v>153</v>
      </c>
      <c r="BE931" s="137">
        <f>IF(N931="základní",J931,0)</f>
        <v>0</v>
      </c>
      <c r="BF931" s="137">
        <f>IF(N931="snížená",J931,0)</f>
        <v>0</v>
      </c>
      <c r="BG931" s="137">
        <f>IF(N931="zákl. přenesená",J931,0)</f>
        <v>0</v>
      </c>
      <c r="BH931" s="137">
        <f>IF(N931="sníž. přenesená",J931,0)</f>
        <v>0</v>
      </c>
      <c r="BI931" s="137">
        <f>IF(N931="nulová",J931,0)</f>
        <v>0</v>
      </c>
      <c r="BJ931" s="17" t="s">
        <v>86</v>
      </c>
      <c r="BK931" s="137">
        <f>ROUND(I931*H931,2)</f>
        <v>0</v>
      </c>
      <c r="BL931" s="17" t="s">
        <v>160</v>
      </c>
      <c r="BM931" s="136" t="s">
        <v>768</v>
      </c>
    </row>
    <row r="932" spans="2:65" s="12" customFormat="1" ht="20.399999999999999">
      <c r="B932" s="138"/>
      <c r="C932" s="219"/>
      <c r="D932" s="220" t="s">
        <v>162</v>
      </c>
      <c r="E932" s="221" t="s">
        <v>1</v>
      </c>
      <c r="F932" s="222" t="s">
        <v>769</v>
      </c>
      <c r="G932" s="219"/>
      <c r="H932" s="221" t="s">
        <v>1</v>
      </c>
      <c r="I932" s="140"/>
      <c r="J932" s="219"/>
      <c r="L932" s="138"/>
      <c r="M932" s="141"/>
      <c r="T932" s="142"/>
      <c r="AT932" s="139" t="s">
        <v>162</v>
      </c>
      <c r="AU932" s="139" t="s">
        <v>88</v>
      </c>
      <c r="AV932" s="12" t="s">
        <v>86</v>
      </c>
      <c r="AW932" s="12" t="s">
        <v>32</v>
      </c>
      <c r="AX932" s="12" t="s">
        <v>78</v>
      </c>
      <c r="AY932" s="139" t="s">
        <v>153</v>
      </c>
    </row>
    <row r="933" spans="2:65" s="13" customFormat="1">
      <c r="B933" s="143"/>
      <c r="C933" s="223"/>
      <c r="D933" s="220" t="s">
        <v>162</v>
      </c>
      <c r="E933" s="224" t="s">
        <v>1</v>
      </c>
      <c r="F933" s="225" t="s">
        <v>770</v>
      </c>
      <c r="G933" s="223"/>
      <c r="H933" s="226">
        <v>0.432</v>
      </c>
      <c r="I933" s="145"/>
      <c r="J933" s="223"/>
      <c r="L933" s="143"/>
      <c r="M933" s="146"/>
      <c r="T933" s="147"/>
      <c r="AT933" s="144" t="s">
        <v>162</v>
      </c>
      <c r="AU933" s="144" t="s">
        <v>88</v>
      </c>
      <c r="AV933" s="13" t="s">
        <v>88</v>
      </c>
      <c r="AW933" s="13" t="s">
        <v>32</v>
      </c>
      <c r="AX933" s="13" t="s">
        <v>78</v>
      </c>
      <c r="AY933" s="144" t="s">
        <v>153</v>
      </c>
    </row>
    <row r="934" spans="2:65" s="14" customFormat="1">
      <c r="B934" s="148"/>
      <c r="C934" s="227"/>
      <c r="D934" s="220" t="s">
        <v>162</v>
      </c>
      <c r="E934" s="228" t="s">
        <v>1</v>
      </c>
      <c r="F934" s="229" t="s">
        <v>165</v>
      </c>
      <c r="G934" s="227"/>
      <c r="H934" s="230">
        <v>0.432</v>
      </c>
      <c r="I934" s="150"/>
      <c r="J934" s="227"/>
      <c r="L934" s="148"/>
      <c r="M934" s="151"/>
      <c r="T934" s="152"/>
      <c r="AT934" s="149" t="s">
        <v>162</v>
      </c>
      <c r="AU934" s="149" t="s">
        <v>88</v>
      </c>
      <c r="AV934" s="14" t="s">
        <v>166</v>
      </c>
      <c r="AW934" s="14" t="s">
        <v>32</v>
      </c>
      <c r="AX934" s="14" t="s">
        <v>78</v>
      </c>
      <c r="AY934" s="149" t="s">
        <v>153</v>
      </c>
    </row>
    <row r="935" spans="2:65" s="15" customFormat="1">
      <c r="B935" s="153"/>
      <c r="C935" s="231"/>
      <c r="D935" s="220" t="s">
        <v>162</v>
      </c>
      <c r="E935" s="232" t="s">
        <v>1</v>
      </c>
      <c r="F935" s="233" t="s">
        <v>167</v>
      </c>
      <c r="G935" s="231"/>
      <c r="H935" s="234">
        <v>0.432</v>
      </c>
      <c r="I935" s="155"/>
      <c r="J935" s="231"/>
      <c r="L935" s="153"/>
      <c r="M935" s="156"/>
      <c r="T935" s="157"/>
      <c r="AT935" s="154" t="s">
        <v>162</v>
      </c>
      <c r="AU935" s="154" t="s">
        <v>88</v>
      </c>
      <c r="AV935" s="15" t="s">
        <v>160</v>
      </c>
      <c r="AW935" s="15" t="s">
        <v>32</v>
      </c>
      <c r="AX935" s="15" t="s">
        <v>86</v>
      </c>
      <c r="AY935" s="154" t="s">
        <v>153</v>
      </c>
    </row>
    <row r="936" spans="2:65" s="1" customFormat="1" ht="24.15" customHeight="1">
      <c r="B936" s="129"/>
      <c r="C936" s="214" t="s">
        <v>771</v>
      </c>
      <c r="D936" s="214" t="s">
        <v>155</v>
      </c>
      <c r="E936" s="215" t="s">
        <v>772</v>
      </c>
      <c r="F936" s="216" t="s">
        <v>773</v>
      </c>
      <c r="G936" s="217" t="s">
        <v>217</v>
      </c>
      <c r="H936" s="218">
        <v>10.26</v>
      </c>
      <c r="I936" s="131"/>
      <c r="J936" s="248">
        <f>ROUND(I936*H936,2)</f>
        <v>0</v>
      </c>
      <c r="K936" s="130" t="s">
        <v>159</v>
      </c>
      <c r="L936" s="32"/>
      <c r="M936" s="132" t="s">
        <v>1</v>
      </c>
      <c r="N936" s="133" t="s">
        <v>43</v>
      </c>
      <c r="P936" s="134">
        <f>O936*H936</f>
        <v>0</v>
      </c>
      <c r="Q936" s="134">
        <v>0</v>
      </c>
      <c r="R936" s="134">
        <f>Q936*H936</f>
        <v>0</v>
      </c>
      <c r="S936" s="134">
        <v>5.5E-2</v>
      </c>
      <c r="T936" s="135">
        <f>S936*H936</f>
        <v>0.56430000000000002</v>
      </c>
      <c r="AR936" s="136" t="s">
        <v>160</v>
      </c>
      <c r="AT936" s="136" t="s">
        <v>155</v>
      </c>
      <c r="AU936" s="136" t="s">
        <v>88</v>
      </c>
      <c r="AY936" s="17" t="s">
        <v>153</v>
      </c>
      <c r="BE936" s="137">
        <f>IF(N936="základní",J936,0)</f>
        <v>0</v>
      </c>
      <c r="BF936" s="137">
        <f>IF(N936="snížená",J936,0)</f>
        <v>0</v>
      </c>
      <c r="BG936" s="137">
        <f>IF(N936="zákl. přenesená",J936,0)</f>
        <v>0</v>
      </c>
      <c r="BH936" s="137">
        <f>IF(N936="sníž. přenesená",J936,0)</f>
        <v>0</v>
      </c>
      <c r="BI936" s="137">
        <f>IF(N936="nulová",J936,0)</f>
        <v>0</v>
      </c>
      <c r="BJ936" s="17" t="s">
        <v>86</v>
      </c>
      <c r="BK936" s="137">
        <f>ROUND(I936*H936,2)</f>
        <v>0</v>
      </c>
      <c r="BL936" s="17" t="s">
        <v>160</v>
      </c>
      <c r="BM936" s="136" t="s">
        <v>774</v>
      </c>
    </row>
    <row r="937" spans="2:65" s="12" customFormat="1">
      <c r="B937" s="138"/>
      <c r="C937" s="219"/>
      <c r="D937" s="220" t="s">
        <v>162</v>
      </c>
      <c r="E937" s="221" t="s">
        <v>1</v>
      </c>
      <c r="F937" s="222" t="s">
        <v>775</v>
      </c>
      <c r="G937" s="219"/>
      <c r="H937" s="221" t="s">
        <v>1</v>
      </c>
      <c r="I937" s="140"/>
      <c r="J937" s="219"/>
      <c r="L937" s="138"/>
      <c r="M937" s="141"/>
      <c r="T937" s="142"/>
      <c r="AT937" s="139" t="s">
        <v>162</v>
      </c>
      <c r="AU937" s="139" t="s">
        <v>88</v>
      </c>
      <c r="AV937" s="12" t="s">
        <v>86</v>
      </c>
      <c r="AW937" s="12" t="s">
        <v>32</v>
      </c>
      <c r="AX937" s="12" t="s">
        <v>78</v>
      </c>
      <c r="AY937" s="139" t="s">
        <v>153</v>
      </c>
    </row>
    <row r="938" spans="2:65" s="12" customFormat="1">
      <c r="B938" s="138"/>
      <c r="C938" s="219"/>
      <c r="D938" s="220" t="s">
        <v>162</v>
      </c>
      <c r="E938" s="221" t="s">
        <v>1</v>
      </c>
      <c r="F938" s="222" t="s">
        <v>264</v>
      </c>
      <c r="G938" s="219"/>
      <c r="H938" s="221" t="s">
        <v>1</v>
      </c>
      <c r="I938" s="140"/>
      <c r="J938" s="219"/>
      <c r="L938" s="138"/>
      <c r="M938" s="141"/>
      <c r="T938" s="142"/>
      <c r="AT938" s="139" t="s">
        <v>162</v>
      </c>
      <c r="AU938" s="139" t="s">
        <v>88</v>
      </c>
      <c r="AV938" s="12" t="s">
        <v>86</v>
      </c>
      <c r="AW938" s="12" t="s">
        <v>32</v>
      </c>
      <c r="AX938" s="12" t="s">
        <v>78</v>
      </c>
      <c r="AY938" s="139" t="s">
        <v>153</v>
      </c>
    </row>
    <row r="939" spans="2:65" s="12" customFormat="1">
      <c r="B939" s="138"/>
      <c r="C939" s="219"/>
      <c r="D939" s="220" t="s">
        <v>162</v>
      </c>
      <c r="E939" s="221" t="s">
        <v>1</v>
      </c>
      <c r="F939" s="222" t="s">
        <v>776</v>
      </c>
      <c r="G939" s="219"/>
      <c r="H939" s="221" t="s">
        <v>1</v>
      </c>
      <c r="I939" s="140"/>
      <c r="J939" s="219"/>
      <c r="L939" s="138"/>
      <c r="M939" s="141"/>
      <c r="T939" s="142"/>
      <c r="AT939" s="139" t="s">
        <v>162</v>
      </c>
      <c r="AU939" s="139" t="s">
        <v>88</v>
      </c>
      <c r="AV939" s="12" t="s">
        <v>86</v>
      </c>
      <c r="AW939" s="12" t="s">
        <v>32</v>
      </c>
      <c r="AX939" s="12" t="s">
        <v>78</v>
      </c>
      <c r="AY939" s="139" t="s">
        <v>153</v>
      </c>
    </row>
    <row r="940" spans="2:65" s="13" customFormat="1">
      <c r="B940" s="143"/>
      <c r="C940" s="223"/>
      <c r="D940" s="220" t="s">
        <v>162</v>
      </c>
      <c r="E940" s="224" t="s">
        <v>1</v>
      </c>
      <c r="F940" s="225" t="s">
        <v>777</v>
      </c>
      <c r="G940" s="223"/>
      <c r="H940" s="226">
        <v>3.8250000000000002</v>
      </c>
      <c r="I940" s="145"/>
      <c r="J940" s="223"/>
      <c r="L940" s="143"/>
      <c r="M940" s="146"/>
      <c r="T940" s="147"/>
      <c r="AT940" s="144" t="s">
        <v>162</v>
      </c>
      <c r="AU940" s="144" t="s">
        <v>88</v>
      </c>
      <c r="AV940" s="13" t="s">
        <v>88</v>
      </c>
      <c r="AW940" s="13" t="s">
        <v>32</v>
      </c>
      <c r="AX940" s="13" t="s">
        <v>78</v>
      </c>
      <c r="AY940" s="144" t="s">
        <v>153</v>
      </c>
    </row>
    <row r="941" spans="2:65" s="13" customFormat="1">
      <c r="B941" s="143"/>
      <c r="C941" s="223"/>
      <c r="D941" s="220" t="s">
        <v>162</v>
      </c>
      <c r="E941" s="224" t="s">
        <v>1</v>
      </c>
      <c r="F941" s="225" t="s">
        <v>778</v>
      </c>
      <c r="G941" s="223"/>
      <c r="H941" s="226">
        <v>6.4349999999999996</v>
      </c>
      <c r="I941" s="145"/>
      <c r="J941" s="223"/>
      <c r="L941" s="143"/>
      <c r="M941" s="146"/>
      <c r="T941" s="147"/>
      <c r="AT941" s="144" t="s">
        <v>162</v>
      </c>
      <c r="AU941" s="144" t="s">
        <v>88</v>
      </c>
      <c r="AV941" s="13" t="s">
        <v>88</v>
      </c>
      <c r="AW941" s="13" t="s">
        <v>32</v>
      </c>
      <c r="AX941" s="13" t="s">
        <v>78</v>
      </c>
      <c r="AY941" s="144" t="s">
        <v>153</v>
      </c>
    </row>
    <row r="942" spans="2:65" s="14" customFormat="1">
      <c r="B942" s="148"/>
      <c r="C942" s="227"/>
      <c r="D942" s="220" t="s">
        <v>162</v>
      </c>
      <c r="E942" s="228" t="s">
        <v>1</v>
      </c>
      <c r="F942" s="229" t="s">
        <v>165</v>
      </c>
      <c r="G942" s="227"/>
      <c r="H942" s="230">
        <v>10.26</v>
      </c>
      <c r="I942" s="150"/>
      <c r="J942" s="227"/>
      <c r="L942" s="148"/>
      <c r="M942" s="151"/>
      <c r="T942" s="152"/>
      <c r="AT942" s="149" t="s">
        <v>162</v>
      </c>
      <c r="AU942" s="149" t="s">
        <v>88</v>
      </c>
      <c r="AV942" s="14" t="s">
        <v>166</v>
      </c>
      <c r="AW942" s="14" t="s">
        <v>32</v>
      </c>
      <c r="AX942" s="14" t="s">
        <v>78</v>
      </c>
      <c r="AY942" s="149" t="s">
        <v>153</v>
      </c>
    </row>
    <row r="943" spans="2:65" s="15" customFormat="1">
      <c r="B943" s="153"/>
      <c r="C943" s="231"/>
      <c r="D943" s="220" t="s">
        <v>162</v>
      </c>
      <c r="E943" s="232" t="s">
        <v>1</v>
      </c>
      <c r="F943" s="233" t="s">
        <v>167</v>
      </c>
      <c r="G943" s="231"/>
      <c r="H943" s="234">
        <v>10.26</v>
      </c>
      <c r="I943" s="155"/>
      <c r="J943" s="231"/>
      <c r="L943" s="153"/>
      <c r="M943" s="156"/>
      <c r="T943" s="157"/>
      <c r="AT943" s="154" t="s">
        <v>162</v>
      </c>
      <c r="AU943" s="154" t="s">
        <v>88</v>
      </c>
      <c r="AV943" s="15" t="s">
        <v>160</v>
      </c>
      <c r="AW943" s="15" t="s">
        <v>32</v>
      </c>
      <c r="AX943" s="15" t="s">
        <v>86</v>
      </c>
      <c r="AY943" s="154" t="s">
        <v>153</v>
      </c>
    </row>
    <row r="944" spans="2:65" s="1" customFormat="1" ht="37.799999999999997" customHeight="1">
      <c r="B944" s="129"/>
      <c r="C944" s="214" t="s">
        <v>779</v>
      </c>
      <c r="D944" s="214" t="s">
        <v>155</v>
      </c>
      <c r="E944" s="215" t="s">
        <v>780</v>
      </c>
      <c r="F944" s="216" t="s">
        <v>781</v>
      </c>
      <c r="G944" s="217" t="s">
        <v>217</v>
      </c>
      <c r="H944" s="218">
        <v>21.623000000000001</v>
      </c>
      <c r="I944" s="131"/>
      <c r="J944" s="248">
        <f>ROUND(I944*H944,2)</f>
        <v>0</v>
      </c>
      <c r="K944" s="130" t="s">
        <v>159</v>
      </c>
      <c r="L944" s="32"/>
      <c r="M944" s="132" t="s">
        <v>1</v>
      </c>
      <c r="N944" s="133" t="s">
        <v>43</v>
      </c>
      <c r="P944" s="134">
        <f>O944*H944</f>
        <v>0</v>
      </c>
      <c r="Q944" s="134">
        <v>0</v>
      </c>
      <c r="R944" s="134">
        <f>Q944*H944</f>
        <v>0</v>
      </c>
      <c r="S944" s="134">
        <v>1.4999999999999999E-2</v>
      </c>
      <c r="T944" s="135">
        <f>S944*H944</f>
        <v>0.32434499999999999</v>
      </c>
      <c r="AR944" s="136" t="s">
        <v>160</v>
      </c>
      <c r="AT944" s="136" t="s">
        <v>155</v>
      </c>
      <c r="AU944" s="136" t="s">
        <v>88</v>
      </c>
      <c r="AY944" s="17" t="s">
        <v>153</v>
      </c>
      <c r="BE944" s="137">
        <f>IF(N944="základní",J944,0)</f>
        <v>0</v>
      </c>
      <c r="BF944" s="137">
        <f>IF(N944="snížená",J944,0)</f>
        <v>0</v>
      </c>
      <c r="BG944" s="137">
        <f>IF(N944="zákl. přenesená",J944,0)</f>
        <v>0</v>
      </c>
      <c r="BH944" s="137">
        <f>IF(N944="sníž. přenesená",J944,0)</f>
        <v>0</v>
      </c>
      <c r="BI944" s="137">
        <f>IF(N944="nulová",J944,0)</f>
        <v>0</v>
      </c>
      <c r="BJ944" s="17" t="s">
        <v>86</v>
      </c>
      <c r="BK944" s="137">
        <f>ROUND(I944*H944,2)</f>
        <v>0</v>
      </c>
      <c r="BL944" s="17" t="s">
        <v>160</v>
      </c>
      <c r="BM944" s="136" t="s">
        <v>782</v>
      </c>
    </row>
    <row r="945" spans="2:65" s="12" customFormat="1">
      <c r="B945" s="138"/>
      <c r="C945" s="219"/>
      <c r="D945" s="220" t="s">
        <v>162</v>
      </c>
      <c r="E945" s="221" t="s">
        <v>1</v>
      </c>
      <c r="F945" s="222" t="s">
        <v>783</v>
      </c>
      <c r="G945" s="219"/>
      <c r="H945" s="221" t="s">
        <v>1</v>
      </c>
      <c r="I945" s="140"/>
      <c r="J945" s="219"/>
      <c r="L945" s="138"/>
      <c r="M945" s="141"/>
      <c r="T945" s="142"/>
      <c r="AT945" s="139" t="s">
        <v>162</v>
      </c>
      <c r="AU945" s="139" t="s">
        <v>88</v>
      </c>
      <c r="AV945" s="12" t="s">
        <v>86</v>
      </c>
      <c r="AW945" s="12" t="s">
        <v>32</v>
      </c>
      <c r="AX945" s="12" t="s">
        <v>78</v>
      </c>
      <c r="AY945" s="139" t="s">
        <v>153</v>
      </c>
    </row>
    <row r="946" spans="2:65" s="13" customFormat="1">
      <c r="B946" s="143"/>
      <c r="C946" s="223"/>
      <c r="D946" s="220" t="s">
        <v>162</v>
      </c>
      <c r="E946" s="224" t="s">
        <v>1</v>
      </c>
      <c r="F946" s="225" t="s">
        <v>784</v>
      </c>
      <c r="G946" s="223"/>
      <c r="H946" s="226">
        <v>42.743000000000002</v>
      </c>
      <c r="I946" s="145"/>
      <c r="J946" s="223"/>
      <c r="L946" s="143"/>
      <c r="M946" s="146"/>
      <c r="T946" s="147"/>
      <c r="AT946" s="144" t="s">
        <v>162</v>
      </c>
      <c r="AU946" s="144" t="s">
        <v>88</v>
      </c>
      <c r="AV946" s="13" t="s">
        <v>88</v>
      </c>
      <c r="AW946" s="13" t="s">
        <v>32</v>
      </c>
      <c r="AX946" s="13" t="s">
        <v>78</v>
      </c>
      <c r="AY946" s="144" t="s">
        <v>153</v>
      </c>
    </row>
    <row r="947" spans="2:65" s="12" customFormat="1">
      <c r="B947" s="138"/>
      <c r="C947" s="219"/>
      <c r="D947" s="220" t="s">
        <v>162</v>
      </c>
      <c r="E947" s="221" t="s">
        <v>1</v>
      </c>
      <c r="F947" s="222" t="s">
        <v>499</v>
      </c>
      <c r="G947" s="219"/>
      <c r="H947" s="221" t="s">
        <v>1</v>
      </c>
      <c r="I947" s="140"/>
      <c r="J947" s="219"/>
      <c r="L947" s="138"/>
      <c r="M947" s="141"/>
      <c r="T947" s="142"/>
      <c r="AT947" s="139" t="s">
        <v>162</v>
      </c>
      <c r="AU947" s="139" t="s">
        <v>88</v>
      </c>
      <c r="AV947" s="12" t="s">
        <v>86</v>
      </c>
      <c r="AW947" s="12" t="s">
        <v>32</v>
      </c>
      <c r="AX947" s="12" t="s">
        <v>78</v>
      </c>
      <c r="AY947" s="139" t="s">
        <v>153</v>
      </c>
    </row>
    <row r="948" spans="2:65" s="13" customFormat="1">
      <c r="B948" s="143"/>
      <c r="C948" s="223"/>
      <c r="D948" s="220" t="s">
        <v>162</v>
      </c>
      <c r="E948" s="224" t="s">
        <v>1</v>
      </c>
      <c r="F948" s="225" t="s">
        <v>785</v>
      </c>
      <c r="G948" s="223"/>
      <c r="H948" s="226">
        <v>-21.12</v>
      </c>
      <c r="I948" s="145"/>
      <c r="J948" s="223"/>
      <c r="L948" s="143"/>
      <c r="M948" s="146"/>
      <c r="T948" s="147"/>
      <c r="AT948" s="144" t="s">
        <v>162</v>
      </c>
      <c r="AU948" s="144" t="s">
        <v>88</v>
      </c>
      <c r="AV948" s="13" t="s">
        <v>88</v>
      </c>
      <c r="AW948" s="13" t="s">
        <v>32</v>
      </c>
      <c r="AX948" s="13" t="s">
        <v>78</v>
      </c>
      <c r="AY948" s="144" t="s">
        <v>153</v>
      </c>
    </row>
    <row r="949" spans="2:65" s="14" customFormat="1">
      <c r="B949" s="148"/>
      <c r="C949" s="227"/>
      <c r="D949" s="220" t="s">
        <v>162</v>
      </c>
      <c r="E949" s="228" t="s">
        <v>1</v>
      </c>
      <c r="F949" s="229" t="s">
        <v>165</v>
      </c>
      <c r="G949" s="227"/>
      <c r="H949" s="230">
        <v>21.623000000000001</v>
      </c>
      <c r="I949" s="150"/>
      <c r="J949" s="227"/>
      <c r="L949" s="148"/>
      <c r="M949" s="151"/>
      <c r="T949" s="152"/>
      <c r="AT949" s="149" t="s">
        <v>162</v>
      </c>
      <c r="AU949" s="149" t="s">
        <v>88</v>
      </c>
      <c r="AV949" s="14" t="s">
        <v>166</v>
      </c>
      <c r="AW949" s="14" t="s">
        <v>32</v>
      </c>
      <c r="AX949" s="14" t="s">
        <v>78</v>
      </c>
      <c r="AY949" s="149" t="s">
        <v>153</v>
      </c>
    </row>
    <row r="950" spans="2:65" s="15" customFormat="1">
      <c r="B950" s="153"/>
      <c r="C950" s="231"/>
      <c r="D950" s="220" t="s">
        <v>162</v>
      </c>
      <c r="E950" s="232" t="s">
        <v>1</v>
      </c>
      <c r="F950" s="233" t="s">
        <v>167</v>
      </c>
      <c r="G950" s="231"/>
      <c r="H950" s="234">
        <v>21.623000000000001</v>
      </c>
      <c r="I950" s="155"/>
      <c r="J950" s="231"/>
      <c r="L950" s="153"/>
      <c r="M950" s="156"/>
      <c r="T950" s="157"/>
      <c r="AT950" s="154" t="s">
        <v>162</v>
      </c>
      <c r="AU950" s="154" t="s">
        <v>88</v>
      </c>
      <c r="AV950" s="15" t="s">
        <v>160</v>
      </c>
      <c r="AW950" s="15" t="s">
        <v>32</v>
      </c>
      <c r="AX950" s="15" t="s">
        <v>86</v>
      </c>
      <c r="AY950" s="154" t="s">
        <v>153</v>
      </c>
    </row>
    <row r="951" spans="2:65" s="1" customFormat="1" ht="37.799999999999997" customHeight="1">
      <c r="B951" s="129"/>
      <c r="C951" s="214" t="s">
        <v>786</v>
      </c>
      <c r="D951" s="214" t="s">
        <v>155</v>
      </c>
      <c r="E951" s="215" t="s">
        <v>787</v>
      </c>
      <c r="F951" s="216" t="s">
        <v>788</v>
      </c>
      <c r="G951" s="217" t="s">
        <v>217</v>
      </c>
      <c r="H951" s="218">
        <v>4.4000000000000004</v>
      </c>
      <c r="I951" s="131"/>
      <c r="J951" s="248">
        <f>ROUND(I951*H951,2)</f>
        <v>0</v>
      </c>
      <c r="K951" s="130" t="s">
        <v>159</v>
      </c>
      <c r="L951" s="32"/>
      <c r="M951" s="132" t="s">
        <v>1</v>
      </c>
      <c r="N951" s="133" t="s">
        <v>43</v>
      </c>
      <c r="P951" s="134">
        <f>O951*H951</f>
        <v>0</v>
      </c>
      <c r="Q951" s="134">
        <v>0</v>
      </c>
      <c r="R951" s="134">
        <f>Q951*H951</f>
        <v>0</v>
      </c>
      <c r="S951" s="134">
        <v>7.5999999999999998E-2</v>
      </c>
      <c r="T951" s="135">
        <f>S951*H951</f>
        <v>0.33440000000000003</v>
      </c>
      <c r="AR951" s="136" t="s">
        <v>160</v>
      </c>
      <c r="AT951" s="136" t="s">
        <v>155</v>
      </c>
      <c r="AU951" s="136" t="s">
        <v>88</v>
      </c>
      <c r="AY951" s="17" t="s">
        <v>153</v>
      </c>
      <c r="BE951" s="137">
        <f>IF(N951="základní",J951,0)</f>
        <v>0</v>
      </c>
      <c r="BF951" s="137">
        <f>IF(N951="snížená",J951,0)</f>
        <v>0</v>
      </c>
      <c r="BG951" s="137">
        <f>IF(N951="zákl. přenesená",J951,0)</f>
        <v>0</v>
      </c>
      <c r="BH951" s="137">
        <f>IF(N951="sníž. přenesená",J951,0)</f>
        <v>0</v>
      </c>
      <c r="BI951" s="137">
        <f>IF(N951="nulová",J951,0)</f>
        <v>0</v>
      </c>
      <c r="BJ951" s="17" t="s">
        <v>86</v>
      </c>
      <c r="BK951" s="137">
        <f>ROUND(I951*H951,2)</f>
        <v>0</v>
      </c>
      <c r="BL951" s="17" t="s">
        <v>160</v>
      </c>
      <c r="BM951" s="136" t="s">
        <v>789</v>
      </c>
    </row>
    <row r="952" spans="2:65" s="12" customFormat="1">
      <c r="B952" s="138"/>
      <c r="C952" s="219"/>
      <c r="D952" s="220" t="s">
        <v>162</v>
      </c>
      <c r="E952" s="221" t="s">
        <v>1</v>
      </c>
      <c r="F952" s="222" t="s">
        <v>790</v>
      </c>
      <c r="G952" s="219"/>
      <c r="H952" s="221" t="s">
        <v>1</v>
      </c>
      <c r="I952" s="140"/>
      <c r="J952" s="219"/>
      <c r="L952" s="138"/>
      <c r="M952" s="141"/>
      <c r="T952" s="142"/>
      <c r="AT952" s="139" t="s">
        <v>162</v>
      </c>
      <c r="AU952" s="139" t="s">
        <v>88</v>
      </c>
      <c r="AV952" s="12" t="s">
        <v>86</v>
      </c>
      <c r="AW952" s="12" t="s">
        <v>32</v>
      </c>
      <c r="AX952" s="12" t="s">
        <v>78</v>
      </c>
      <c r="AY952" s="139" t="s">
        <v>153</v>
      </c>
    </row>
    <row r="953" spans="2:65" s="12" customFormat="1">
      <c r="B953" s="138"/>
      <c r="C953" s="219"/>
      <c r="D953" s="220" t="s">
        <v>162</v>
      </c>
      <c r="E953" s="221" t="s">
        <v>1</v>
      </c>
      <c r="F953" s="222" t="s">
        <v>264</v>
      </c>
      <c r="G953" s="219"/>
      <c r="H953" s="221" t="s">
        <v>1</v>
      </c>
      <c r="I953" s="140"/>
      <c r="J953" s="219"/>
      <c r="L953" s="138"/>
      <c r="M953" s="141"/>
      <c r="T953" s="142"/>
      <c r="AT953" s="139" t="s">
        <v>162</v>
      </c>
      <c r="AU953" s="139" t="s">
        <v>88</v>
      </c>
      <c r="AV953" s="12" t="s">
        <v>86</v>
      </c>
      <c r="AW953" s="12" t="s">
        <v>32</v>
      </c>
      <c r="AX953" s="12" t="s">
        <v>78</v>
      </c>
      <c r="AY953" s="139" t="s">
        <v>153</v>
      </c>
    </row>
    <row r="954" spans="2:65" s="13" customFormat="1">
      <c r="B954" s="143"/>
      <c r="C954" s="223"/>
      <c r="D954" s="220" t="s">
        <v>162</v>
      </c>
      <c r="E954" s="224" t="s">
        <v>1</v>
      </c>
      <c r="F954" s="225" t="s">
        <v>791</v>
      </c>
      <c r="G954" s="223"/>
      <c r="H954" s="226">
        <v>4.4000000000000004</v>
      </c>
      <c r="I954" s="145"/>
      <c r="J954" s="223"/>
      <c r="L954" s="143"/>
      <c r="M954" s="146"/>
      <c r="T954" s="147"/>
      <c r="AT954" s="144" t="s">
        <v>162</v>
      </c>
      <c r="AU954" s="144" t="s">
        <v>88</v>
      </c>
      <c r="AV954" s="13" t="s">
        <v>88</v>
      </c>
      <c r="AW954" s="13" t="s">
        <v>32</v>
      </c>
      <c r="AX954" s="13" t="s">
        <v>78</v>
      </c>
      <c r="AY954" s="144" t="s">
        <v>153</v>
      </c>
    </row>
    <row r="955" spans="2:65" s="14" customFormat="1">
      <c r="B955" s="148"/>
      <c r="C955" s="227"/>
      <c r="D955" s="220" t="s">
        <v>162</v>
      </c>
      <c r="E955" s="228" t="s">
        <v>1</v>
      </c>
      <c r="F955" s="229" t="s">
        <v>165</v>
      </c>
      <c r="G955" s="227"/>
      <c r="H955" s="230">
        <v>4.4000000000000004</v>
      </c>
      <c r="I955" s="150"/>
      <c r="J955" s="227"/>
      <c r="L955" s="148"/>
      <c r="M955" s="151"/>
      <c r="T955" s="152"/>
      <c r="AT955" s="149" t="s">
        <v>162</v>
      </c>
      <c r="AU955" s="149" t="s">
        <v>88</v>
      </c>
      <c r="AV955" s="14" t="s">
        <v>166</v>
      </c>
      <c r="AW955" s="14" t="s">
        <v>32</v>
      </c>
      <c r="AX955" s="14" t="s">
        <v>78</v>
      </c>
      <c r="AY955" s="149" t="s">
        <v>153</v>
      </c>
    </row>
    <row r="956" spans="2:65" s="15" customFormat="1">
      <c r="B956" s="153"/>
      <c r="C956" s="231"/>
      <c r="D956" s="220" t="s">
        <v>162</v>
      </c>
      <c r="E956" s="232" t="s">
        <v>1</v>
      </c>
      <c r="F956" s="233" t="s">
        <v>167</v>
      </c>
      <c r="G956" s="231"/>
      <c r="H956" s="234">
        <v>4.4000000000000004</v>
      </c>
      <c r="I956" s="155"/>
      <c r="J956" s="231"/>
      <c r="L956" s="153"/>
      <c r="M956" s="156"/>
      <c r="T956" s="157"/>
      <c r="AT956" s="154" t="s">
        <v>162</v>
      </c>
      <c r="AU956" s="154" t="s">
        <v>88</v>
      </c>
      <c r="AV956" s="15" t="s">
        <v>160</v>
      </c>
      <c r="AW956" s="15" t="s">
        <v>32</v>
      </c>
      <c r="AX956" s="15" t="s">
        <v>86</v>
      </c>
      <c r="AY956" s="154" t="s">
        <v>153</v>
      </c>
    </row>
    <row r="957" spans="2:65" s="1" customFormat="1" ht="33" customHeight="1">
      <c r="B957" s="129"/>
      <c r="C957" s="214" t="s">
        <v>792</v>
      </c>
      <c r="D957" s="214" t="s">
        <v>155</v>
      </c>
      <c r="E957" s="215" t="s">
        <v>793</v>
      </c>
      <c r="F957" s="216" t="s">
        <v>794</v>
      </c>
      <c r="G957" s="217" t="s">
        <v>217</v>
      </c>
      <c r="H957" s="218">
        <v>26.4</v>
      </c>
      <c r="I957" s="131"/>
      <c r="J957" s="248">
        <f>ROUND(I957*H957,2)</f>
        <v>0</v>
      </c>
      <c r="K957" s="130" t="s">
        <v>159</v>
      </c>
      <c r="L957" s="32"/>
      <c r="M957" s="132" t="s">
        <v>1</v>
      </c>
      <c r="N957" s="133" t="s">
        <v>43</v>
      </c>
      <c r="P957" s="134">
        <f>O957*H957</f>
        <v>0</v>
      </c>
      <c r="Q957" s="134">
        <v>0</v>
      </c>
      <c r="R957" s="134">
        <f>Q957*H957</f>
        <v>0</v>
      </c>
      <c r="S957" s="134">
        <v>4.2999999999999997E-2</v>
      </c>
      <c r="T957" s="135">
        <f>S957*H957</f>
        <v>1.1351999999999998</v>
      </c>
      <c r="AR957" s="136" t="s">
        <v>160</v>
      </c>
      <c r="AT957" s="136" t="s">
        <v>155</v>
      </c>
      <c r="AU957" s="136" t="s">
        <v>88</v>
      </c>
      <c r="AY957" s="17" t="s">
        <v>153</v>
      </c>
      <c r="BE957" s="137">
        <f>IF(N957="základní",J957,0)</f>
        <v>0</v>
      </c>
      <c r="BF957" s="137">
        <f>IF(N957="snížená",J957,0)</f>
        <v>0</v>
      </c>
      <c r="BG957" s="137">
        <f>IF(N957="zákl. přenesená",J957,0)</f>
        <v>0</v>
      </c>
      <c r="BH957" s="137">
        <f>IF(N957="sníž. přenesená",J957,0)</f>
        <v>0</v>
      </c>
      <c r="BI957" s="137">
        <f>IF(N957="nulová",J957,0)</f>
        <v>0</v>
      </c>
      <c r="BJ957" s="17" t="s">
        <v>86</v>
      </c>
      <c r="BK957" s="137">
        <f>ROUND(I957*H957,2)</f>
        <v>0</v>
      </c>
      <c r="BL957" s="17" t="s">
        <v>160</v>
      </c>
      <c r="BM957" s="136" t="s">
        <v>795</v>
      </c>
    </row>
    <row r="958" spans="2:65" s="12" customFormat="1">
      <c r="B958" s="138"/>
      <c r="C958" s="219"/>
      <c r="D958" s="220" t="s">
        <v>162</v>
      </c>
      <c r="E958" s="221" t="s">
        <v>1</v>
      </c>
      <c r="F958" s="222" t="s">
        <v>796</v>
      </c>
      <c r="G958" s="219"/>
      <c r="H958" s="221" t="s">
        <v>1</v>
      </c>
      <c r="I958" s="140"/>
      <c r="J958" s="219"/>
      <c r="L958" s="138"/>
      <c r="M958" s="141"/>
      <c r="T958" s="142"/>
      <c r="AT958" s="139" t="s">
        <v>162</v>
      </c>
      <c r="AU958" s="139" t="s">
        <v>88</v>
      </c>
      <c r="AV958" s="12" t="s">
        <v>86</v>
      </c>
      <c r="AW958" s="12" t="s">
        <v>32</v>
      </c>
      <c r="AX958" s="12" t="s">
        <v>78</v>
      </c>
      <c r="AY958" s="139" t="s">
        <v>153</v>
      </c>
    </row>
    <row r="959" spans="2:65" s="12" customFormat="1">
      <c r="B959" s="138"/>
      <c r="C959" s="219"/>
      <c r="D959" s="220" t="s">
        <v>162</v>
      </c>
      <c r="E959" s="221" t="s">
        <v>1</v>
      </c>
      <c r="F959" s="222" t="s">
        <v>264</v>
      </c>
      <c r="G959" s="219"/>
      <c r="H959" s="221" t="s">
        <v>1</v>
      </c>
      <c r="I959" s="140"/>
      <c r="J959" s="219"/>
      <c r="L959" s="138"/>
      <c r="M959" s="141"/>
      <c r="T959" s="142"/>
      <c r="AT959" s="139" t="s">
        <v>162</v>
      </c>
      <c r="AU959" s="139" t="s">
        <v>88</v>
      </c>
      <c r="AV959" s="12" t="s">
        <v>86</v>
      </c>
      <c r="AW959" s="12" t="s">
        <v>32</v>
      </c>
      <c r="AX959" s="12" t="s">
        <v>78</v>
      </c>
      <c r="AY959" s="139" t="s">
        <v>153</v>
      </c>
    </row>
    <row r="960" spans="2:65" s="13" customFormat="1">
      <c r="B960" s="143"/>
      <c r="C960" s="223"/>
      <c r="D960" s="220" t="s">
        <v>162</v>
      </c>
      <c r="E960" s="224" t="s">
        <v>1</v>
      </c>
      <c r="F960" s="225" t="s">
        <v>283</v>
      </c>
      <c r="G960" s="223"/>
      <c r="H960" s="226">
        <v>15.84</v>
      </c>
      <c r="I960" s="145"/>
      <c r="J960" s="223"/>
      <c r="L960" s="143"/>
      <c r="M960" s="146"/>
      <c r="T960" s="147"/>
      <c r="AT960" s="144" t="s">
        <v>162</v>
      </c>
      <c r="AU960" s="144" t="s">
        <v>88</v>
      </c>
      <c r="AV960" s="13" t="s">
        <v>88</v>
      </c>
      <c r="AW960" s="13" t="s">
        <v>32</v>
      </c>
      <c r="AX960" s="13" t="s">
        <v>78</v>
      </c>
      <c r="AY960" s="144" t="s">
        <v>153</v>
      </c>
    </row>
    <row r="961" spans="2:65" s="12" customFormat="1">
      <c r="B961" s="138"/>
      <c r="C961" s="219"/>
      <c r="D961" s="220" t="s">
        <v>162</v>
      </c>
      <c r="E961" s="221" t="s">
        <v>1</v>
      </c>
      <c r="F961" s="222" t="s">
        <v>268</v>
      </c>
      <c r="G961" s="219"/>
      <c r="H961" s="221" t="s">
        <v>1</v>
      </c>
      <c r="I961" s="140"/>
      <c r="J961" s="219"/>
      <c r="L961" s="138"/>
      <c r="M961" s="141"/>
      <c r="T961" s="142"/>
      <c r="AT961" s="139" t="s">
        <v>162</v>
      </c>
      <c r="AU961" s="139" t="s">
        <v>88</v>
      </c>
      <c r="AV961" s="12" t="s">
        <v>86</v>
      </c>
      <c r="AW961" s="12" t="s">
        <v>32</v>
      </c>
      <c r="AX961" s="12" t="s">
        <v>78</v>
      </c>
      <c r="AY961" s="139" t="s">
        <v>153</v>
      </c>
    </row>
    <row r="962" spans="2:65" s="13" customFormat="1">
      <c r="B962" s="143"/>
      <c r="C962" s="223"/>
      <c r="D962" s="220" t="s">
        <v>162</v>
      </c>
      <c r="E962" s="224" t="s">
        <v>1</v>
      </c>
      <c r="F962" s="225" t="s">
        <v>286</v>
      </c>
      <c r="G962" s="223"/>
      <c r="H962" s="226">
        <v>10.56</v>
      </c>
      <c r="I962" s="145"/>
      <c r="J962" s="223"/>
      <c r="L962" s="143"/>
      <c r="M962" s="146"/>
      <c r="T962" s="147"/>
      <c r="AT962" s="144" t="s">
        <v>162</v>
      </c>
      <c r="AU962" s="144" t="s">
        <v>88</v>
      </c>
      <c r="AV962" s="13" t="s">
        <v>88</v>
      </c>
      <c r="AW962" s="13" t="s">
        <v>32</v>
      </c>
      <c r="AX962" s="13" t="s">
        <v>78</v>
      </c>
      <c r="AY962" s="144" t="s">
        <v>153</v>
      </c>
    </row>
    <row r="963" spans="2:65" s="14" customFormat="1">
      <c r="B963" s="148"/>
      <c r="C963" s="227"/>
      <c r="D963" s="220" t="s">
        <v>162</v>
      </c>
      <c r="E963" s="228" t="s">
        <v>1</v>
      </c>
      <c r="F963" s="229" t="s">
        <v>165</v>
      </c>
      <c r="G963" s="227"/>
      <c r="H963" s="230">
        <v>26.4</v>
      </c>
      <c r="I963" s="150"/>
      <c r="J963" s="227"/>
      <c r="L963" s="148"/>
      <c r="M963" s="151"/>
      <c r="T963" s="152"/>
      <c r="AT963" s="149" t="s">
        <v>162</v>
      </c>
      <c r="AU963" s="149" t="s">
        <v>88</v>
      </c>
      <c r="AV963" s="14" t="s">
        <v>166</v>
      </c>
      <c r="AW963" s="14" t="s">
        <v>32</v>
      </c>
      <c r="AX963" s="14" t="s">
        <v>78</v>
      </c>
      <c r="AY963" s="149" t="s">
        <v>153</v>
      </c>
    </row>
    <row r="964" spans="2:65" s="15" customFormat="1">
      <c r="B964" s="153"/>
      <c r="C964" s="231"/>
      <c r="D964" s="220" t="s">
        <v>162</v>
      </c>
      <c r="E964" s="232" t="s">
        <v>1</v>
      </c>
      <c r="F964" s="233" t="s">
        <v>167</v>
      </c>
      <c r="G964" s="231"/>
      <c r="H964" s="234">
        <v>26.4</v>
      </c>
      <c r="I964" s="155"/>
      <c r="J964" s="231"/>
      <c r="L964" s="153"/>
      <c r="M964" s="156"/>
      <c r="T964" s="157"/>
      <c r="AT964" s="154" t="s">
        <v>162</v>
      </c>
      <c r="AU964" s="154" t="s">
        <v>88</v>
      </c>
      <c r="AV964" s="15" t="s">
        <v>160</v>
      </c>
      <c r="AW964" s="15" t="s">
        <v>32</v>
      </c>
      <c r="AX964" s="15" t="s">
        <v>86</v>
      </c>
      <c r="AY964" s="154" t="s">
        <v>153</v>
      </c>
    </row>
    <row r="965" spans="2:65" s="1" customFormat="1" ht="55.5" customHeight="1">
      <c r="B965" s="129"/>
      <c r="C965" s="214" t="s">
        <v>797</v>
      </c>
      <c r="D965" s="214" t="s">
        <v>155</v>
      </c>
      <c r="E965" s="215" t="s">
        <v>798</v>
      </c>
      <c r="F965" s="216" t="s">
        <v>799</v>
      </c>
      <c r="G965" s="217" t="s">
        <v>158</v>
      </c>
      <c r="H965" s="218">
        <v>0.432</v>
      </c>
      <c r="I965" s="131"/>
      <c r="J965" s="248">
        <f>ROUND(I965*H965,2)</f>
        <v>0</v>
      </c>
      <c r="K965" s="130" t="s">
        <v>159</v>
      </c>
      <c r="L965" s="32"/>
      <c r="M965" s="132" t="s">
        <v>1</v>
      </c>
      <c r="N965" s="133" t="s">
        <v>43</v>
      </c>
      <c r="P965" s="134">
        <f>O965*H965</f>
        <v>0</v>
      </c>
      <c r="Q965" s="134">
        <v>0</v>
      </c>
      <c r="R965" s="134">
        <f>Q965*H965</f>
        <v>0</v>
      </c>
      <c r="S965" s="134">
        <v>1.8</v>
      </c>
      <c r="T965" s="135">
        <f>S965*H965</f>
        <v>0.77759999999999996</v>
      </c>
      <c r="AR965" s="136" t="s">
        <v>160</v>
      </c>
      <c r="AT965" s="136" t="s">
        <v>155</v>
      </c>
      <c r="AU965" s="136" t="s">
        <v>88</v>
      </c>
      <c r="AY965" s="17" t="s">
        <v>153</v>
      </c>
      <c r="BE965" s="137">
        <f>IF(N965="základní",J965,0)</f>
        <v>0</v>
      </c>
      <c r="BF965" s="137">
        <f>IF(N965="snížená",J965,0)</f>
        <v>0</v>
      </c>
      <c r="BG965" s="137">
        <f>IF(N965="zákl. přenesená",J965,0)</f>
        <v>0</v>
      </c>
      <c r="BH965" s="137">
        <f>IF(N965="sníž. přenesená",J965,0)</f>
        <v>0</v>
      </c>
      <c r="BI965" s="137">
        <f>IF(N965="nulová",J965,0)</f>
        <v>0</v>
      </c>
      <c r="BJ965" s="17" t="s">
        <v>86</v>
      </c>
      <c r="BK965" s="137">
        <f>ROUND(I965*H965,2)</f>
        <v>0</v>
      </c>
      <c r="BL965" s="17" t="s">
        <v>160</v>
      </c>
      <c r="BM965" s="136" t="s">
        <v>800</v>
      </c>
    </row>
    <row r="966" spans="2:65" s="12" customFormat="1">
      <c r="B966" s="138"/>
      <c r="C966" s="219"/>
      <c r="D966" s="220" t="s">
        <v>162</v>
      </c>
      <c r="E966" s="221" t="s">
        <v>1</v>
      </c>
      <c r="F966" s="222" t="s">
        <v>801</v>
      </c>
      <c r="G966" s="219"/>
      <c r="H966" s="221" t="s">
        <v>1</v>
      </c>
      <c r="I966" s="140"/>
      <c r="J966" s="219"/>
      <c r="L966" s="138"/>
      <c r="M966" s="141"/>
      <c r="T966" s="142"/>
      <c r="AT966" s="139" t="s">
        <v>162</v>
      </c>
      <c r="AU966" s="139" t="s">
        <v>88</v>
      </c>
      <c r="AV966" s="12" t="s">
        <v>86</v>
      </c>
      <c r="AW966" s="12" t="s">
        <v>32</v>
      </c>
      <c r="AX966" s="12" t="s">
        <v>78</v>
      </c>
      <c r="AY966" s="139" t="s">
        <v>153</v>
      </c>
    </row>
    <row r="967" spans="2:65" s="13" customFormat="1">
      <c r="B967" s="143"/>
      <c r="C967" s="223"/>
      <c r="D967" s="220" t="s">
        <v>162</v>
      </c>
      <c r="E967" s="224" t="s">
        <v>1</v>
      </c>
      <c r="F967" s="225" t="s">
        <v>770</v>
      </c>
      <c r="G967" s="223"/>
      <c r="H967" s="226">
        <v>0.432</v>
      </c>
      <c r="I967" s="145"/>
      <c r="J967" s="223"/>
      <c r="L967" s="143"/>
      <c r="M967" s="146"/>
      <c r="T967" s="147"/>
      <c r="AT967" s="144" t="s">
        <v>162</v>
      </c>
      <c r="AU967" s="144" t="s">
        <v>88</v>
      </c>
      <c r="AV967" s="13" t="s">
        <v>88</v>
      </c>
      <c r="AW967" s="13" t="s">
        <v>32</v>
      </c>
      <c r="AX967" s="13" t="s">
        <v>78</v>
      </c>
      <c r="AY967" s="144" t="s">
        <v>153</v>
      </c>
    </row>
    <row r="968" spans="2:65" s="14" customFormat="1">
      <c r="B968" s="148"/>
      <c r="C968" s="227"/>
      <c r="D968" s="220" t="s">
        <v>162</v>
      </c>
      <c r="E968" s="228" t="s">
        <v>1</v>
      </c>
      <c r="F968" s="229" t="s">
        <v>165</v>
      </c>
      <c r="G968" s="227"/>
      <c r="H968" s="230">
        <v>0.432</v>
      </c>
      <c r="I968" s="150"/>
      <c r="J968" s="227"/>
      <c r="L968" s="148"/>
      <c r="M968" s="151"/>
      <c r="T968" s="152"/>
      <c r="AT968" s="149" t="s">
        <v>162</v>
      </c>
      <c r="AU968" s="149" t="s">
        <v>88</v>
      </c>
      <c r="AV968" s="14" t="s">
        <v>166</v>
      </c>
      <c r="AW968" s="14" t="s">
        <v>32</v>
      </c>
      <c r="AX968" s="14" t="s">
        <v>78</v>
      </c>
      <c r="AY968" s="149" t="s">
        <v>153</v>
      </c>
    </row>
    <row r="969" spans="2:65" s="15" customFormat="1">
      <c r="B969" s="153"/>
      <c r="C969" s="231"/>
      <c r="D969" s="220" t="s">
        <v>162</v>
      </c>
      <c r="E969" s="232" t="s">
        <v>1</v>
      </c>
      <c r="F969" s="233" t="s">
        <v>167</v>
      </c>
      <c r="G969" s="231"/>
      <c r="H969" s="234">
        <v>0.432</v>
      </c>
      <c r="I969" s="155"/>
      <c r="J969" s="231"/>
      <c r="L969" s="153"/>
      <c r="M969" s="156"/>
      <c r="T969" s="157"/>
      <c r="AT969" s="154" t="s">
        <v>162</v>
      </c>
      <c r="AU969" s="154" t="s">
        <v>88</v>
      </c>
      <c r="AV969" s="15" t="s">
        <v>160</v>
      </c>
      <c r="AW969" s="15" t="s">
        <v>32</v>
      </c>
      <c r="AX969" s="15" t="s">
        <v>86</v>
      </c>
      <c r="AY969" s="154" t="s">
        <v>153</v>
      </c>
    </row>
    <row r="970" spans="2:65" s="1" customFormat="1" ht="44.25" customHeight="1">
      <c r="B970" s="129"/>
      <c r="C970" s="214" t="s">
        <v>802</v>
      </c>
      <c r="D970" s="214" t="s">
        <v>155</v>
      </c>
      <c r="E970" s="215" t="s">
        <v>803</v>
      </c>
      <c r="F970" s="216" t="s">
        <v>804</v>
      </c>
      <c r="G970" s="217" t="s">
        <v>337</v>
      </c>
      <c r="H970" s="218">
        <v>5.2</v>
      </c>
      <c r="I970" s="131"/>
      <c r="J970" s="248">
        <f>ROUND(I970*H970,2)</f>
        <v>0</v>
      </c>
      <c r="K970" s="130" t="s">
        <v>159</v>
      </c>
      <c r="L970" s="32"/>
      <c r="M970" s="132" t="s">
        <v>1</v>
      </c>
      <c r="N970" s="133" t="s">
        <v>43</v>
      </c>
      <c r="P970" s="134">
        <f>O970*H970</f>
        <v>0</v>
      </c>
      <c r="Q970" s="134">
        <v>2.0000000000000001E-4</v>
      </c>
      <c r="R970" s="134">
        <f>Q970*H970</f>
        <v>1.0400000000000001E-3</v>
      </c>
      <c r="S970" s="134">
        <v>0</v>
      </c>
      <c r="T970" s="135">
        <f>S970*H970</f>
        <v>0</v>
      </c>
      <c r="AR970" s="136" t="s">
        <v>160</v>
      </c>
      <c r="AT970" s="136" t="s">
        <v>155</v>
      </c>
      <c r="AU970" s="136" t="s">
        <v>88</v>
      </c>
      <c r="AY970" s="17" t="s">
        <v>153</v>
      </c>
      <c r="BE970" s="137">
        <f>IF(N970="základní",J970,0)</f>
        <v>0</v>
      </c>
      <c r="BF970" s="137">
        <f>IF(N970="snížená",J970,0)</f>
        <v>0</v>
      </c>
      <c r="BG970" s="137">
        <f>IF(N970="zákl. přenesená",J970,0)</f>
        <v>0</v>
      </c>
      <c r="BH970" s="137">
        <f>IF(N970="sníž. přenesená",J970,0)</f>
        <v>0</v>
      </c>
      <c r="BI970" s="137">
        <f>IF(N970="nulová",J970,0)</f>
        <v>0</v>
      </c>
      <c r="BJ970" s="17" t="s">
        <v>86</v>
      </c>
      <c r="BK970" s="137">
        <f>ROUND(I970*H970,2)</f>
        <v>0</v>
      </c>
      <c r="BL970" s="17" t="s">
        <v>160</v>
      </c>
      <c r="BM970" s="136" t="s">
        <v>805</v>
      </c>
    </row>
    <row r="971" spans="2:65" s="12" customFormat="1" ht="20.399999999999999">
      <c r="B971" s="138"/>
      <c r="C971" s="219"/>
      <c r="D971" s="220" t="s">
        <v>162</v>
      </c>
      <c r="E971" s="221" t="s">
        <v>1</v>
      </c>
      <c r="F971" s="222" t="s">
        <v>806</v>
      </c>
      <c r="G971" s="219"/>
      <c r="H971" s="221" t="s">
        <v>1</v>
      </c>
      <c r="I971" s="140"/>
      <c r="J971" s="219"/>
      <c r="L971" s="138"/>
      <c r="M971" s="141"/>
      <c r="T971" s="142"/>
      <c r="AT971" s="139" t="s">
        <v>162</v>
      </c>
      <c r="AU971" s="139" t="s">
        <v>88</v>
      </c>
      <c r="AV971" s="12" t="s">
        <v>86</v>
      </c>
      <c r="AW971" s="12" t="s">
        <v>32</v>
      </c>
      <c r="AX971" s="12" t="s">
        <v>78</v>
      </c>
      <c r="AY971" s="139" t="s">
        <v>153</v>
      </c>
    </row>
    <row r="972" spans="2:65" s="13" customFormat="1">
      <c r="B972" s="143"/>
      <c r="C972" s="223"/>
      <c r="D972" s="220" t="s">
        <v>162</v>
      </c>
      <c r="E972" s="224" t="s">
        <v>1</v>
      </c>
      <c r="F972" s="225" t="s">
        <v>807</v>
      </c>
      <c r="G972" s="223"/>
      <c r="H972" s="226">
        <v>5.2</v>
      </c>
      <c r="I972" s="145"/>
      <c r="J972" s="223"/>
      <c r="L972" s="143"/>
      <c r="M972" s="146"/>
      <c r="T972" s="147"/>
      <c r="AT972" s="144" t="s">
        <v>162</v>
      </c>
      <c r="AU972" s="144" t="s">
        <v>88</v>
      </c>
      <c r="AV972" s="13" t="s">
        <v>88</v>
      </c>
      <c r="AW972" s="13" t="s">
        <v>32</v>
      </c>
      <c r="AX972" s="13" t="s">
        <v>78</v>
      </c>
      <c r="AY972" s="144" t="s">
        <v>153</v>
      </c>
    </row>
    <row r="973" spans="2:65" s="14" customFormat="1">
      <c r="B973" s="148"/>
      <c r="C973" s="227"/>
      <c r="D973" s="220" t="s">
        <v>162</v>
      </c>
      <c r="E973" s="228" t="s">
        <v>1</v>
      </c>
      <c r="F973" s="229" t="s">
        <v>165</v>
      </c>
      <c r="G973" s="227"/>
      <c r="H973" s="230">
        <v>5.2</v>
      </c>
      <c r="I973" s="150"/>
      <c r="J973" s="227"/>
      <c r="L973" s="148"/>
      <c r="M973" s="151"/>
      <c r="T973" s="152"/>
      <c r="AT973" s="149" t="s">
        <v>162</v>
      </c>
      <c r="AU973" s="149" t="s">
        <v>88</v>
      </c>
      <c r="AV973" s="14" t="s">
        <v>166</v>
      </c>
      <c r="AW973" s="14" t="s">
        <v>32</v>
      </c>
      <c r="AX973" s="14" t="s">
        <v>78</v>
      </c>
      <c r="AY973" s="149" t="s">
        <v>153</v>
      </c>
    </row>
    <row r="974" spans="2:65" s="15" customFormat="1">
      <c r="B974" s="153"/>
      <c r="C974" s="231"/>
      <c r="D974" s="220" t="s">
        <v>162</v>
      </c>
      <c r="E974" s="232" t="s">
        <v>1</v>
      </c>
      <c r="F974" s="233" t="s">
        <v>167</v>
      </c>
      <c r="G974" s="231"/>
      <c r="H974" s="234">
        <v>5.2</v>
      </c>
      <c r="I974" s="155"/>
      <c r="J974" s="231"/>
      <c r="L974" s="153"/>
      <c r="M974" s="156"/>
      <c r="T974" s="157"/>
      <c r="AT974" s="154" t="s">
        <v>162</v>
      </c>
      <c r="AU974" s="154" t="s">
        <v>88</v>
      </c>
      <c r="AV974" s="15" t="s">
        <v>160</v>
      </c>
      <c r="AW974" s="15" t="s">
        <v>32</v>
      </c>
      <c r="AX974" s="15" t="s">
        <v>86</v>
      </c>
      <c r="AY974" s="154" t="s">
        <v>153</v>
      </c>
    </row>
    <row r="975" spans="2:65" s="11" customFormat="1" ht="22.8" customHeight="1">
      <c r="B975" s="119"/>
      <c r="C975" s="235"/>
      <c r="D975" s="236" t="s">
        <v>77</v>
      </c>
      <c r="E975" s="237" t="s">
        <v>808</v>
      </c>
      <c r="F975" s="237" t="s">
        <v>809</v>
      </c>
      <c r="G975" s="235"/>
      <c r="H975" s="235"/>
      <c r="I975" s="122"/>
      <c r="J975" s="247">
        <f>BK975</f>
        <v>0</v>
      </c>
      <c r="L975" s="119"/>
      <c r="M975" s="123"/>
      <c r="P975" s="124">
        <f>SUM(P976:P983)</f>
        <v>0</v>
      </c>
      <c r="R975" s="124">
        <f>SUM(R976:R983)</f>
        <v>0</v>
      </c>
      <c r="T975" s="125">
        <f>SUM(T976:T983)</f>
        <v>0</v>
      </c>
      <c r="AR975" s="120" t="s">
        <v>86</v>
      </c>
      <c r="AT975" s="126" t="s">
        <v>77</v>
      </c>
      <c r="AU975" s="126" t="s">
        <v>86</v>
      </c>
      <c r="AY975" s="120" t="s">
        <v>153</v>
      </c>
      <c r="BK975" s="127">
        <f>SUM(BK976:BK983)</f>
        <v>0</v>
      </c>
    </row>
    <row r="976" spans="2:65" s="1" customFormat="1" ht="44.25" customHeight="1">
      <c r="B976" s="129"/>
      <c r="C976" s="214" t="s">
        <v>810</v>
      </c>
      <c r="D976" s="214" t="s">
        <v>155</v>
      </c>
      <c r="E976" s="215" t="s">
        <v>811</v>
      </c>
      <c r="F976" s="216" t="s">
        <v>812</v>
      </c>
      <c r="G976" s="217" t="s">
        <v>228</v>
      </c>
      <c r="H976" s="218">
        <v>8.1319999999999997</v>
      </c>
      <c r="I976" s="131"/>
      <c r="J976" s="248">
        <f>ROUND(I976*H976,2)</f>
        <v>0</v>
      </c>
      <c r="K976" s="130" t="s">
        <v>159</v>
      </c>
      <c r="L976" s="32"/>
      <c r="M976" s="132" t="s">
        <v>1</v>
      </c>
      <c r="N976" s="133" t="s">
        <v>43</v>
      </c>
      <c r="P976" s="134">
        <f>O976*H976</f>
        <v>0</v>
      </c>
      <c r="Q976" s="134">
        <v>0</v>
      </c>
      <c r="R976" s="134">
        <f>Q976*H976</f>
        <v>0</v>
      </c>
      <c r="S976" s="134">
        <v>0</v>
      </c>
      <c r="T976" s="135">
        <f>S976*H976</f>
        <v>0</v>
      </c>
      <c r="AR976" s="136" t="s">
        <v>160</v>
      </c>
      <c r="AT976" s="136" t="s">
        <v>155</v>
      </c>
      <c r="AU976" s="136" t="s">
        <v>88</v>
      </c>
      <c r="AY976" s="17" t="s">
        <v>153</v>
      </c>
      <c r="BE976" s="137">
        <f>IF(N976="základní",J976,0)</f>
        <v>0</v>
      </c>
      <c r="BF976" s="137">
        <f>IF(N976="snížená",J976,0)</f>
        <v>0</v>
      </c>
      <c r="BG976" s="137">
        <f>IF(N976="zákl. přenesená",J976,0)</f>
        <v>0</v>
      </c>
      <c r="BH976" s="137">
        <f>IF(N976="sníž. přenesená",J976,0)</f>
        <v>0</v>
      </c>
      <c r="BI976" s="137">
        <f>IF(N976="nulová",J976,0)</f>
        <v>0</v>
      </c>
      <c r="BJ976" s="17" t="s">
        <v>86</v>
      </c>
      <c r="BK976" s="137">
        <f>ROUND(I976*H976,2)</f>
        <v>0</v>
      </c>
      <c r="BL976" s="17" t="s">
        <v>160</v>
      </c>
      <c r="BM976" s="136" t="s">
        <v>813</v>
      </c>
    </row>
    <row r="977" spans="2:65" s="1" customFormat="1" ht="62.7" customHeight="1">
      <c r="B977" s="129"/>
      <c r="C977" s="214" t="s">
        <v>814</v>
      </c>
      <c r="D977" s="214" t="s">
        <v>155</v>
      </c>
      <c r="E977" s="215" t="s">
        <v>815</v>
      </c>
      <c r="F977" s="216" t="s">
        <v>816</v>
      </c>
      <c r="G977" s="217" t="s">
        <v>228</v>
      </c>
      <c r="H977" s="218">
        <v>8.1319999999999997</v>
      </c>
      <c r="I977" s="131"/>
      <c r="J977" s="248">
        <f>ROUND(I977*H977,2)</f>
        <v>0</v>
      </c>
      <c r="K977" s="130" t="s">
        <v>159</v>
      </c>
      <c r="L977" s="32"/>
      <c r="M977" s="132" t="s">
        <v>1</v>
      </c>
      <c r="N977" s="133" t="s">
        <v>43</v>
      </c>
      <c r="P977" s="134">
        <f>O977*H977</f>
        <v>0</v>
      </c>
      <c r="Q977" s="134">
        <v>0</v>
      </c>
      <c r="R977" s="134">
        <f>Q977*H977</f>
        <v>0</v>
      </c>
      <c r="S977" s="134">
        <v>0</v>
      </c>
      <c r="T977" s="135">
        <f>S977*H977</f>
        <v>0</v>
      </c>
      <c r="AR977" s="136" t="s">
        <v>160</v>
      </c>
      <c r="AT977" s="136" t="s">
        <v>155</v>
      </c>
      <c r="AU977" s="136" t="s">
        <v>88</v>
      </c>
      <c r="AY977" s="17" t="s">
        <v>153</v>
      </c>
      <c r="BE977" s="137">
        <f>IF(N977="základní",J977,0)</f>
        <v>0</v>
      </c>
      <c r="BF977" s="137">
        <f>IF(N977="snížená",J977,0)</f>
        <v>0</v>
      </c>
      <c r="BG977" s="137">
        <f>IF(N977="zákl. přenesená",J977,0)</f>
        <v>0</v>
      </c>
      <c r="BH977" s="137">
        <f>IF(N977="sníž. přenesená",J977,0)</f>
        <v>0</v>
      </c>
      <c r="BI977" s="137">
        <f>IF(N977="nulová",J977,0)</f>
        <v>0</v>
      </c>
      <c r="BJ977" s="17" t="s">
        <v>86</v>
      </c>
      <c r="BK977" s="137">
        <f>ROUND(I977*H977,2)</f>
        <v>0</v>
      </c>
      <c r="BL977" s="17" t="s">
        <v>160</v>
      </c>
      <c r="BM977" s="136" t="s">
        <v>817</v>
      </c>
    </row>
    <row r="978" spans="2:65" s="1" customFormat="1" ht="33" customHeight="1">
      <c r="B978" s="129"/>
      <c r="C978" s="214" t="s">
        <v>818</v>
      </c>
      <c r="D978" s="214" t="s">
        <v>155</v>
      </c>
      <c r="E978" s="215" t="s">
        <v>819</v>
      </c>
      <c r="F978" s="216" t="s">
        <v>820</v>
      </c>
      <c r="G978" s="217" t="s">
        <v>228</v>
      </c>
      <c r="H978" s="218">
        <v>8.1319999999999997</v>
      </c>
      <c r="I978" s="131"/>
      <c r="J978" s="248">
        <f>ROUND(I978*H978,2)</f>
        <v>0</v>
      </c>
      <c r="K978" s="130" t="s">
        <v>159</v>
      </c>
      <c r="L978" s="32"/>
      <c r="M978" s="132" t="s">
        <v>1</v>
      </c>
      <c r="N978" s="133" t="s">
        <v>43</v>
      </c>
      <c r="P978" s="134">
        <f>O978*H978</f>
        <v>0</v>
      </c>
      <c r="Q978" s="134">
        <v>0</v>
      </c>
      <c r="R978" s="134">
        <f>Q978*H978</f>
        <v>0</v>
      </c>
      <c r="S978" s="134">
        <v>0</v>
      </c>
      <c r="T978" s="135">
        <f>S978*H978</f>
        <v>0</v>
      </c>
      <c r="AR978" s="136" t="s">
        <v>160</v>
      </c>
      <c r="AT978" s="136" t="s">
        <v>155</v>
      </c>
      <c r="AU978" s="136" t="s">
        <v>88</v>
      </c>
      <c r="AY978" s="17" t="s">
        <v>153</v>
      </c>
      <c r="BE978" s="137">
        <f>IF(N978="základní",J978,0)</f>
        <v>0</v>
      </c>
      <c r="BF978" s="137">
        <f>IF(N978="snížená",J978,0)</f>
        <v>0</v>
      </c>
      <c r="BG978" s="137">
        <f>IF(N978="zákl. přenesená",J978,0)</f>
        <v>0</v>
      </c>
      <c r="BH978" s="137">
        <f>IF(N978="sníž. přenesená",J978,0)</f>
        <v>0</v>
      </c>
      <c r="BI978" s="137">
        <f>IF(N978="nulová",J978,0)</f>
        <v>0</v>
      </c>
      <c r="BJ978" s="17" t="s">
        <v>86</v>
      </c>
      <c r="BK978" s="137">
        <f>ROUND(I978*H978,2)</f>
        <v>0</v>
      </c>
      <c r="BL978" s="17" t="s">
        <v>160</v>
      </c>
      <c r="BM978" s="136" t="s">
        <v>821</v>
      </c>
    </row>
    <row r="979" spans="2:65" s="1" customFormat="1" ht="44.25" customHeight="1">
      <c r="B979" s="129"/>
      <c r="C979" s="214" t="s">
        <v>822</v>
      </c>
      <c r="D979" s="214" t="s">
        <v>155</v>
      </c>
      <c r="E979" s="215" t="s">
        <v>823</v>
      </c>
      <c r="F979" s="216" t="s">
        <v>824</v>
      </c>
      <c r="G979" s="217" t="s">
        <v>228</v>
      </c>
      <c r="H979" s="218">
        <v>162.63999999999999</v>
      </c>
      <c r="I979" s="131"/>
      <c r="J979" s="248">
        <f>ROUND(I979*H979,2)</f>
        <v>0</v>
      </c>
      <c r="K979" s="130" t="s">
        <v>159</v>
      </c>
      <c r="L979" s="32"/>
      <c r="M979" s="132" t="s">
        <v>1</v>
      </c>
      <c r="N979" s="133" t="s">
        <v>43</v>
      </c>
      <c r="P979" s="134">
        <f>O979*H979</f>
        <v>0</v>
      </c>
      <c r="Q979" s="134">
        <v>0</v>
      </c>
      <c r="R979" s="134">
        <f>Q979*H979</f>
        <v>0</v>
      </c>
      <c r="S979" s="134">
        <v>0</v>
      </c>
      <c r="T979" s="135">
        <f>S979*H979</f>
        <v>0</v>
      </c>
      <c r="AR979" s="136" t="s">
        <v>160</v>
      </c>
      <c r="AT979" s="136" t="s">
        <v>155</v>
      </c>
      <c r="AU979" s="136" t="s">
        <v>88</v>
      </c>
      <c r="AY979" s="17" t="s">
        <v>153</v>
      </c>
      <c r="BE979" s="137">
        <f>IF(N979="základní",J979,0)</f>
        <v>0</v>
      </c>
      <c r="BF979" s="137">
        <f>IF(N979="snížená",J979,0)</f>
        <v>0</v>
      </c>
      <c r="BG979" s="137">
        <f>IF(N979="zákl. přenesená",J979,0)</f>
        <v>0</v>
      </c>
      <c r="BH979" s="137">
        <f>IF(N979="sníž. přenesená",J979,0)</f>
        <v>0</v>
      </c>
      <c r="BI979" s="137">
        <f>IF(N979="nulová",J979,0)</f>
        <v>0</v>
      </c>
      <c r="BJ979" s="17" t="s">
        <v>86</v>
      </c>
      <c r="BK979" s="137">
        <f>ROUND(I979*H979,2)</f>
        <v>0</v>
      </c>
      <c r="BL979" s="17" t="s">
        <v>160</v>
      </c>
      <c r="BM979" s="136" t="s">
        <v>825</v>
      </c>
    </row>
    <row r="980" spans="2:65" s="13" customFormat="1">
      <c r="B980" s="143"/>
      <c r="C980" s="223"/>
      <c r="D980" s="220" t="s">
        <v>162</v>
      </c>
      <c r="E980" s="224" t="s">
        <v>1</v>
      </c>
      <c r="F980" s="225" t="s">
        <v>826</v>
      </c>
      <c r="G980" s="223"/>
      <c r="H980" s="226">
        <v>162.63999999999999</v>
      </c>
      <c r="I980" s="145"/>
      <c r="J980" s="223"/>
      <c r="L980" s="143"/>
      <c r="M980" s="146"/>
      <c r="T980" s="147"/>
      <c r="AT980" s="144" t="s">
        <v>162</v>
      </c>
      <c r="AU980" s="144" t="s">
        <v>88</v>
      </c>
      <c r="AV980" s="13" t="s">
        <v>88</v>
      </c>
      <c r="AW980" s="13" t="s">
        <v>32</v>
      </c>
      <c r="AX980" s="13" t="s">
        <v>86</v>
      </c>
      <c r="AY980" s="144" t="s">
        <v>153</v>
      </c>
    </row>
    <row r="981" spans="2:65" s="1" customFormat="1" ht="44.25" customHeight="1">
      <c r="B981" s="129"/>
      <c r="C981" s="214" t="s">
        <v>827</v>
      </c>
      <c r="D981" s="214" t="s">
        <v>155</v>
      </c>
      <c r="E981" s="215" t="s">
        <v>828</v>
      </c>
      <c r="F981" s="216" t="s">
        <v>829</v>
      </c>
      <c r="G981" s="217" t="s">
        <v>228</v>
      </c>
      <c r="H981" s="218">
        <v>6.6959999999999997</v>
      </c>
      <c r="I981" s="131"/>
      <c r="J981" s="248">
        <f>ROUND(I981*H981,2)</f>
        <v>0</v>
      </c>
      <c r="K981" s="130" t="s">
        <v>159</v>
      </c>
      <c r="L981" s="32"/>
      <c r="M981" s="132" t="s">
        <v>1</v>
      </c>
      <c r="N981" s="133" t="s">
        <v>43</v>
      </c>
      <c r="P981" s="134">
        <f>O981*H981</f>
        <v>0</v>
      </c>
      <c r="Q981" s="134">
        <v>0</v>
      </c>
      <c r="R981" s="134">
        <f>Q981*H981</f>
        <v>0</v>
      </c>
      <c r="S981" s="134">
        <v>0</v>
      </c>
      <c r="T981" s="135">
        <f>S981*H981</f>
        <v>0</v>
      </c>
      <c r="AR981" s="136" t="s">
        <v>160</v>
      </c>
      <c r="AT981" s="136" t="s">
        <v>155</v>
      </c>
      <c r="AU981" s="136" t="s">
        <v>88</v>
      </c>
      <c r="AY981" s="17" t="s">
        <v>153</v>
      </c>
      <c r="BE981" s="137">
        <f>IF(N981="základní",J981,0)</f>
        <v>0</v>
      </c>
      <c r="BF981" s="137">
        <f>IF(N981="snížená",J981,0)</f>
        <v>0</v>
      </c>
      <c r="BG981" s="137">
        <f>IF(N981="zákl. přenesená",J981,0)</f>
        <v>0</v>
      </c>
      <c r="BH981" s="137">
        <f>IF(N981="sníž. přenesená",J981,0)</f>
        <v>0</v>
      </c>
      <c r="BI981" s="137">
        <f>IF(N981="nulová",J981,0)</f>
        <v>0</v>
      </c>
      <c r="BJ981" s="17" t="s">
        <v>86</v>
      </c>
      <c r="BK981" s="137">
        <f>ROUND(I981*H981,2)</f>
        <v>0</v>
      </c>
      <c r="BL981" s="17" t="s">
        <v>160</v>
      </c>
      <c r="BM981" s="136" t="s">
        <v>830</v>
      </c>
    </row>
    <row r="982" spans="2:65" s="1" customFormat="1" ht="44.25" customHeight="1">
      <c r="B982" s="129"/>
      <c r="C982" s="214" t="s">
        <v>831</v>
      </c>
      <c r="D982" s="214" t="s">
        <v>155</v>
      </c>
      <c r="E982" s="215" t="s">
        <v>832</v>
      </c>
      <c r="F982" s="216" t="s">
        <v>833</v>
      </c>
      <c r="G982" s="217" t="s">
        <v>228</v>
      </c>
      <c r="H982" s="218">
        <v>32.143999999999998</v>
      </c>
      <c r="I982" s="131"/>
      <c r="J982" s="248">
        <f>ROUND(I982*H982,2)</f>
        <v>0</v>
      </c>
      <c r="K982" s="130" t="s">
        <v>159</v>
      </c>
      <c r="L982" s="32"/>
      <c r="M982" s="132" t="s">
        <v>1</v>
      </c>
      <c r="N982" s="133" t="s">
        <v>43</v>
      </c>
      <c r="P982" s="134">
        <f>O982*H982</f>
        <v>0</v>
      </c>
      <c r="Q982" s="134">
        <v>0</v>
      </c>
      <c r="R982" s="134">
        <f>Q982*H982</f>
        <v>0</v>
      </c>
      <c r="S982" s="134">
        <v>0</v>
      </c>
      <c r="T982" s="135">
        <f>S982*H982</f>
        <v>0</v>
      </c>
      <c r="AR982" s="136" t="s">
        <v>160</v>
      </c>
      <c r="AT982" s="136" t="s">
        <v>155</v>
      </c>
      <c r="AU982" s="136" t="s">
        <v>88</v>
      </c>
      <c r="AY982" s="17" t="s">
        <v>153</v>
      </c>
      <c r="BE982" s="137">
        <f>IF(N982="základní",J982,0)</f>
        <v>0</v>
      </c>
      <c r="BF982" s="137">
        <f>IF(N982="snížená",J982,0)</f>
        <v>0</v>
      </c>
      <c r="BG982" s="137">
        <f>IF(N982="zákl. přenesená",J982,0)</f>
        <v>0</v>
      </c>
      <c r="BH982" s="137">
        <f>IF(N982="sníž. přenesená",J982,0)</f>
        <v>0</v>
      </c>
      <c r="BI982" s="137">
        <f>IF(N982="nulová",J982,0)</f>
        <v>0</v>
      </c>
      <c r="BJ982" s="17" t="s">
        <v>86</v>
      </c>
      <c r="BK982" s="137">
        <f>ROUND(I982*H982,2)</f>
        <v>0</v>
      </c>
      <c r="BL982" s="17" t="s">
        <v>160</v>
      </c>
      <c r="BM982" s="136" t="s">
        <v>834</v>
      </c>
    </row>
    <row r="983" spans="2:65" s="1" customFormat="1" ht="44.25" customHeight="1">
      <c r="B983" s="129"/>
      <c r="C983" s="214" t="s">
        <v>835</v>
      </c>
      <c r="D983" s="214" t="s">
        <v>155</v>
      </c>
      <c r="E983" s="215" t="s">
        <v>836</v>
      </c>
      <c r="F983" s="216" t="s">
        <v>837</v>
      </c>
      <c r="G983" s="217" t="s">
        <v>228</v>
      </c>
      <c r="H983" s="218">
        <v>1.4359999999999999</v>
      </c>
      <c r="I983" s="131"/>
      <c r="J983" s="248">
        <f>ROUND(I983*H983,2)</f>
        <v>0</v>
      </c>
      <c r="K983" s="130" t="s">
        <v>159</v>
      </c>
      <c r="L983" s="32"/>
      <c r="M983" s="132" t="s">
        <v>1</v>
      </c>
      <c r="N983" s="133" t="s">
        <v>43</v>
      </c>
      <c r="P983" s="134">
        <f>O983*H983</f>
        <v>0</v>
      </c>
      <c r="Q983" s="134">
        <v>0</v>
      </c>
      <c r="R983" s="134">
        <f>Q983*H983</f>
        <v>0</v>
      </c>
      <c r="S983" s="134">
        <v>0</v>
      </c>
      <c r="T983" s="135">
        <f>S983*H983</f>
        <v>0</v>
      </c>
      <c r="AR983" s="136" t="s">
        <v>160</v>
      </c>
      <c r="AT983" s="136" t="s">
        <v>155</v>
      </c>
      <c r="AU983" s="136" t="s">
        <v>88</v>
      </c>
      <c r="AY983" s="17" t="s">
        <v>153</v>
      </c>
      <c r="BE983" s="137">
        <f>IF(N983="základní",J983,0)</f>
        <v>0</v>
      </c>
      <c r="BF983" s="137">
        <f>IF(N983="snížená",J983,0)</f>
        <v>0</v>
      </c>
      <c r="BG983" s="137">
        <f>IF(N983="zákl. přenesená",J983,0)</f>
        <v>0</v>
      </c>
      <c r="BH983" s="137">
        <f>IF(N983="sníž. přenesená",J983,0)</f>
        <v>0</v>
      </c>
      <c r="BI983" s="137">
        <f>IF(N983="nulová",J983,0)</f>
        <v>0</v>
      </c>
      <c r="BJ983" s="17" t="s">
        <v>86</v>
      </c>
      <c r="BK983" s="137">
        <f>ROUND(I983*H983,2)</f>
        <v>0</v>
      </c>
      <c r="BL983" s="17" t="s">
        <v>160</v>
      </c>
      <c r="BM983" s="136" t="s">
        <v>838</v>
      </c>
    </row>
    <row r="984" spans="2:65" s="11" customFormat="1" ht="22.8" customHeight="1">
      <c r="B984" s="119"/>
      <c r="C984" s="235"/>
      <c r="D984" s="236" t="s">
        <v>77</v>
      </c>
      <c r="E984" s="237" t="s">
        <v>839</v>
      </c>
      <c r="F984" s="237" t="s">
        <v>840</v>
      </c>
      <c r="G984" s="235"/>
      <c r="H984" s="235"/>
      <c r="I984" s="122"/>
      <c r="J984" s="247">
        <f>BK984</f>
        <v>0</v>
      </c>
      <c r="L984" s="119"/>
      <c r="M984" s="123"/>
      <c r="P984" s="124">
        <f>P985</f>
        <v>0</v>
      </c>
      <c r="R984" s="124">
        <f>R985</f>
        <v>0</v>
      </c>
      <c r="T984" s="125">
        <f>T985</f>
        <v>0</v>
      </c>
      <c r="AR984" s="120" t="s">
        <v>86</v>
      </c>
      <c r="AT984" s="126" t="s">
        <v>77</v>
      </c>
      <c r="AU984" s="126" t="s">
        <v>86</v>
      </c>
      <c r="AY984" s="120" t="s">
        <v>153</v>
      </c>
      <c r="BK984" s="127">
        <f>BK985</f>
        <v>0</v>
      </c>
    </row>
    <row r="985" spans="2:65" s="1" customFormat="1" ht="55.5" customHeight="1">
      <c r="B985" s="129"/>
      <c r="C985" s="214" t="s">
        <v>841</v>
      </c>
      <c r="D985" s="214" t="s">
        <v>155</v>
      </c>
      <c r="E985" s="215" t="s">
        <v>842</v>
      </c>
      <c r="F985" s="216" t="s">
        <v>843</v>
      </c>
      <c r="G985" s="217" t="s">
        <v>228</v>
      </c>
      <c r="H985" s="218">
        <v>135.37799999999999</v>
      </c>
      <c r="I985" s="131"/>
      <c r="J985" s="248">
        <f>ROUND(I985*H985,2)</f>
        <v>0</v>
      </c>
      <c r="K985" s="130" t="s">
        <v>159</v>
      </c>
      <c r="L985" s="32"/>
      <c r="M985" s="132" t="s">
        <v>1</v>
      </c>
      <c r="N985" s="133" t="s">
        <v>43</v>
      </c>
      <c r="P985" s="134">
        <f>O985*H985</f>
        <v>0</v>
      </c>
      <c r="Q985" s="134">
        <v>0</v>
      </c>
      <c r="R985" s="134">
        <f>Q985*H985</f>
        <v>0</v>
      </c>
      <c r="S985" s="134">
        <v>0</v>
      </c>
      <c r="T985" s="135">
        <f>S985*H985</f>
        <v>0</v>
      </c>
      <c r="AR985" s="136" t="s">
        <v>160</v>
      </c>
      <c r="AT985" s="136" t="s">
        <v>155</v>
      </c>
      <c r="AU985" s="136" t="s">
        <v>88</v>
      </c>
      <c r="AY985" s="17" t="s">
        <v>153</v>
      </c>
      <c r="BE985" s="137">
        <f>IF(N985="základní",J985,0)</f>
        <v>0</v>
      </c>
      <c r="BF985" s="137">
        <f>IF(N985="snížená",J985,0)</f>
        <v>0</v>
      </c>
      <c r="BG985" s="137">
        <f>IF(N985="zákl. přenesená",J985,0)</f>
        <v>0</v>
      </c>
      <c r="BH985" s="137">
        <f>IF(N985="sníž. přenesená",J985,0)</f>
        <v>0</v>
      </c>
      <c r="BI985" s="137">
        <f>IF(N985="nulová",J985,0)</f>
        <v>0</v>
      </c>
      <c r="BJ985" s="17" t="s">
        <v>86</v>
      </c>
      <c r="BK985" s="137">
        <f>ROUND(I985*H985,2)</f>
        <v>0</v>
      </c>
      <c r="BL985" s="17" t="s">
        <v>160</v>
      </c>
      <c r="BM985" s="136" t="s">
        <v>844</v>
      </c>
    </row>
    <row r="986" spans="2:65" s="11" customFormat="1" ht="25.95" customHeight="1">
      <c r="B986" s="119"/>
      <c r="C986" s="235"/>
      <c r="D986" s="236" t="s">
        <v>77</v>
      </c>
      <c r="E986" s="243" t="s">
        <v>845</v>
      </c>
      <c r="F986" s="243" t="s">
        <v>846</v>
      </c>
      <c r="G986" s="235"/>
      <c r="H986" s="235"/>
      <c r="I986" s="122"/>
      <c r="J986" s="246">
        <f>BK986</f>
        <v>0</v>
      </c>
      <c r="L986" s="119"/>
      <c r="M986" s="123"/>
      <c r="P986" s="124">
        <f>P987+P1003+P1059+P1100+P1107+P1114+P1174+P1192+P1236+P1253+P1377+P1471+P1585+P1594</f>
        <v>0</v>
      </c>
      <c r="R986" s="124">
        <f>R987+R1003+R1059+R1100+R1107+R1114+R1174+R1192+R1236+R1253+R1377+R1471+R1585+R1594</f>
        <v>15.826007260000001</v>
      </c>
      <c r="T986" s="125">
        <f>T987+T1003+T1059+T1100+T1107+T1114+T1174+T1192+T1236+T1253+T1377+T1471+T1585+T1594</f>
        <v>2.0692522000000002</v>
      </c>
      <c r="AR986" s="120" t="s">
        <v>88</v>
      </c>
      <c r="AT986" s="126" t="s">
        <v>77</v>
      </c>
      <c r="AU986" s="126" t="s">
        <v>78</v>
      </c>
      <c r="AY986" s="120" t="s">
        <v>153</v>
      </c>
      <c r="BK986" s="127">
        <f>BK987+BK1003+BK1059+BK1100+BK1107+BK1114+BK1174+BK1192+BK1236+BK1253+BK1377+BK1471+BK1585+BK1594</f>
        <v>0</v>
      </c>
    </row>
    <row r="987" spans="2:65" s="11" customFormat="1" ht="22.8" customHeight="1">
      <c r="B987" s="119"/>
      <c r="C987" s="235"/>
      <c r="D987" s="236" t="s">
        <v>77</v>
      </c>
      <c r="E987" s="237" t="s">
        <v>847</v>
      </c>
      <c r="F987" s="237" t="s">
        <v>848</v>
      </c>
      <c r="G987" s="235"/>
      <c r="H987" s="235"/>
      <c r="I987" s="122"/>
      <c r="J987" s="247">
        <f>BK987</f>
        <v>0</v>
      </c>
      <c r="L987" s="119"/>
      <c r="M987" s="123"/>
      <c r="P987" s="124">
        <f>SUM(P988:P1002)</f>
        <v>0</v>
      </c>
      <c r="R987" s="124">
        <f>SUM(R988:R1002)</f>
        <v>0.11069279999999999</v>
      </c>
      <c r="T987" s="125">
        <f>SUM(T988:T1002)</f>
        <v>0</v>
      </c>
      <c r="AR987" s="120" t="s">
        <v>88</v>
      </c>
      <c r="AT987" s="126" t="s">
        <v>77</v>
      </c>
      <c r="AU987" s="126" t="s">
        <v>86</v>
      </c>
      <c r="AY987" s="120" t="s">
        <v>153</v>
      </c>
      <c r="BK987" s="127">
        <f>SUM(BK988:BK1002)</f>
        <v>0</v>
      </c>
    </row>
    <row r="988" spans="2:65" s="1" customFormat="1" ht="37.799999999999997" customHeight="1">
      <c r="B988" s="129"/>
      <c r="C988" s="214" t="s">
        <v>849</v>
      </c>
      <c r="D988" s="214" t="s">
        <v>155</v>
      </c>
      <c r="E988" s="215" t="s">
        <v>850</v>
      </c>
      <c r="F988" s="216" t="s">
        <v>851</v>
      </c>
      <c r="G988" s="217" t="s">
        <v>217</v>
      </c>
      <c r="H988" s="218">
        <v>17.632000000000001</v>
      </c>
      <c r="I988" s="131"/>
      <c r="J988" s="248">
        <f>ROUND(I988*H988,2)</f>
        <v>0</v>
      </c>
      <c r="K988" s="130" t="s">
        <v>159</v>
      </c>
      <c r="L988" s="32"/>
      <c r="M988" s="132" t="s">
        <v>1</v>
      </c>
      <c r="N988" s="133" t="s">
        <v>43</v>
      </c>
      <c r="P988" s="134">
        <f>O988*H988</f>
        <v>0</v>
      </c>
      <c r="Q988" s="134">
        <v>0</v>
      </c>
      <c r="R988" s="134">
        <f>Q988*H988</f>
        <v>0</v>
      </c>
      <c r="S988" s="134">
        <v>0</v>
      </c>
      <c r="T988" s="135">
        <f>S988*H988</f>
        <v>0</v>
      </c>
      <c r="AR988" s="136" t="s">
        <v>271</v>
      </c>
      <c r="AT988" s="136" t="s">
        <v>155</v>
      </c>
      <c r="AU988" s="136" t="s">
        <v>88</v>
      </c>
      <c r="AY988" s="17" t="s">
        <v>153</v>
      </c>
      <c r="BE988" s="137">
        <f>IF(N988="základní",J988,0)</f>
        <v>0</v>
      </c>
      <c r="BF988" s="137">
        <f>IF(N988="snížená",J988,0)</f>
        <v>0</v>
      </c>
      <c r="BG988" s="137">
        <f>IF(N988="zákl. přenesená",J988,0)</f>
        <v>0</v>
      </c>
      <c r="BH988" s="137">
        <f>IF(N988="sníž. přenesená",J988,0)</f>
        <v>0</v>
      </c>
      <c r="BI988" s="137">
        <f>IF(N988="nulová",J988,0)</f>
        <v>0</v>
      </c>
      <c r="BJ988" s="17" t="s">
        <v>86</v>
      </c>
      <c r="BK988" s="137">
        <f>ROUND(I988*H988,2)</f>
        <v>0</v>
      </c>
      <c r="BL988" s="17" t="s">
        <v>271</v>
      </c>
      <c r="BM988" s="136" t="s">
        <v>852</v>
      </c>
    </row>
    <row r="989" spans="2:65" s="12" customFormat="1">
      <c r="B989" s="138"/>
      <c r="C989" s="219"/>
      <c r="D989" s="220" t="s">
        <v>162</v>
      </c>
      <c r="E989" s="221" t="s">
        <v>1</v>
      </c>
      <c r="F989" s="222" t="s">
        <v>853</v>
      </c>
      <c r="G989" s="219"/>
      <c r="H989" s="221" t="s">
        <v>1</v>
      </c>
      <c r="I989" s="140"/>
      <c r="J989" s="219"/>
      <c r="L989" s="138"/>
      <c r="M989" s="141"/>
      <c r="T989" s="142"/>
      <c r="AT989" s="139" t="s">
        <v>162</v>
      </c>
      <c r="AU989" s="139" t="s">
        <v>88</v>
      </c>
      <c r="AV989" s="12" t="s">
        <v>86</v>
      </c>
      <c r="AW989" s="12" t="s">
        <v>32</v>
      </c>
      <c r="AX989" s="12" t="s">
        <v>78</v>
      </c>
      <c r="AY989" s="139" t="s">
        <v>153</v>
      </c>
    </row>
    <row r="990" spans="2:65" s="13" customFormat="1">
      <c r="B990" s="143"/>
      <c r="C990" s="223"/>
      <c r="D990" s="220" t="s">
        <v>162</v>
      </c>
      <c r="E990" s="224" t="s">
        <v>1</v>
      </c>
      <c r="F990" s="225" t="s">
        <v>854</v>
      </c>
      <c r="G990" s="223"/>
      <c r="H990" s="226">
        <v>17.632000000000001</v>
      </c>
      <c r="I990" s="145"/>
      <c r="J990" s="223"/>
      <c r="L990" s="143"/>
      <c r="M990" s="146"/>
      <c r="T990" s="147"/>
      <c r="AT990" s="144" t="s">
        <v>162</v>
      </c>
      <c r="AU990" s="144" t="s">
        <v>88</v>
      </c>
      <c r="AV990" s="13" t="s">
        <v>88</v>
      </c>
      <c r="AW990" s="13" t="s">
        <v>32</v>
      </c>
      <c r="AX990" s="13" t="s">
        <v>78</v>
      </c>
      <c r="AY990" s="144" t="s">
        <v>153</v>
      </c>
    </row>
    <row r="991" spans="2:65" s="14" customFormat="1">
      <c r="B991" s="148"/>
      <c r="C991" s="227"/>
      <c r="D991" s="220" t="s">
        <v>162</v>
      </c>
      <c r="E991" s="228" t="s">
        <v>1</v>
      </c>
      <c r="F991" s="229" t="s">
        <v>165</v>
      </c>
      <c r="G991" s="227"/>
      <c r="H991" s="230">
        <v>17.632000000000001</v>
      </c>
      <c r="I991" s="150"/>
      <c r="J991" s="227"/>
      <c r="L991" s="148"/>
      <c r="M991" s="151"/>
      <c r="T991" s="152"/>
      <c r="AT991" s="149" t="s">
        <v>162</v>
      </c>
      <c r="AU991" s="149" t="s">
        <v>88</v>
      </c>
      <c r="AV991" s="14" t="s">
        <v>166</v>
      </c>
      <c r="AW991" s="14" t="s">
        <v>32</v>
      </c>
      <c r="AX991" s="14" t="s">
        <v>78</v>
      </c>
      <c r="AY991" s="149" t="s">
        <v>153</v>
      </c>
    </row>
    <row r="992" spans="2:65" s="15" customFormat="1">
      <c r="B992" s="153"/>
      <c r="C992" s="231"/>
      <c r="D992" s="220" t="s">
        <v>162</v>
      </c>
      <c r="E992" s="232" t="s">
        <v>1</v>
      </c>
      <c r="F992" s="233" t="s">
        <v>167</v>
      </c>
      <c r="G992" s="231"/>
      <c r="H992" s="234">
        <v>17.632000000000001</v>
      </c>
      <c r="I992" s="155"/>
      <c r="J992" s="231"/>
      <c r="L992" s="153"/>
      <c r="M992" s="156"/>
      <c r="T992" s="157"/>
      <c r="AT992" s="154" t="s">
        <v>162</v>
      </c>
      <c r="AU992" s="154" t="s">
        <v>88</v>
      </c>
      <c r="AV992" s="15" t="s">
        <v>160</v>
      </c>
      <c r="AW992" s="15" t="s">
        <v>32</v>
      </c>
      <c r="AX992" s="15" t="s">
        <v>86</v>
      </c>
      <c r="AY992" s="154" t="s">
        <v>153</v>
      </c>
    </row>
    <row r="993" spans="2:65" s="1" customFormat="1" ht="16.5" customHeight="1">
      <c r="B993" s="129"/>
      <c r="C993" s="238" t="s">
        <v>855</v>
      </c>
      <c r="D993" s="238" t="s">
        <v>366</v>
      </c>
      <c r="E993" s="239" t="s">
        <v>856</v>
      </c>
      <c r="F993" s="240" t="s">
        <v>857</v>
      </c>
      <c r="G993" s="241" t="s">
        <v>228</v>
      </c>
      <c r="H993" s="242">
        <v>5.0000000000000001E-3</v>
      </c>
      <c r="I993" s="159"/>
      <c r="J993" s="249">
        <f>ROUND(I993*H993,2)</f>
        <v>0</v>
      </c>
      <c r="K993" s="158" t="s">
        <v>159</v>
      </c>
      <c r="L993" s="160"/>
      <c r="M993" s="161" t="s">
        <v>1</v>
      </c>
      <c r="N993" s="162" t="s">
        <v>43</v>
      </c>
      <c r="P993" s="134">
        <f>O993*H993</f>
        <v>0</v>
      </c>
      <c r="Q993" s="134">
        <v>1</v>
      </c>
      <c r="R993" s="134">
        <f>Q993*H993</f>
        <v>5.0000000000000001E-3</v>
      </c>
      <c r="S993" s="134">
        <v>0</v>
      </c>
      <c r="T993" s="135">
        <f>S993*H993</f>
        <v>0</v>
      </c>
      <c r="AR993" s="136" t="s">
        <v>381</v>
      </c>
      <c r="AT993" s="136" t="s">
        <v>366</v>
      </c>
      <c r="AU993" s="136" t="s">
        <v>88</v>
      </c>
      <c r="AY993" s="17" t="s">
        <v>153</v>
      </c>
      <c r="BE993" s="137">
        <f>IF(N993="základní",J993,0)</f>
        <v>0</v>
      </c>
      <c r="BF993" s="137">
        <f>IF(N993="snížená",J993,0)</f>
        <v>0</v>
      </c>
      <c r="BG993" s="137">
        <f>IF(N993="zákl. přenesená",J993,0)</f>
        <v>0</v>
      </c>
      <c r="BH993" s="137">
        <f>IF(N993="sníž. přenesená",J993,0)</f>
        <v>0</v>
      </c>
      <c r="BI993" s="137">
        <f>IF(N993="nulová",J993,0)</f>
        <v>0</v>
      </c>
      <c r="BJ993" s="17" t="s">
        <v>86</v>
      </c>
      <c r="BK993" s="137">
        <f>ROUND(I993*H993,2)</f>
        <v>0</v>
      </c>
      <c r="BL993" s="17" t="s">
        <v>271</v>
      </c>
      <c r="BM993" s="136" t="s">
        <v>858</v>
      </c>
    </row>
    <row r="994" spans="2:65" s="13" customFormat="1">
      <c r="B994" s="143"/>
      <c r="C994" s="223"/>
      <c r="D994" s="220" t="s">
        <v>162</v>
      </c>
      <c r="E994" s="223"/>
      <c r="F994" s="225" t="s">
        <v>859</v>
      </c>
      <c r="G994" s="223"/>
      <c r="H994" s="226">
        <v>5.0000000000000001E-3</v>
      </c>
      <c r="I994" s="145"/>
      <c r="J994" s="223"/>
      <c r="L994" s="143"/>
      <c r="M994" s="146"/>
      <c r="T994" s="147"/>
      <c r="AT994" s="144" t="s">
        <v>162</v>
      </c>
      <c r="AU994" s="144" t="s">
        <v>88</v>
      </c>
      <c r="AV994" s="13" t="s">
        <v>88</v>
      </c>
      <c r="AW994" s="13" t="s">
        <v>3</v>
      </c>
      <c r="AX994" s="13" t="s">
        <v>86</v>
      </c>
      <c r="AY994" s="144" t="s">
        <v>153</v>
      </c>
    </row>
    <row r="995" spans="2:65" s="1" customFormat="1" ht="24.15" customHeight="1">
      <c r="B995" s="129"/>
      <c r="C995" s="214" t="s">
        <v>860</v>
      </c>
      <c r="D995" s="214" t="s">
        <v>155</v>
      </c>
      <c r="E995" s="215" t="s">
        <v>861</v>
      </c>
      <c r="F995" s="216" t="s">
        <v>862</v>
      </c>
      <c r="G995" s="217" t="s">
        <v>217</v>
      </c>
      <c r="H995" s="218">
        <v>17.632000000000001</v>
      </c>
      <c r="I995" s="131"/>
      <c r="J995" s="248">
        <f>ROUND(I995*H995,2)</f>
        <v>0</v>
      </c>
      <c r="K995" s="130" t="s">
        <v>159</v>
      </c>
      <c r="L995" s="32"/>
      <c r="M995" s="132" t="s">
        <v>1</v>
      </c>
      <c r="N995" s="133" t="s">
        <v>43</v>
      </c>
      <c r="P995" s="134">
        <f>O995*H995</f>
        <v>0</v>
      </c>
      <c r="Q995" s="134">
        <v>4.0000000000000002E-4</v>
      </c>
      <c r="R995" s="134">
        <f>Q995*H995</f>
        <v>7.0528000000000006E-3</v>
      </c>
      <c r="S995" s="134">
        <v>0</v>
      </c>
      <c r="T995" s="135">
        <f>S995*H995</f>
        <v>0</v>
      </c>
      <c r="AR995" s="136" t="s">
        <v>271</v>
      </c>
      <c r="AT995" s="136" t="s">
        <v>155</v>
      </c>
      <c r="AU995" s="136" t="s">
        <v>88</v>
      </c>
      <c r="AY995" s="17" t="s">
        <v>153</v>
      </c>
      <c r="BE995" s="137">
        <f>IF(N995="základní",J995,0)</f>
        <v>0</v>
      </c>
      <c r="BF995" s="137">
        <f>IF(N995="snížená",J995,0)</f>
        <v>0</v>
      </c>
      <c r="BG995" s="137">
        <f>IF(N995="zákl. přenesená",J995,0)</f>
        <v>0</v>
      </c>
      <c r="BH995" s="137">
        <f>IF(N995="sníž. přenesená",J995,0)</f>
        <v>0</v>
      </c>
      <c r="BI995" s="137">
        <f>IF(N995="nulová",J995,0)</f>
        <v>0</v>
      </c>
      <c r="BJ995" s="17" t="s">
        <v>86</v>
      </c>
      <c r="BK995" s="137">
        <f>ROUND(I995*H995,2)</f>
        <v>0</v>
      </c>
      <c r="BL995" s="17" t="s">
        <v>271</v>
      </c>
      <c r="BM995" s="136" t="s">
        <v>863</v>
      </c>
    </row>
    <row r="996" spans="2:65" s="12" customFormat="1">
      <c r="B996" s="138"/>
      <c r="C996" s="219"/>
      <c r="D996" s="220" t="s">
        <v>162</v>
      </c>
      <c r="E996" s="221" t="s">
        <v>1</v>
      </c>
      <c r="F996" s="222" t="s">
        <v>864</v>
      </c>
      <c r="G996" s="219"/>
      <c r="H996" s="221" t="s">
        <v>1</v>
      </c>
      <c r="I996" s="140"/>
      <c r="J996" s="219"/>
      <c r="L996" s="138"/>
      <c r="M996" s="141"/>
      <c r="T996" s="142"/>
      <c r="AT996" s="139" t="s">
        <v>162</v>
      </c>
      <c r="AU996" s="139" t="s">
        <v>88</v>
      </c>
      <c r="AV996" s="12" t="s">
        <v>86</v>
      </c>
      <c r="AW996" s="12" t="s">
        <v>32</v>
      </c>
      <c r="AX996" s="12" t="s">
        <v>78</v>
      </c>
      <c r="AY996" s="139" t="s">
        <v>153</v>
      </c>
    </row>
    <row r="997" spans="2:65" s="13" customFormat="1">
      <c r="B997" s="143"/>
      <c r="C997" s="223"/>
      <c r="D997" s="220" t="s">
        <v>162</v>
      </c>
      <c r="E997" s="224" t="s">
        <v>1</v>
      </c>
      <c r="F997" s="225" t="s">
        <v>854</v>
      </c>
      <c r="G997" s="223"/>
      <c r="H997" s="226">
        <v>17.632000000000001</v>
      </c>
      <c r="I997" s="145"/>
      <c r="J997" s="223"/>
      <c r="L997" s="143"/>
      <c r="M997" s="146"/>
      <c r="T997" s="147"/>
      <c r="AT997" s="144" t="s">
        <v>162</v>
      </c>
      <c r="AU997" s="144" t="s">
        <v>88</v>
      </c>
      <c r="AV997" s="13" t="s">
        <v>88</v>
      </c>
      <c r="AW997" s="13" t="s">
        <v>32</v>
      </c>
      <c r="AX997" s="13" t="s">
        <v>78</v>
      </c>
      <c r="AY997" s="144" t="s">
        <v>153</v>
      </c>
    </row>
    <row r="998" spans="2:65" s="14" customFormat="1">
      <c r="B998" s="148"/>
      <c r="C998" s="227"/>
      <c r="D998" s="220" t="s">
        <v>162</v>
      </c>
      <c r="E998" s="228" t="s">
        <v>1</v>
      </c>
      <c r="F998" s="229" t="s">
        <v>165</v>
      </c>
      <c r="G998" s="227"/>
      <c r="H998" s="230">
        <v>17.632000000000001</v>
      </c>
      <c r="I998" s="150"/>
      <c r="J998" s="227"/>
      <c r="L998" s="148"/>
      <c r="M998" s="151"/>
      <c r="T998" s="152"/>
      <c r="AT998" s="149" t="s">
        <v>162</v>
      </c>
      <c r="AU998" s="149" t="s">
        <v>88</v>
      </c>
      <c r="AV998" s="14" t="s">
        <v>166</v>
      </c>
      <c r="AW998" s="14" t="s">
        <v>32</v>
      </c>
      <c r="AX998" s="14" t="s">
        <v>78</v>
      </c>
      <c r="AY998" s="149" t="s">
        <v>153</v>
      </c>
    </row>
    <row r="999" spans="2:65" s="15" customFormat="1">
      <c r="B999" s="153"/>
      <c r="C999" s="231"/>
      <c r="D999" s="220" t="s">
        <v>162</v>
      </c>
      <c r="E999" s="232" t="s">
        <v>1</v>
      </c>
      <c r="F999" s="233" t="s">
        <v>167</v>
      </c>
      <c r="G999" s="231"/>
      <c r="H999" s="234">
        <v>17.632000000000001</v>
      </c>
      <c r="I999" s="155"/>
      <c r="J999" s="231"/>
      <c r="L999" s="153"/>
      <c r="M999" s="156"/>
      <c r="T999" s="157"/>
      <c r="AT999" s="154" t="s">
        <v>162</v>
      </c>
      <c r="AU999" s="154" t="s">
        <v>88</v>
      </c>
      <c r="AV999" s="15" t="s">
        <v>160</v>
      </c>
      <c r="AW999" s="15" t="s">
        <v>32</v>
      </c>
      <c r="AX999" s="15" t="s">
        <v>86</v>
      </c>
      <c r="AY999" s="154" t="s">
        <v>153</v>
      </c>
    </row>
    <row r="1000" spans="2:65" s="1" customFormat="1" ht="37.799999999999997" customHeight="1">
      <c r="B1000" s="129"/>
      <c r="C1000" s="238" t="s">
        <v>865</v>
      </c>
      <c r="D1000" s="238" t="s">
        <v>366</v>
      </c>
      <c r="E1000" s="239" t="s">
        <v>866</v>
      </c>
      <c r="F1000" s="240" t="s">
        <v>867</v>
      </c>
      <c r="G1000" s="241" t="s">
        <v>217</v>
      </c>
      <c r="H1000" s="242">
        <v>20.55</v>
      </c>
      <c r="I1000" s="159"/>
      <c r="J1000" s="249">
        <f>ROUND(I1000*H1000,2)</f>
        <v>0</v>
      </c>
      <c r="K1000" s="158" t="s">
        <v>159</v>
      </c>
      <c r="L1000" s="160"/>
      <c r="M1000" s="161" t="s">
        <v>1</v>
      </c>
      <c r="N1000" s="162" t="s">
        <v>43</v>
      </c>
      <c r="P1000" s="134">
        <f>O1000*H1000</f>
        <v>0</v>
      </c>
      <c r="Q1000" s="134">
        <v>4.7999999999999996E-3</v>
      </c>
      <c r="R1000" s="134">
        <f>Q1000*H1000</f>
        <v>9.8639999999999992E-2</v>
      </c>
      <c r="S1000" s="134">
        <v>0</v>
      </c>
      <c r="T1000" s="135">
        <f>S1000*H1000</f>
        <v>0</v>
      </c>
      <c r="AR1000" s="136" t="s">
        <v>381</v>
      </c>
      <c r="AT1000" s="136" t="s">
        <v>366</v>
      </c>
      <c r="AU1000" s="136" t="s">
        <v>88</v>
      </c>
      <c r="AY1000" s="17" t="s">
        <v>153</v>
      </c>
      <c r="BE1000" s="137">
        <f>IF(N1000="základní",J1000,0)</f>
        <v>0</v>
      </c>
      <c r="BF1000" s="137">
        <f>IF(N1000="snížená",J1000,0)</f>
        <v>0</v>
      </c>
      <c r="BG1000" s="137">
        <f>IF(N1000="zákl. přenesená",J1000,0)</f>
        <v>0</v>
      </c>
      <c r="BH1000" s="137">
        <f>IF(N1000="sníž. přenesená",J1000,0)</f>
        <v>0</v>
      </c>
      <c r="BI1000" s="137">
        <f>IF(N1000="nulová",J1000,0)</f>
        <v>0</v>
      </c>
      <c r="BJ1000" s="17" t="s">
        <v>86</v>
      </c>
      <c r="BK1000" s="137">
        <f>ROUND(I1000*H1000,2)</f>
        <v>0</v>
      </c>
      <c r="BL1000" s="17" t="s">
        <v>271</v>
      </c>
      <c r="BM1000" s="136" t="s">
        <v>868</v>
      </c>
    </row>
    <row r="1001" spans="2:65" s="13" customFormat="1">
      <c r="B1001" s="143"/>
      <c r="C1001" s="223"/>
      <c r="D1001" s="220" t="s">
        <v>162</v>
      </c>
      <c r="E1001" s="223"/>
      <c r="F1001" s="225" t="s">
        <v>869</v>
      </c>
      <c r="G1001" s="223"/>
      <c r="H1001" s="226">
        <v>20.55</v>
      </c>
      <c r="I1001" s="145"/>
      <c r="J1001" s="223"/>
      <c r="L1001" s="143"/>
      <c r="M1001" s="146"/>
      <c r="T1001" s="147"/>
      <c r="AT1001" s="144" t="s">
        <v>162</v>
      </c>
      <c r="AU1001" s="144" t="s">
        <v>88</v>
      </c>
      <c r="AV1001" s="13" t="s">
        <v>88</v>
      </c>
      <c r="AW1001" s="13" t="s">
        <v>3</v>
      </c>
      <c r="AX1001" s="13" t="s">
        <v>86</v>
      </c>
      <c r="AY1001" s="144" t="s">
        <v>153</v>
      </c>
    </row>
    <row r="1002" spans="2:65" s="1" customFormat="1" ht="49.05" customHeight="1">
      <c r="B1002" s="129"/>
      <c r="C1002" s="214" t="s">
        <v>870</v>
      </c>
      <c r="D1002" s="214" t="s">
        <v>155</v>
      </c>
      <c r="E1002" s="215" t="s">
        <v>871</v>
      </c>
      <c r="F1002" s="216" t="s">
        <v>872</v>
      </c>
      <c r="G1002" s="217" t="s">
        <v>873</v>
      </c>
      <c r="H1002" s="163"/>
      <c r="I1002" s="131"/>
      <c r="J1002" s="248">
        <f>ROUND(I1002*H1002,2)</f>
        <v>0</v>
      </c>
      <c r="K1002" s="130" t="s">
        <v>159</v>
      </c>
      <c r="L1002" s="32"/>
      <c r="M1002" s="132" t="s">
        <v>1</v>
      </c>
      <c r="N1002" s="133" t="s">
        <v>43</v>
      </c>
      <c r="P1002" s="134">
        <f>O1002*H1002</f>
        <v>0</v>
      </c>
      <c r="Q1002" s="134">
        <v>0</v>
      </c>
      <c r="R1002" s="134">
        <f>Q1002*H1002</f>
        <v>0</v>
      </c>
      <c r="S1002" s="134">
        <v>0</v>
      </c>
      <c r="T1002" s="135">
        <f>S1002*H1002</f>
        <v>0</v>
      </c>
      <c r="AR1002" s="136" t="s">
        <v>271</v>
      </c>
      <c r="AT1002" s="136" t="s">
        <v>155</v>
      </c>
      <c r="AU1002" s="136" t="s">
        <v>88</v>
      </c>
      <c r="AY1002" s="17" t="s">
        <v>153</v>
      </c>
      <c r="BE1002" s="137">
        <f>IF(N1002="základní",J1002,0)</f>
        <v>0</v>
      </c>
      <c r="BF1002" s="137">
        <f>IF(N1002="snížená",J1002,0)</f>
        <v>0</v>
      </c>
      <c r="BG1002" s="137">
        <f>IF(N1002="zákl. přenesená",J1002,0)</f>
        <v>0</v>
      </c>
      <c r="BH1002" s="137">
        <f>IF(N1002="sníž. přenesená",J1002,0)</f>
        <v>0</v>
      </c>
      <c r="BI1002" s="137">
        <f>IF(N1002="nulová",J1002,0)</f>
        <v>0</v>
      </c>
      <c r="BJ1002" s="17" t="s">
        <v>86</v>
      </c>
      <c r="BK1002" s="137">
        <f>ROUND(I1002*H1002,2)</f>
        <v>0</v>
      </c>
      <c r="BL1002" s="17" t="s">
        <v>271</v>
      </c>
      <c r="BM1002" s="136" t="s">
        <v>874</v>
      </c>
    </row>
    <row r="1003" spans="2:65" s="11" customFormat="1" ht="22.8" customHeight="1">
      <c r="B1003" s="119"/>
      <c r="C1003" s="235"/>
      <c r="D1003" s="236" t="s">
        <v>77</v>
      </c>
      <c r="E1003" s="237" t="s">
        <v>875</v>
      </c>
      <c r="F1003" s="237" t="s">
        <v>876</v>
      </c>
      <c r="G1003" s="235"/>
      <c r="H1003" s="235"/>
      <c r="I1003" s="122"/>
      <c r="J1003" s="247">
        <f>BK1003</f>
        <v>0</v>
      </c>
      <c r="L1003" s="119"/>
      <c r="M1003" s="123"/>
      <c r="P1003" s="124">
        <f>SUM(P1004:P1058)</f>
        <v>0</v>
      </c>
      <c r="R1003" s="124">
        <f>SUM(R1004:R1058)</f>
        <v>0.14355116000000001</v>
      </c>
      <c r="T1003" s="125">
        <f>SUM(T1004:T1058)</f>
        <v>0</v>
      </c>
      <c r="AR1003" s="120" t="s">
        <v>88</v>
      </c>
      <c r="AT1003" s="126" t="s">
        <v>77</v>
      </c>
      <c r="AU1003" s="126" t="s">
        <v>86</v>
      </c>
      <c r="AY1003" s="120" t="s">
        <v>153</v>
      </c>
      <c r="BK1003" s="127">
        <f>SUM(BK1004:BK1058)</f>
        <v>0</v>
      </c>
    </row>
    <row r="1004" spans="2:65" s="1" customFormat="1" ht="37.799999999999997" customHeight="1">
      <c r="B1004" s="129"/>
      <c r="C1004" s="214" t="s">
        <v>877</v>
      </c>
      <c r="D1004" s="214" t="s">
        <v>155</v>
      </c>
      <c r="E1004" s="215" t="s">
        <v>878</v>
      </c>
      <c r="F1004" s="216" t="s">
        <v>879</v>
      </c>
      <c r="G1004" s="217" t="s">
        <v>217</v>
      </c>
      <c r="H1004" s="218">
        <v>12.971</v>
      </c>
      <c r="I1004" s="131"/>
      <c r="J1004" s="248">
        <f>ROUND(I1004*H1004,2)</f>
        <v>0</v>
      </c>
      <c r="K1004" s="130" t="s">
        <v>159</v>
      </c>
      <c r="L1004" s="32"/>
      <c r="M1004" s="132" t="s">
        <v>1</v>
      </c>
      <c r="N1004" s="133" t="s">
        <v>43</v>
      </c>
      <c r="P1004" s="134">
        <f>O1004*H1004</f>
        <v>0</v>
      </c>
      <c r="Q1004" s="134">
        <v>0</v>
      </c>
      <c r="R1004" s="134">
        <f>Q1004*H1004</f>
        <v>0</v>
      </c>
      <c r="S1004" s="134">
        <v>0</v>
      </c>
      <c r="T1004" s="135">
        <f>S1004*H1004</f>
        <v>0</v>
      </c>
      <c r="AR1004" s="136" t="s">
        <v>271</v>
      </c>
      <c r="AT1004" s="136" t="s">
        <v>155</v>
      </c>
      <c r="AU1004" s="136" t="s">
        <v>88</v>
      </c>
      <c r="AY1004" s="17" t="s">
        <v>153</v>
      </c>
      <c r="BE1004" s="137">
        <f>IF(N1004="základní",J1004,0)</f>
        <v>0</v>
      </c>
      <c r="BF1004" s="137">
        <f>IF(N1004="snížená",J1004,0)</f>
        <v>0</v>
      </c>
      <c r="BG1004" s="137">
        <f>IF(N1004="zákl. přenesená",J1004,0)</f>
        <v>0</v>
      </c>
      <c r="BH1004" s="137">
        <f>IF(N1004="sníž. přenesená",J1004,0)</f>
        <v>0</v>
      </c>
      <c r="BI1004" s="137">
        <f>IF(N1004="nulová",J1004,0)</f>
        <v>0</v>
      </c>
      <c r="BJ1004" s="17" t="s">
        <v>86</v>
      </c>
      <c r="BK1004" s="137">
        <f>ROUND(I1004*H1004,2)</f>
        <v>0</v>
      </c>
      <c r="BL1004" s="17" t="s">
        <v>271</v>
      </c>
      <c r="BM1004" s="136" t="s">
        <v>880</v>
      </c>
    </row>
    <row r="1005" spans="2:65" s="12" customFormat="1">
      <c r="B1005" s="138"/>
      <c r="C1005" s="219"/>
      <c r="D1005" s="220" t="s">
        <v>162</v>
      </c>
      <c r="E1005" s="221" t="s">
        <v>1</v>
      </c>
      <c r="F1005" s="222" t="s">
        <v>881</v>
      </c>
      <c r="G1005" s="219"/>
      <c r="H1005" s="221" t="s">
        <v>1</v>
      </c>
      <c r="I1005" s="140"/>
      <c r="J1005" s="219"/>
      <c r="L1005" s="138"/>
      <c r="M1005" s="141"/>
      <c r="T1005" s="142"/>
      <c r="AT1005" s="139" t="s">
        <v>162</v>
      </c>
      <c r="AU1005" s="139" t="s">
        <v>88</v>
      </c>
      <c r="AV1005" s="12" t="s">
        <v>86</v>
      </c>
      <c r="AW1005" s="12" t="s">
        <v>32</v>
      </c>
      <c r="AX1005" s="12" t="s">
        <v>78</v>
      </c>
      <c r="AY1005" s="139" t="s">
        <v>153</v>
      </c>
    </row>
    <row r="1006" spans="2:65" s="13" customFormat="1">
      <c r="B1006" s="143"/>
      <c r="C1006" s="223"/>
      <c r="D1006" s="220" t="s">
        <v>162</v>
      </c>
      <c r="E1006" s="224" t="s">
        <v>1</v>
      </c>
      <c r="F1006" s="225" t="s">
        <v>882</v>
      </c>
      <c r="G1006" s="223"/>
      <c r="H1006" s="226">
        <v>12.971</v>
      </c>
      <c r="I1006" s="145"/>
      <c r="J1006" s="223"/>
      <c r="L1006" s="143"/>
      <c r="M1006" s="146"/>
      <c r="T1006" s="147"/>
      <c r="AT1006" s="144" t="s">
        <v>162</v>
      </c>
      <c r="AU1006" s="144" t="s">
        <v>88</v>
      </c>
      <c r="AV1006" s="13" t="s">
        <v>88</v>
      </c>
      <c r="AW1006" s="13" t="s">
        <v>32</v>
      </c>
      <c r="AX1006" s="13" t="s">
        <v>78</v>
      </c>
      <c r="AY1006" s="144" t="s">
        <v>153</v>
      </c>
    </row>
    <row r="1007" spans="2:65" s="14" customFormat="1">
      <c r="B1007" s="148"/>
      <c r="C1007" s="227"/>
      <c r="D1007" s="220" t="s">
        <v>162</v>
      </c>
      <c r="E1007" s="228" t="s">
        <v>1</v>
      </c>
      <c r="F1007" s="229" t="s">
        <v>165</v>
      </c>
      <c r="G1007" s="227"/>
      <c r="H1007" s="230">
        <v>12.971</v>
      </c>
      <c r="I1007" s="150"/>
      <c r="J1007" s="227"/>
      <c r="L1007" s="148"/>
      <c r="M1007" s="151"/>
      <c r="T1007" s="152"/>
      <c r="AT1007" s="149" t="s">
        <v>162</v>
      </c>
      <c r="AU1007" s="149" t="s">
        <v>88</v>
      </c>
      <c r="AV1007" s="14" t="s">
        <v>166</v>
      </c>
      <c r="AW1007" s="14" t="s">
        <v>32</v>
      </c>
      <c r="AX1007" s="14" t="s">
        <v>78</v>
      </c>
      <c r="AY1007" s="149" t="s">
        <v>153</v>
      </c>
    </row>
    <row r="1008" spans="2:65" s="15" customFormat="1">
      <c r="B1008" s="153"/>
      <c r="C1008" s="231"/>
      <c r="D1008" s="220" t="s">
        <v>162</v>
      </c>
      <c r="E1008" s="232" t="s">
        <v>1</v>
      </c>
      <c r="F1008" s="233" t="s">
        <v>167</v>
      </c>
      <c r="G1008" s="231"/>
      <c r="H1008" s="234">
        <v>12.971</v>
      </c>
      <c r="I1008" s="155"/>
      <c r="J1008" s="231"/>
      <c r="L1008" s="153"/>
      <c r="M1008" s="156"/>
      <c r="T1008" s="157"/>
      <c r="AT1008" s="154" t="s">
        <v>162</v>
      </c>
      <c r="AU1008" s="154" t="s">
        <v>88</v>
      </c>
      <c r="AV1008" s="15" t="s">
        <v>160</v>
      </c>
      <c r="AW1008" s="15" t="s">
        <v>32</v>
      </c>
      <c r="AX1008" s="15" t="s">
        <v>86</v>
      </c>
      <c r="AY1008" s="154" t="s">
        <v>153</v>
      </c>
    </row>
    <row r="1009" spans="2:65" s="1" customFormat="1" ht="16.5" customHeight="1">
      <c r="B1009" s="129"/>
      <c r="C1009" s="238" t="s">
        <v>883</v>
      </c>
      <c r="D1009" s="238" t="s">
        <v>366</v>
      </c>
      <c r="E1009" s="239" t="s">
        <v>856</v>
      </c>
      <c r="F1009" s="240" t="s">
        <v>857</v>
      </c>
      <c r="G1009" s="241" t="s">
        <v>228</v>
      </c>
      <c r="H1009" s="242">
        <v>4.0000000000000001E-3</v>
      </c>
      <c r="I1009" s="159"/>
      <c r="J1009" s="249">
        <f>ROUND(I1009*H1009,2)</f>
        <v>0</v>
      </c>
      <c r="K1009" s="158" t="s">
        <v>159</v>
      </c>
      <c r="L1009" s="160"/>
      <c r="M1009" s="161" t="s">
        <v>1</v>
      </c>
      <c r="N1009" s="162" t="s">
        <v>43</v>
      </c>
      <c r="P1009" s="134">
        <f>O1009*H1009</f>
        <v>0</v>
      </c>
      <c r="Q1009" s="134">
        <v>1</v>
      </c>
      <c r="R1009" s="134">
        <f>Q1009*H1009</f>
        <v>4.0000000000000001E-3</v>
      </c>
      <c r="S1009" s="134">
        <v>0</v>
      </c>
      <c r="T1009" s="135">
        <f>S1009*H1009</f>
        <v>0</v>
      </c>
      <c r="AR1009" s="136" t="s">
        <v>381</v>
      </c>
      <c r="AT1009" s="136" t="s">
        <v>366</v>
      </c>
      <c r="AU1009" s="136" t="s">
        <v>88</v>
      </c>
      <c r="AY1009" s="17" t="s">
        <v>153</v>
      </c>
      <c r="BE1009" s="137">
        <f>IF(N1009="základní",J1009,0)</f>
        <v>0</v>
      </c>
      <c r="BF1009" s="137">
        <f>IF(N1009="snížená",J1009,0)</f>
        <v>0</v>
      </c>
      <c r="BG1009" s="137">
        <f>IF(N1009="zákl. přenesená",J1009,0)</f>
        <v>0</v>
      </c>
      <c r="BH1009" s="137">
        <f>IF(N1009="sníž. přenesená",J1009,0)</f>
        <v>0</v>
      </c>
      <c r="BI1009" s="137">
        <f>IF(N1009="nulová",J1009,0)</f>
        <v>0</v>
      </c>
      <c r="BJ1009" s="17" t="s">
        <v>86</v>
      </c>
      <c r="BK1009" s="137">
        <f>ROUND(I1009*H1009,2)</f>
        <v>0</v>
      </c>
      <c r="BL1009" s="17" t="s">
        <v>271</v>
      </c>
      <c r="BM1009" s="136" t="s">
        <v>884</v>
      </c>
    </row>
    <row r="1010" spans="2:65" s="13" customFormat="1">
      <c r="B1010" s="143"/>
      <c r="C1010" s="223"/>
      <c r="D1010" s="220" t="s">
        <v>162</v>
      </c>
      <c r="E1010" s="223"/>
      <c r="F1010" s="225" t="s">
        <v>885</v>
      </c>
      <c r="G1010" s="223"/>
      <c r="H1010" s="226">
        <v>4.0000000000000001E-3</v>
      </c>
      <c r="I1010" s="145"/>
      <c r="J1010" s="223"/>
      <c r="L1010" s="143"/>
      <c r="M1010" s="146"/>
      <c r="T1010" s="147"/>
      <c r="AT1010" s="144" t="s">
        <v>162</v>
      </c>
      <c r="AU1010" s="144" t="s">
        <v>88</v>
      </c>
      <c r="AV1010" s="13" t="s">
        <v>88</v>
      </c>
      <c r="AW1010" s="13" t="s">
        <v>3</v>
      </c>
      <c r="AX1010" s="13" t="s">
        <v>86</v>
      </c>
      <c r="AY1010" s="144" t="s">
        <v>153</v>
      </c>
    </row>
    <row r="1011" spans="2:65" s="1" customFormat="1" ht="37.799999999999997" customHeight="1">
      <c r="B1011" s="129"/>
      <c r="C1011" s="214" t="s">
        <v>886</v>
      </c>
      <c r="D1011" s="214" t="s">
        <v>155</v>
      </c>
      <c r="E1011" s="215" t="s">
        <v>887</v>
      </c>
      <c r="F1011" s="216" t="s">
        <v>888</v>
      </c>
      <c r="G1011" s="217" t="s">
        <v>337</v>
      </c>
      <c r="H1011" s="218">
        <v>0.88</v>
      </c>
      <c r="I1011" s="131"/>
      <c r="J1011" s="248">
        <f>ROUND(I1011*H1011,2)</f>
        <v>0</v>
      </c>
      <c r="K1011" s="130" t="s">
        <v>159</v>
      </c>
      <c r="L1011" s="32"/>
      <c r="M1011" s="132" t="s">
        <v>1</v>
      </c>
      <c r="N1011" s="133" t="s">
        <v>43</v>
      </c>
      <c r="P1011" s="134">
        <f>O1011*H1011</f>
        <v>0</v>
      </c>
      <c r="Q1011" s="134">
        <v>5.9999999999999995E-4</v>
      </c>
      <c r="R1011" s="134">
        <f>Q1011*H1011</f>
        <v>5.2799999999999993E-4</v>
      </c>
      <c r="S1011" s="134">
        <v>0</v>
      </c>
      <c r="T1011" s="135">
        <f>S1011*H1011</f>
        <v>0</v>
      </c>
      <c r="AR1011" s="136" t="s">
        <v>271</v>
      </c>
      <c r="AT1011" s="136" t="s">
        <v>155</v>
      </c>
      <c r="AU1011" s="136" t="s">
        <v>88</v>
      </c>
      <c r="AY1011" s="17" t="s">
        <v>153</v>
      </c>
      <c r="BE1011" s="137">
        <f>IF(N1011="základní",J1011,0)</f>
        <v>0</v>
      </c>
      <c r="BF1011" s="137">
        <f>IF(N1011="snížená",J1011,0)</f>
        <v>0</v>
      </c>
      <c r="BG1011" s="137">
        <f>IF(N1011="zákl. přenesená",J1011,0)</f>
        <v>0</v>
      </c>
      <c r="BH1011" s="137">
        <f>IF(N1011="sníž. přenesená",J1011,0)</f>
        <v>0</v>
      </c>
      <c r="BI1011" s="137">
        <f>IF(N1011="nulová",J1011,0)</f>
        <v>0</v>
      </c>
      <c r="BJ1011" s="17" t="s">
        <v>86</v>
      </c>
      <c r="BK1011" s="137">
        <f>ROUND(I1011*H1011,2)</f>
        <v>0</v>
      </c>
      <c r="BL1011" s="17" t="s">
        <v>271</v>
      </c>
      <c r="BM1011" s="136" t="s">
        <v>889</v>
      </c>
    </row>
    <row r="1012" spans="2:65" s="12" customFormat="1">
      <c r="B1012" s="138"/>
      <c r="C1012" s="219"/>
      <c r="D1012" s="220" t="s">
        <v>162</v>
      </c>
      <c r="E1012" s="221" t="s">
        <v>1</v>
      </c>
      <c r="F1012" s="222" t="s">
        <v>890</v>
      </c>
      <c r="G1012" s="219"/>
      <c r="H1012" s="221" t="s">
        <v>1</v>
      </c>
      <c r="I1012" s="140"/>
      <c r="J1012" s="219"/>
      <c r="L1012" s="138"/>
      <c r="M1012" s="141"/>
      <c r="T1012" s="142"/>
      <c r="AT1012" s="139" t="s">
        <v>162</v>
      </c>
      <c r="AU1012" s="139" t="s">
        <v>88</v>
      </c>
      <c r="AV1012" s="12" t="s">
        <v>86</v>
      </c>
      <c r="AW1012" s="12" t="s">
        <v>32</v>
      </c>
      <c r="AX1012" s="12" t="s">
        <v>78</v>
      </c>
      <c r="AY1012" s="139" t="s">
        <v>153</v>
      </c>
    </row>
    <row r="1013" spans="2:65" s="13" customFormat="1">
      <c r="B1013" s="143"/>
      <c r="C1013" s="223"/>
      <c r="D1013" s="220" t="s">
        <v>162</v>
      </c>
      <c r="E1013" s="224" t="s">
        <v>1</v>
      </c>
      <c r="F1013" s="225" t="s">
        <v>891</v>
      </c>
      <c r="G1013" s="223"/>
      <c r="H1013" s="226">
        <v>0.88</v>
      </c>
      <c r="I1013" s="145"/>
      <c r="J1013" s="223"/>
      <c r="L1013" s="143"/>
      <c r="M1013" s="146"/>
      <c r="T1013" s="147"/>
      <c r="AT1013" s="144" t="s">
        <v>162</v>
      </c>
      <c r="AU1013" s="144" t="s">
        <v>88</v>
      </c>
      <c r="AV1013" s="13" t="s">
        <v>88</v>
      </c>
      <c r="AW1013" s="13" t="s">
        <v>32</v>
      </c>
      <c r="AX1013" s="13" t="s">
        <v>78</v>
      </c>
      <c r="AY1013" s="144" t="s">
        <v>153</v>
      </c>
    </row>
    <row r="1014" spans="2:65" s="14" customFormat="1">
      <c r="B1014" s="148"/>
      <c r="C1014" s="227"/>
      <c r="D1014" s="220" t="s">
        <v>162</v>
      </c>
      <c r="E1014" s="228" t="s">
        <v>1</v>
      </c>
      <c r="F1014" s="229" t="s">
        <v>165</v>
      </c>
      <c r="G1014" s="227"/>
      <c r="H1014" s="230">
        <v>0.88</v>
      </c>
      <c r="I1014" s="150"/>
      <c r="J1014" s="227"/>
      <c r="L1014" s="148"/>
      <c r="M1014" s="151"/>
      <c r="T1014" s="152"/>
      <c r="AT1014" s="149" t="s">
        <v>162</v>
      </c>
      <c r="AU1014" s="149" t="s">
        <v>88</v>
      </c>
      <c r="AV1014" s="14" t="s">
        <v>166</v>
      </c>
      <c r="AW1014" s="14" t="s">
        <v>32</v>
      </c>
      <c r="AX1014" s="14" t="s">
        <v>78</v>
      </c>
      <c r="AY1014" s="149" t="s">
        <v>153</v>
      </c>
    </row>
    <row r="1015" spans="2:65" s="15" customFormat="1">
      <c r="B1015" s="153"/>
      <c r="C1015" s="231"/>
      <c r="D1015" s="220" t="s">
        <v>162</v>
      </c>
      <c r="E1015" s="232" t="s">
        <v>1</v>
      </c>
      <c r="F1015" s="233" t="s">
        <v>167</v>
      </c>
      <c r="G1015" s="231"/>
      <c r="H1015" s="234">
        <v>0.88</v>
      </c>
      <c r="I1015" s="155"/>
      <c r="J1015" s="231"/>
      <c r="L1015" s="153"/>
      <c r="M1015" s="156"/>
      <c r="T1015" s="157"/>
      <c r="AT1015" s="154" t="s">
        <v>162</v>
      </c>
      <c r="AU1015" s="154" t="s">
        <v>88</v>
      </c>
      <c r="AV1015" s="15" t="s">
        <v>160</v>
      </c>
      <c r="AW1015" s="15" t="s">
        <v>32</v>
      </c>
      <c r="AX1015" s="15" t="s">
        <v>86</v>
      </c>
      <c r="AY1015" s="154" t="s">
        <v>153</v>
      </c>
    </row>
    <row r="1016" spans="2:65" s="1" customFormat="1" ht="66.75" customHeight="1">
      <c r="B1016" s="129"/>
      <c r="C1016" s="214" t="s">
        <v>892</v>
      </c>
      <c r="D1016" s="214" t="s">
        <v>155</v>
      </c>
      <c r="E1016" s="215" t="s">
        <v>893</v>
      </c>
      <c r="F1016" s="216" t="s">
        <v>894</v>
      </c>
      <c r="G1016" s="217" t="s">
        <v>217</v>
      </c>
      <c r="H1016" s="218">
        <v>14.196</v>
      </c>
      <c r="I1016" s="131"/>
      <c r="J1016" s="248">
        <f>ROUND(I1016*H1016,2)</f>
        <v>0</v>
      </c>
      <c r="K1016" s="130" t="s">
        <v>159</v>
      </c>
      <c r="L1016" s="32"/>
      <c r="M1016" s="132" t="s">
        <v>1</v>
      </c>
      <c r="N1016" s="133" t="s">
        <v>43</v>
      </c>
      <c r="P1016" s="134">
        <f>O1016*H1016</f>
        <v>0</v>
      </c>
      <c r="Q1016" s="134">
        <v>4.2999999999999999E-4</v>
      </c>
      <c r="R1016" s="134">
        <f>Q1016*H1016</f>
        <v>6.1042800000000001E-3</v>
      </c>
      <c r="S1016" s="134">
        <v>0</v>
      </c>
      <c r="T1016" s="135">
        <f>S1016*H1016</f>
        <v>0</v>
      </c>
      <c r="AR1016" s="136" t="s">
        <v>271</v>
      </c>
      <c r="AT1016" s="136" t="s">
        <v>155</v>
      </c>
      <c r="AU1016" s="136" t="s">
        <v>88</v>
      </c>
      <c r="AY1016" s="17" t="s">
        <v>153</v>
      </c>
      <c r="BE1016" s="137">
        <f>IF(N1016="základní",J1016,0)</f>
        <v>0</v>
      </c>
      <c r="BF1016" s="137">
        <f>IF(N1016="snížená",J1016,0)</f>
        <v>0</v>
      </c>
      <c r="BG1016" s="137">
        <f>IF(N1016="zákl. přenesená",J1016,0)</f>
        <v>0</v>
      </c>
      <c r="BH1016" s="137">
        <f>IF(N1016="sníž. přenesená",J1016,0)</f>
        <v>0</v>
      </c>
      <c r="BI1016" s="137">
        <f>IF(N1016="nulová",J1016,0)</f>
        <v>0</v>
      </c>
      <c r="BJ1016" s="17" t="s">
        <v>86</v>
      </c>
      <c r="BK1016" s="137">
        <f>ROUND(I1016*H1016,2)</f>
        <v>0</v>
      </c>
      <c r="BL1016" s="17" t="s">
        <v>271</v>
      </c>
      <c r="BM1016" s="136" t="s">
        <v>895</v>
      </c>
    </row>
    <row r="1017" spans="2:65" s="12" customFormat="1">
      <c r="B1017" s="138"/>
      <c r="C1017" s="219"/>
      <c r="D1017" s="220" t="s">
        <v>162</v>
      </c>
      <c r="E1017" s="221" t="s">
        <v>1</v>
      </c>
      <c r="F1017" s="222" t="s">
        <v>896</v>
      </c>
      <c r="G1017" s="219"/>
      <c r="H1017" s="221" t="s">
        <v>1</v>
      </c>
      <c r="I1017" s="140"/>
      <c r="J1017" s="219"/>
      <c r="L1017" s="138"/>
      <c r="M1017" s="141"/>
      <c r="T1017" s="142"/>
      <c r="AT1017" s="139" t="s">
        <v>162</v>
      </c>
      <c r="AU1017" s="139" t="s">
        <v>88</v>
      </c>
      <c r="AV1017" s="12" t="s">
        <v>86</v>
      </c>
      <c r="AW1017" s="12" t="s">
        <v>32</v>
      </c>
      <c r="AX1017" s="12" t="s">
        <v>78</v>
      </c>
      <c r="AY1017" s="139" t="s">
        <v>153</v>
      </c>
    </row>
    <row r="1018" spans="2:65" s="13" customFormat="1">
      <c r="B1018" s="143"/>
      <c r="C1018" s="223"/>
      <c r="D1018" s="220" t="s">
        <v>162</v>
      </c>
      <c r="E1018" s="224" t="s">
        <v>1</v>
      </c>
      <c r="F1018" s="225" t="s">
        <v>897</v>
      </c>
      <c r="G1018" s="223"/>
      <c r="H1018" s="226">
        <v>14.196</v>
      </c>
      <c r="I1018" s="145"/>
      <c r="J1018" s="223"/>
      <c r="L1018" s="143"/>
      <c r="M1018" s="146"/>
      <c r="T1018" s="147"/>
      <c r="AT1018" s="144" t="s">
        <v>162</v>
      </c>
      <c r="AU1018" s="144" t="s">
        <v>88</v>
      </c>
      <c r="AV1018" s="13" t="s">
        <v>88</v>
      </c>
      <c r="AW1018" s="13" t="s">
        <v>32</v>
      </c>
      <c r="AX1018" s="13" t="s">
        <v>78</v>
      </c>
      <c r="AY1018" s="144" t="s">
        <v>153</v>
      </c>
    </row>
    <row r="1019" spans="2:65" s="14" customFormat="1">
      <c r="B1019" s="148"/>
      <c r="C1019" s="227"/>
      <c r="D1019" s="220" t="s">
        <v>162</v>
      </c>
      <c r="E1019" s="228" t="s">
        <v>1</v>
      </c>
      <c r="F1019" s="229" t="s">
        <v>165</v>
      </c>
      <c r="G1019" s="227"/>
      <c r="H1019" s="230">
        <v>14.196</v>
      </c>
      <c r="I1019" s="150"/>
      <c r="J1019" s="227"/>
      <c r="L1019" s="148"/>
      <c r="M1019" s="151"/>
      <c r="T1019" s="152"/>
      <c r="AT1019" s="149" t="s">
        <v>162</v>
      </c>
      <c r="AU1019" s="149" t="s">
        <v>88</v>
      </c>
      <c r="AV1019" s="14" t="s">
        <v>166</v>
      </c>
      <c r="AW1019" s="14" t="s">
        <v>32</v>
      </c>
      <c r="AX1019" s="14" t="s">
        <v>78</v>
      </c>
      <c r="AY1019" s="149" t="s">
        <v>153</v>
      </c>
    </row>
    <row r="1020" spans="2:65" s="15" customFormat="1">
      <c r="B1020" s="153"/>
      <c r="C1020" s="231"/>
      <c r="D1020" s="220" t="s">
        <v>162</v>
      </c>
      <c r="E1020" s="232" t="s">
        <v>1</v>
      </c>
      <c r="F1020" s="233" t="s">
        <v>167</v>
      </c>
      <c r="G1020" s="231"/>
      <c r="H1020" s="234">
        <v>14.196</v>
      </c>
      <c r="I1020" s="155"/>
      <c r="J1020" s="231"/>
      <c r="L1020" s="153"/>
      <c r="M1020" s="156"/>
      <c r="T1020" s="157"/>
      <c r="AT1020" s="154" t="s">
        <v>162</v>
      </c>
      <c r="AU1020" s="154" t="s">
        <v>88</v>
      </c>
      <c r="AV1020" s="15" t="s">
        <v>160</v>
      </c>
      <c r="AW1020" s="15" t="s">
        <v>32</v>
      </c>
      <c r="AX1020" s="15" t="s">
        <v>86</v>
      </c>
      <c r="AY1020" s="154" t="s">
        <v>153</v>
      </c>
    </row>
    <row r="1021" spans="2:65" s="1" customFormat="1" ht="24.15" customHeight="1">
      <c r="B1021" s="129"/>
      <c r="C1021" s="238" t="s">
        <v>898</v>
      </c>
      <c r="D1021" s="238" t="s">
        <v>366</v>
      </c>
      <c r="E1021" s="239" t="s">
        <v>899</v>
      </c>
      <c r="F1021" s="240" t="s">
        <v>900</v>
      </c>
      <c r="G1021" s="241" t="s">
        <v>217</v>
      </c>
      <c r="H1021" s="242">
        <v>16.545000000000002</v>
      </c>
      <c r="I1021" s="159"/>
      <c r="J1021" s="249">
        <f>ROUND(I1021*H1021,2)</f>
        <v>0</v>
      </c>
      <c r="K1021" s="158" t="s">
        <v>159</v>
      </c>
      <c r="L1021" s="160"/>
      <c r="M1021" s="161" t="s">
        <v>1</v>
      </c>
      <c r="N1021" s="162" t="s">
        <v>43</v>
      </c>
      <c r="P1021" s="134">
        <f>O1021*H1021</f>
        <v>0</v>
      </c>
      <c r="Q1021" s="134">
        <v>1.9E-3</v>
      </c>
      <c r="R1021" s="134">
        <f>Q1021*H1021</f>
        <v>3.1435500000000005E-2</v>
      </c>
      <c r="S1021" s="134">
        <v>0</v>
      </c>
      <c r="T1021" s="135">
        <f>S1021*H1021</f>
        <v>0</v>
      </c>
      <c r="AR1021" s="136" t="s">
        <v>381</v>
      </c>
      <c r="AT1021" s="136" t="s">
        <v>366</v>
      </c>
      <c r="AU1021" s="136" t="s">
        <v>88</v>
      </c>
      <c r="AY1021" s="17" t="s">
        <v>153</v>
      </c>
      <c r="BE1021" s="137">
        <f>IF(N1021="základní",J1021,0)</f>
        <v>0</v>
      </c>
      <c r="BF1021" s="137">
        <f>IF(N1021="snížená",J1021,0)</f>
        <v>0</v>
      </c>
      <c r="BG1021" s="137">
        <f>IF(N1021="zákl. přenesená",J1021,0)</f>
        <v>0</v>
      </c>
      <c r="BH1021" s="137">
        <f>IF(N1021="sníž. přenesená",J1021,0)</f>
        <v>0</v>
      </c>
      <c r="BI1021" s="137">
        <f>IF(N1021="nulová",J1021,0)</f>
        <v>0</v>
      </c>
      <c r="BJ1021" s="17" t="s">
        <v>86</v>
      </c>
      <c r="BK1021" s="137">
        <f>ROUND(I1021*H1021,2)</f>
        <v>0</v>
      </c>
      <c r="BL1021" s="17" t="s">
        <v>271</v>
      </c>
      <c r="BM1021" s="136" t="s">
        <v>901</v>
      </c>
    </row>
    <row r="1022" spans="2:65" s="13" customFormat="1">
      <c r="B1022" s="143"/>
      <c r="C1022" s="223"/>
      <c r="D1022" s="220" t="s">
        <v>162</v>
      </c>
      <c r="E1022" s="223"/>
      <c r="F1022" s="225" t="s">
        <v>902</v>
      </c>
      <c r="G1022" s="223"/>
      <c r="H1022" s="226">
        <v>16.545000000000002</v>
      </c>
      <c r="I1022" s="145"/>
      <c r="J1022" s="223"/>
      <c r="L1022" s="143"/>
      <c r="M1022" s="146"/>
      <c r="T1022" s="147"/>
      <c r="AT1022" s="144" t="s">
        <v>162</v>
      </c>
      <c r="AU1022" s="144" t="s">
        <v>88</v>
      </c>
      <c r="AV1022" s="13" t="s">
        <v>88</v>
      </c>
      <c r="AW1022" s="13" t="s">
        <v>3</v>
      </c>
      <c r="AX1022" s="13" t="s">
        <v>86</v>
      </c>
      <c r="AY1022" s="144" t="s">
        <v>153</v>
      </c>
    </row>
    <row r="1023" spans="2:65" s="1" customFormat="1" ht="49.05" customHeight="1">
      <c r="B1023" s="129"/>
      <c r="C1023" s="214" t="s">
        <v>903</v>
      </c>
      <c r="D1023" s="214" t="s">
        <v>155</v>
      </c>
      <c r="E1023" s="215" t="s">
        <v>904</v>
      </c>
      <c r="F1023" s="216" t="s">
        <v>905</v>
      </c>
      <c r="G1023" s="217" t="s">
        <v>290</v>
      </c>
      <c r="H1023" s="218">
        <v>2</v>
      </c>
      <c r="I1023" s="131"/>
      <c r="J1023" s="248">
        <f>ROUND(I1023*H1023,2)</f>
        <v>0</v>
      </c>
      <c r="K1023" s="130" t="s">
        <v>159</v>
      </c>
      <c r="L1023" s="32"/>
      <c r="M1023" s="132" t="s">
        <v>1</v>
      </c>
      <c r="N1023" s="133" t="s">
        <v>43</v>
      </c>
      <c r="P1023" s="134">
        <f>O1023*H1023</f>
        <v>0</v>
      </c>
      <c r="Q1023" s="134">
        <v>1.1E-4</v>
      </c>
      <c r="R1023" s="134">
        <f>Q1023*H1023</f>
        <v>2.2000000000000001E-4</v>
      </c>
      <c r="S1023" s="134">
        <v>0</v>
      </c>
      <c r="T1023" s="135">
        <f>S1023*H1023</f>
        <v>0</v>
      </c>
      <c r="AR1023" s="136" t="s">
        <v>271</v>
      </c>
      <c r="AT1023" s="136" t="s">
        <v>155</v>
      </c>
      <c r="AU1023" s="136" t="s">
        <v>88</v>
      </c>
      <c r="AY1023" s="17" t="s">
        <v>153</v>
      </c>
      <c r="BE1023" s="137">
        <f>IF(N1023="základní",J1023,0)</f>
        <v>0</v>
      </c>
      <c r="BF1023" s="137">
        <f>IF(N1023="snížená",J1023,0)</f>
        <v>0</v>
      </c>
      <c r="BG1023" s="137">
        <f>IF(N1023="zákl. přenesená",J1023,0)</f>
        <v>0</v>
      </c>
      <c r="BH1023" s="137">
        <f>IF(N1023="sníž. přenesená",J1023,0)</f>
        <v>0</v>
      </c>
      <c r="BI1023" s="137">
        <f>IF(N1023="nulová",J1023,0)</f>
        <v>0</v>
      </c>
      <c r="BJ1023" s="17" t="s">
        <v>86</v>
      </c>
      <c r="BK1023" s="137">
        <f>ROUND(I1023*H1023,2)</f>
        <v>0</v>
      </c>
      <c r="BL1023" s="17" t="s">
        <v>271</v>
      </c>
      <c r="BM1023" s="136" t="s">
        <v>906</v>
      </c>
    </row>
    <row r="1024" spans="2:65" s="1" customFormat="1" ht="24.15" customHeight="1">
      <c r="B1024" s="129"/>
      <c r="C1024" s="238" t="s">
        <v>907</v>
      </c>
      <c r="D1024" s="238" t="s">
        <v>366</v>
      </c>
      <c r="E1024" s="239" t="s">
        <v>908</v>
      </c>
      <c r="F1024" s="240" t="s">
        <v>909</v>
      </c>
      <c r="G1024" s="241" t="s">
        <v>290</v>
      </c>
      <c r="H1024" s="242">
        <v>2</v>
      </c>
      <c r="I1024" s="159"/>
      <c r="J1024" s="249">
        <f>ROUND(I1024*H1024,2)</f>
        <v>0</v>
      </c>
      <c r="K1024" s="158" t="s">
        <v>159</v>
      </c>
      <c r="L1024" s="160"/>
      <c r="M1024" s="161" t="s">
        <v>1</v>
      </c>
      <c r="N1024" s="162" t="s">
        <v>43</v>
      </c>
      <c r="P1024" s="134">
        <f>O1024*H1024</f>
        <v>0</v>
      </c>
      <c r="Q1024" s="134">
        <v>2.3000000000000001E-4</v>
      </c>
      <c r="R1024" s="134">
        <f>Q1024*H1024</f>
        <v>4.6000000000000001E-4</v>
      </c>
      <c r="S1024" s="134">
        <v>0</v>
      </c>
      <c r="T1024" s="135">
        <f>S1024*H1024</f>
        <v>0</v>
      </c>
      <c r="AR1024" s="136" t="s">
        <v>381</v>
      </c>
      <c r="AT1024" s="136" t="s">
        <v>366</v>
      </c>
      <c r="AU1024" s="136" t="s">
        <v>88</v>
      </c>
      <c r="AY1024" s="17" t="s">
        <v>153</v>
      </c>
      <c r="BE1024" s="137">
        <f>IF(N1024="základní",J1024,0)</f>
        <v>0</v>
      </c>
      <c r="BF1024" s="137">
        <f>IF(N1024="snížená",J1024,0)</f>
        <v>0</v>
      </c>
      <c r="BG1024" s="137">
        <f>IF(N1024="zákl. přenesená",J1024,0)</f>
        <v>0</v>
      </c>
      <c r="BH1024" s="137">
        <f>IF(N1024="sníž. přenesená",J1024,0)</f>
        <v>0</v>
      </c>
      <c r="BI1024" s="137">
        <f>IF(N1024="nulová",J1024,0)</f>
        <v>0</v>
      </c>
      <c r="BJ1024" s="17" t="s">
        <v>86</v>
      </c>
      <c r="BK1024" s="137">
        <f>ROUND(I1024*H1024,2)</f>
        <v>0</v>
      </c>
      <c r="BL1024" s="17" t="s">
        <v>271</v>
      </c>
      <c r="BM1024" s="136" t="s">
        <v>910</v>
      </c>
    </row>
    <row r="1025" spans="2:65" s="1" customFormat="1" ht="33" customHeight="1">
      <c r="B1025" s="129"/>
      <c r="C1025" s="214" t="s">
        <v>911</v>
      </c>
      <c r="D1025" s="214" t="s">
        <v>155</v>
      </c>
      <c r="E1025" s="215" t="s">
        <v>912</v>
      </c>
      <c r="F1025" s="216" t="s">
        <v>913</v>
      </c>
      <c r="G1025" s="217" t="s">
        <v>217</v>
      </c>
      <c r="H1025" s="218">
        <v>14.196</v>
      </c>
      <c r="I1025" s="131"/>
      <c r="J1025" s="248">
        <f>ROUND(I1025*H1025,2)</f>
        <v>0</v>
      </c>
      <c r="K1025" s="130" t="s">
        <v>159</v>
      </c>
      <c r="L1025" s="32"/>
      <c r="M1025" s="132" t="s">
        <v>1</v>
      </c>
      <c r="N1025" s="133" t="s">
        <v>43</v>
      </c>
      <c r="P1025" s="134">
        <f>O1025*H1025</f>
        <v>0</v>
      </c>
      <c r="Q1025" s="134">
        <v>0</v>
      </c>
      <c r="R1025" s="134">
        <f>Q1025*H1025</f>
        <v>0</v>
      </c>
      <c r="S1025" s="134">
        <v>0</v>
      </c>
      <c r="T1025" s="135">
        <f>S1025*H1025</f>
        <v>0</v>
      </c>
      <c r="AR1025" s="136" t="s">
        <v>271</v>
      </c>
      <c r="AT1025" s="136" t="s">
        <v>155</v>
      </c>
      <c r="AU1025" s="136" t="s">
        <v>88</v>
      </c>
      <c r="AY1025" s="17" t="s">
        <v>153</v>
      </c>
      <c r="BE1025" s="137">
        <f>IF(N1025="základní",J1025,0)</f>
        <v>0</v>
      </c>
      <c r="BF1025" s="137">
        <f>IF(N1025="snížená",J1025,0)</f>
        <v>0</v>
      </c>
      <c r="BG1025" s="137">
        <f>IF(N1025="zákl. přenesená",J1025,0)</f>
        <v>0</v>
      </c>
      <c r="BH1025" s="137">
        <f>IF(N1025="sníž. přenesená",J1025,0)</f>
        <v>0</v>
      </c>
      <c r="BI1025" s="137">
        <f>IF(N1025="nulová",J1025,0)</f>
        <v>0</v>
      </c>
      <c r="BJ1025" s="17" t="s">
        <v>86</v>
      </c>
      <c r="BK1025" s="137">
        <f>ROUND(I1025*H1025,2)</f>
        <v>0</v>
      </c>
      <c r="BL1025" s="17" t="s">
        <v>271</v>
      </c>
      <c r="BM1025" s="136" t="s">
        <v>914</v>
      </c>
    </row>
    <row r="1026" spans="2:65" s="12" customFormat="1">
      <c r="B1026" s="138"/>
      <c r="C1026" s="219"/>
      <c r="D1026" s="220" t="s">
        <v>162</v>
      </c>
      <c r="E1026" s="221" t="s">
        <v>1</v>
      </c>
      <c r="F1026" s="222" t="s">
        <v>915</v>
      </c>
      <c r="G1026" s="219"/>
      <c r="H1026" s="221" t="s">
        <v>1</v>
      </c>
      <c r="I1026" s="140"/>
      <c r="J1026" s="219"/>
      <c r="L1026" s="138"/>
      <c r="M1026" s="141"/>
      <c r="T1026" s="142"/>
      <c r="AT1026" s="139" t="s">
        <v>162</v>
      </c>
      <c r="AU1026" s="139" t="s">
        <v>88</v>
      </c>
      <c r="AV1026" s="12" t="s">
        <v>86</v>
      </c>
      <c r="AW1026" s="12" t="s">
        <v>32</v>
      </c>
      <c r="AX1026" s="12" t="s">
        <v>78</v>
      </c>
      <c r="AY1026" s="139" t="s">
        <v>153</v>
      </c>
    </row>
    <row r="1027" spans="2:65" s="13" customFormat="1">
      <c r="B1027" s="143"/>
      <c r="C1027" s="223"/>
      <c r="D1027" s="220" t="s">
        <v>162</v>
      </c>
      <c r="E1027" s="224" t="s">
        <v>1</v>
      </c>
      <c r="F1027" s="225" t="s">
        <v>897</v>
      </c>
      <c r="G1027" s="223"/>
      <c r="H1027" s="226">
        <v>14.196</v>
      </c>
      <c r="I1027" s="145"/>
      <c r="J1027" s="223"/>
      <c r="L1027" s="143"/>
      <c r="M1027" s="146"/>
      <c r="T1027" s="147"/>
      <c r="AT1027" s="144" t="s">
        <v>162</v>
      </c>
      <c r="AU1027" s="144" t="s">
        <v>88</v>
      </c>
      <c r="AV1027" s="13" t="s">
        <v>88</v>
      </c>
      <c r="AW1027" s="13" t="s">
        <v>32</v>
      </c>
      <c r="AX1027" s="13" t="s">
        <v>78</v>
      </c>
      <c r="AY1027" s="144" t="s">
        <v>153</v>
      </c>
    </row>
    <row r="1028" spans="2:65" s="14" customFormat="1">
      <c r="B1028" s="148"/>
      <c r="C1028" s="227"/>
      <c r="D1028" s="220" t="s">
        <v>162</v>
      </c>
      <c r="E1028" s="228" t="s">
        <v>1</v>
      </c>
      <c r="F1028" s="229" t="s">
        <v>165</v>
      </c>
      <c r="G1028" s="227"/>
      <c r="H1028" s="230">
        <v>14.196</v>
      </c>
      <c r="I1028" s="150"/>
      <c r="J1028" s="227"/>
      <c r="L1028" s="148"/>
      <c r="M1028" s="151"/>
      <c r="T1028" s="152"/>
      <c r="AT1028" s="149" t="s">
        <v>162</v>
      </c>
      <c r="AU1028" s="149" t="s">
        <v>88</v>
      </c>
      <c r="AV1028" s="14" t="s">
        <v>166</v>
      </c>
      <c r="AW1028" s="14" t="s">
        <v>32</v>
      </c>
      <c r="AX1028" s="14" t="s">
        <v>78</v>
      </c>
      <c r="AY1028" s="149" t="s">
        <v>153</v>
      </c>
    </row>
    <row r="1029" spans="2:65" s="15" customFormat="1">
      <c r="B1029" s="153"/>
      <c r="C1029" s="231"/>
      <c r="D1029" s="220" t="s">
        <v>162</v>
      </c>
      <c r="E1029" s="232" t="s">
        <v>1</v>
      </c>
      <c r="F1029" s="233" t="s">
        <v>167</v>
      </c>
      <c r="G1029" s="231"/>
      <c r="H1029" s="234">
        <v>14.196</v>
      </c>
      <c r="I1029" s="155"/>
      <c r="J1029" s="231"/>
      <c r="L1029" s="153"/>
      <c r="M1029" s="156"/>
      <c r="T1029" s="157"/>
      <c r="AT1029" s="154" t="s">
        <v>162</v>
      </c>
      <c r="AU1029" s="154" t="s">
        <v>88</v>
      </c>
      <c r="AV1029" s="15" t="s">
        <v>160</v>
      </c>
      <c r="AW1029" s="15" t="s">
        <v>32</v>
      </c>
      <c r="AX1029" s="15" t="s">
        <v>86</v>
      </c>
      <c r="AY1029" s="154" t="s">
        <v>153</v>
      </c>
    </row>
    <row r="1030" spans="2:65" s="1" customFormat="1" ht="24.15" customHeight="1">
      <c r="B1030" s="129"/>
      <c r="C1030" s="238" t="s">
        <v>916</v>
      </c>
      <c r="D1030" s="238" t="s">
        <v>366</v>
      </c>
      <c r="E1030" s="239" t="s">
        <v>917</v>
      </c>
      <c r="F1030" s="240" t="s">
        <v>918</v>
      </c>
      <c r="G1030" s="241" t="s">
        <v>217</v>
      </c>
      <c r="H1030" s="242">
        <v>16.396000000000001</v>
      </c>
      <c r="I1030" s="159"/>
      <c r="J1030" s="249">
        <f>ROUND(I1030*H1030,2)</f>
        <v>0</v>
      </c>
      <c r="K1030" s="158" t="s">
        <v>159</v>
      </c>
      <c r="L1030" s="160"/>
      <c r="M1030" s="161" t="s">
        <v>1</v>
      </c>
      <c r="N1030" s="162" t="s">
        <v>43</v>
      </c>
      <c r="P1030" s="134">
        <f>O1030*H1030</f>
        <v>0</v>
      </c>
      <c r="Q1030" s="134">
        <v>2.9999999999999997E-4</v>
      </c>
      <c r="R1030" s="134">
        <f>Q1030*H1030</f>
        <v>4.9188000000000001E-3</v>
      </c>
      <c r="S1030" s="134">
        <v>0</v>
      </c>
      <c r="T1030" s="135">
        <f>S1030*H1030</f>
        <v>0</v>
      </c>
      <c r="AR1030" s="136" t="s">
        <v>381</v>
      </c>
      <c r="AT1030" s="136" t="s">
        <v>366</v>
      </c>
      <c r="AU1030" s="136" t="s">
        <v>88</v>
      </c>
      <c r="AY1030" s="17" t="s">
        <v>153</v>
      </c>
      <c r="BE1030" s="137">
        <f>IF(N1030="základní",J1030,0)</f>
        <v>0</v>
      </c>
      <c r="BF1030" s="137">
        <f>IF(N1030="snížená",J1030,0)</f>
        <v>0</v>
      </c>
      <c r="BG1030" s="137">
        <f>IF(N1030="zákl. přenesená",J1030,0)</f>
        <v>0</v>
      </c>
      <c r="BH1030" s="137">
        <f>IF(N1030="sníž. přenesená",J1030,0)</f>
        <v>0</v>
      </c>
      <c r="BI1030" s="137">
        <f>IF(N1030="nulová",J1030,0)</f>
        <v>0</v>
      </c>
      <c r="BJ1030" s="17" t="s">
        <v>86</v>
      </c>
      <c r="BK1030" s="137">
        <f>ROUND(I1030*H1030,2)</f>
        <v>0</v>
      </c>
      <c r="BL1030" s="17" t="s">
        <v>271</v>
      </c>
      <c r="BM1030" s="136" t="s">
        <v>919</v>
      </c>
    </row>
    <row r="1031" spans="2:65" s="13" customFormat="1">
      <c r="B1031" s="143"/>
      <c r="C1031" s="223"/>
      <c r="D1031" s="220" t="s">
        <v>162</v>
      </c>
      <c r="E1031" s="223"/>
      <c r="F1031" s="225" t="s">
        <v>920</v>
      </c>
      <c r="G1031" s="223"/>
      <c r="H1031" s="226">
        <v>16.396000000000001</v>
      </c>
      <c r="I1031" s="145"/>
      <c r="J1031" s="223"/>
      <c r="L1031" s="143"/>
      <c r="M1031" s="146"/>
      <c r="T1031" s="147"/>
      <c r="AT1031" s="144" t="s">
        <v>162</v>
      </c>
      <c r="AU1031" s="144" t="s">
        <v>88</v>
      </c>
      <c r="AV1031" s="13" t="s">
        <v>88</v>
      </c>
      <c r="AW1031" s="13" t="s">
        <v>3</v>
      </c>
      <c r="AX1031" s="13" t="s">
        <v>86</v>
      </c>
      <c r="AY1031" s="144" t="s">
        <v>153</v>
      </c>
    </row>
    <row r="1032" spans="2:65" s="1" customFormat="1" ht="24.15" customHeight="1">
      <c r="B1032" s="129"/>
      <c r="C1032" s="214" t="s">
        <v>921</v>
      </c>
      <c r="D1032" s="214" t="s">
        <v>155</v>
      </c>
      <c r="E1032" s="215" t="s">
        <v>922</v>
      </c>
      <c r="F1032" s="216" t="s">
        <v>923</v>
      </c>
      <c r="G1032" s="217" t="s">
        <v>217</v>
      </c>
      <c r="H1032" s="218">
        <v>14.196</v>
      </c>
      <c r="I1032" s="131"/>
      <c r="J1032" s="248">
        <f>ROUND(I1032*H1032,2)</f>
        <v>0</v>
      </c>
      <c r="K1032" s="130" t="s">
        <v>159</v>
      </c>
      <c r="L1032" s="32"/>
      <c r="M1032" s="132" t="s">
        <v>1</v>
      </c>
      <c r="N1032" s="133" t="s">
        <v>43</v>
      </c>
      <c r="P1032" s="134">
        <f>O1032*H1032</f>
        <v>0</v>
      </c>
      <c r="Q1032" s="134">
        <v>3.6000000000000002E-4</v>
      </c>
      <c r="R1032" s="134">
        <f>Q1032*H1032</f>
        <v>5.1105600000000001E-3</v>
      </c>
      <c r="S1032" s="134">
        <v>0</v>
      </c>
      <c r="T1032" s="135">
        <f>S1032*H1032</f>
        <v>0</v>
      </c>
      <c r="AR1032" s="136" t="s">
        <v>271</v>
      </c>
      <c r="AT1032" s="136" t="s">
        <v>155</v>
      </c>
      <c r="AU1032" s="136" t="s">
        <v>88</v>
      </c>
      <c r="AY1032" s="17" t="s">
        <v>153</v>
      </c>
      <c r="BE1032" s="137">
        <f>IF(N1032="základní",J1032,0)</f>
        <v>0</v>
      </c>
      <c r="BF1032" s="137">
        <f>IF(N1032="snížená",J1032,0)</f>
        <v>0</v>
      </c>
      <c r="BG1032" s="137">
        <f>IF(N1032="zákl. přenesená",J1032,0)</f>
        <v>0</v>
      </c>
      <c r="BH1032" s="137">
        <f>IF(N1032="sníž. přenesená",J1032,0)</f>
        <v>0</v>
      </c>
      <c r="BI1032" s="137">
        <f>IF(N1032="nulová",J1032,0)</f>
        <v>0</v>
      </c>
      <c r="BJ1032" s="17" t="s">
        <v>86</v>
      </c>
      <c r="BK1032" s="137">
        <f>ROUND(I1032*H1032,2)</f>
        <v>0</v>
      </c>
      <c r="BL1032" s="17" t="s">
        <v>271</v>
      </c>
      <c r="BM1032" s="136" t="s">
        <v>924</v>
      </c>
    </row>
    <row r="1033" spans="2:65" s="12" customFormat="1">
      <c r="B1033" s="138"/>
      <c r="C1033" s="219"/>
      <c r="D1033" s="220" t="s">
        <v>162</v>
      </c>
      <c r="E1033" s="221" t="s">
        <v>1</v>
      </c>
      <c r="F1033" s="222" t="s">
        <v>925</v>
      </c>
      <c r="G1033" s="219"/>
      <c r="H1033" s="221" t="s">
        <v>1</v>
      </c>
      <c r="I1033" s="140"/>
      <c r="J1033" s="219"/>
      <c r="L1033" s="138"/>
      <c r="M1033" s="141"/>
      <c r="T1033" s="142"/>
      <c r="AT1033" s="139" t="s">
        <v>162</v>
      </c>
      <c r="AU1033" s="139" t="s">
        <v>88</v>
      </c>
      <c r="AV1033" s="12" t="s">
        <v>86</v>
      </c>
      <c r="AW1033" s="12" t="s">
        <v>32</v>
      </c>
      <c r="AX1033" s="12" t="s">
        <v>78</v>
      </c>
      <c r="AY1033" s="139" t="s">
        <v>153</v>
      </c>
    </row>
    <row r="1034" spans="2:65" s="13" customFormat="1">
      <c r="B1034" s="143"/>
      <c r="C1034" s="223"/>
      <c r="D1034" s="220" t="s">
        <v>162</v>
      </c>
      <c r="E1034" s="224" t="s">
        <v>1</v>
      </c>
      <c r="F1034" s="225" t="s">
        <v>897</v>
      </c>
      <c r="G1034" s="223"/>
      <c r="H1034" s="226">
        <v>14.196</v>
      </c>
      <c r="I1034" s="145"/>
      <c r="J1034" s="223"/>
      <c r="L1034" s="143"/>
      <c r="M1034" s="146"/>
      <c r="T1034" s="147"/>
      <c r="AT1034" s="144" t="s">
        <v>162</v>
      </c>
      <c r="AU1034" s="144" t="s">
        <v>88</v>
      </c>
      <c r="AV1034" s="13" t="s">
        <v>88</v>
      </c>
      <c r="AW1034" s="13" t="s">
        <v>32</v>
      </c>
      <c r="AX1034" s="13" t="s">
        <v>78</v>
      </c>
      <c r="AY1034" s="144" t="s">
        <v>153</v>
      </c>
    </row>
    <row r="1035" spans="2:65" s="14" customFormat="1">
      <c r="B1035" s="148"/>
      <c r="C1035" s="227"/>
      <c r="D1035" s="220" t="s">
        <v>162</v>
      </c>
      <c r="E1035" s="228" t="s">
        <v>1</v>
      </c>
      <c r="F1035" s="229" t="s">
        <v>165</v>
      </c>
      <c r="G1035" s="227"/>
      <c r="H1035" s="230">
        <v>14.196</v>
      </c>
      <c r="I1035" s="150"/>
      <c r="J1035" s="227"/>
      <c r="L1035" s="148"/>
      <c r="M1035" s="151"/>
      <c r="T1035" s="152"/>
      <c r="AT1035" s="149" t="s">
        <v>162</v>
      </c>
      <c r="AU1035" s="149" t="s">
        <v>88</v>
      </c>
      <c r="AV1035" s="14" t="s">
        <v>166</v>
      </c>
      <c r="AW1035" s="14" t="s">
        <v>32</v>
      </c>
      <c r="AX1035" s="14" t="s">
        <v>78</v>
      </c>
      <c r="AY1035" s="149" t="s">
        <v>153</v>
      </c>
    </row>
    <row r="1036" spans="2:65" s="15" customFormat="1">
      <c r="B1036" s="153"/>
      <c r="C1036" s="231"/>
      <c r="D1036" s="220" t="s">
        <v>162</v>
      </c>
      <c r="E1036" s="232" t="s">
        <v>1</v>
      </c>
      <c r="F1036" s="233" t="s">
        <v>167</v>
      </c>
      <c r="G1036" s="231"/>
      <c r="H1036" s="234">
        <v>14.196</v>
      </c>
      <c r="I1036" s="155"/>
      <c r="J1036" s="231"/>
      <c r="L1036" s="153"/>
      <c r="M1036" s="156"/>
      <c r="T1036" s="157"/>
      <c r="AT1036" s="154" t="s">
        <v>162</v>
      </c>
      <c r="AU1036" s="154" t="s">
        <v>88</v>
      </c>
      <c r="AV1036" s="15" t="s">
        <v>160</v>
      </c>
      <c r="AW1036" s="15" t="s">
        <v>32</v>
      </c>
      <c r="AX1036" s="15" t="s">
        <v>86</v>
      </c>
      <c r="AY1036" s="154" t="s">
        <v>153</v>
      </c>
    </row>
    <row r="1037" spans="2:65" s="1" customFormat="1" ht="37.799999999999997" customHeight="1">
      <c r="B1037" s="129"/>
      <c r="C1037" s="238" t="s">
        <v>926</v>
      </c>
      <c r="D1037" s="238" t="s">
        <v>366</v>
      </c>
      <c r="E1037" s="239" t="s">
        <v>866</v>
      </c>
      <c r="F1037" s="240" t="s">
        <v>867</v>
      </c>
      <c r="G1037" s="241" t="s">
        <v>217</v>
      </c>
      <c r="H1037" s="242">
        <v>16.545000000000002</v>
      </c>
      <c r="I1037" s="159"/>
      <c r="J1037" s="249">
        <f>ROUND(I1037*H1037,2)</f>
        <v>0</v>
      </c>
      <c r="K1037" s="158" t="s">
        <v>159</v>
      </c>
      <c r="L1037" s="160"/>
      <c r="M1037" s="161" t="s">
        <v>1</v>
      </c>
      <c r="N1037" s="162" t="s">
        <v>43</v>
      </c>
      <c r="P1037" s="134">
        <f>O1037*H1037</f>
        <v>0</v>
      </c>
      <c r="Q1037" s="134">
        <v>4.7999999999999996E-3</v>
      </c>
      <c r="R1037" s="134">
        <f>Q1037*H1037</f>
        <v>7.9416E-2</v>
      </c>
      <c r="S1037" s="134">
        <v>0</v>
      </c>
      <c r="T1037" s="135">
        <f>S1037*H1037</f>
        <v>0</v>
      </c>
      <c r="AR1037" s="136" t="s">
        <v>381</v>
      </c>
      <c r="AT1037" s="136" t="s">
        <v>366</v>
      </c>
      <c r="AU1037" s="136" t="s">
        <v>88</v>
      </c>
      <c r="AY1037" s="17" t="s">
        <v>153</v>
      </c>
      <c r="BE1037" s="137">
        <f>IF(N1037="základní",J1037,0)</f>
        <v>0</v>
      </c>
      <c r="BF1037" s="137">
        <f>IF(N1037="snížená",J1037,0)</f>
        <v>0</v>
      </c>
      <c r="BG1037" s="137">
        <f>IF(N1037="zákl. přenesená",J1037,0)</f>
        <v>0</v>
      </c>
      <c r="BH1037" s="137">
        <f>IF(N1037="sníž. přenesená",J1037,0)</f>
        <v>0</v>
      </c>
      <c r="BI1037" s="137">
        <f>IF(N1037="nulová",J1037,0)</f>
        <v>0</v>
      </c>
      <c r="BJ1037" s="17" t="s">
        <v>86</v>
      </c>
      <c r="BK1037" s="137">
        <f>ROUND(I1037*H1037,2)</f>
        <v>0</v>
      </c>
      <c r="BL1037" s="17" t="s">
        <v>271</v>
      </c>
      <c r="BM1037" s="136" t="s">
        <v>927</v>
      </c>
    </row>
    <row r="1038" spans="2:65" s="13" customFormat="1">
      <c r="B1038" s="143"/>
      <c r="C1038" s="223"/>
      <c r="D1038" s="220" t="s">
        <v>162</v>
      </c>
      <c r="E1038" s="223"/>
      <c r="F1038" s="225" t="s">
        <v>902</v>
      </c>
      <c r="G1038" s="223"/>
      <c r="H1038" s="226">
        <v>16.545000000000002</v>
      </c>
      <c r="I1038" s="145"/>
      <c r="J1038" s="223"/>
      <c r="L1038" s="143"/>
      <c r="M1038" s="146"/>
      <c r="T1038" s="147"/>
      <c r="AT1038" s="144" t="s">
        <v>162</v>
      </c>
      <c r="AU1038" s="144" t="s">
        <v>88</v>
      </c>
      <c r="AV1038" s="13" t="s">
        <v>88</v>
      </c>
      <c r="AW1038" s="13" t="s">
        <v>3</v>
      </c>
      <c r="AX1038" s="13" t="s">
        <v>86</v>
      </c>
      <c r="AY1038" s="144" t="s">
        <v>153</v>
      </c>
    </row>
    <row r="1039" spans="2:65" s="1" customFormat="1" ht="33" customHeight="1">
      <c r="B1039" s="129"/>
      <c r="C1039" s="214" t="s">
        <v>928</v>
      </c>
      <c r="D1039" s="214" t="s">
        <v>155</v>
      </c>
      <c r="E1039" s="215" t="s">
        <v>929</v>
      </c>
      <c r="F1039" s="216" t="s">
        <v>930</v>
      </c>
      <c r="G1039" s="217" t="s">
        <v>290</v>
      </c>
      <c r="H1039" s="218">
        <v>25</v>
      </c>
      <c r="I1039" s="131"/>
      <c r="J1039" s="248">
        <f>ROUND(I1039*H1039,2)</f>
        <v>0</v>
      </c>
      <c r="K1039" s="130" t="s">
        <v>159</v>
      </c>
      <c r="L1039" s="32"/>
      <c r="M1039" s="132" t="s">
        <v>1</v>
      </c>
      <c r="N1039" s="133" t="s">
        <v>43</v>
      </c>
      <c r="P1039" s="134">
        <f>O1039*H1039</f>
        <v>0</v>
      </c>
      <c r="Q1039" s="134">
        <v>0</v>
      </c>
      <c r="R1039" s="134">
        <f>Q1039*H1039</f>
        <v>0</v>
      </c>
      <c r="S1039" s="134">
        <v>0</v>
      </c>
      <c r="T1039" s="135">
        <f>S1039*H1039</f>
        <v>0</v>
      </c>
      <c r="AR1039" s="136" t="s">
        <v>271</v>
      </c>
      <c r="AT1039" s="136" t="s">
        <v>155</v>
      </c>
      <c r="AU1039" s="136" t="s">
        <v>88</v>
      </c>
      <c r="AY1039" s="17" t="s">
        <v>153</v>
      </c>
      <c r="BE1039" s="137">
        <f>IF(N1039="základní",J1039,0)</f>
        <v>0</v>
      </c>
      <c r="BF1039" s="137">
        <f>IF(N1039="snížená",J1039,0)</f>
        <v>0</v>
      </c>
      <c r="BG1039" s="137">
        <f>IF(N1039="zákl. přenesená",J1039,0)</f>
        <v>0</v>
      </c>
      <c r="BH1039" s="137">
        <f>IF(N1039="sníž. přenesená",J1039,0)</f>
        <v>0</v>
      </c>
      <c r="BI1039" s="137">
        <f>IF(N1039="nulová",J1039,0)</f>
        <v>0</v>
      </c>
      <c r="BJ1039" s="17" t="s">
        <v>86</v>
      </c>
      <c r="BK1039" s="137">
        <f>ROUND(I1039*H1039,2)</f>
        <v>0</v>
      </c>
      <c r="BL1039" s="17" t="s">
        <v>271</v>
      </c>
      <c r="BM1039" s="136" t="s">
        <v>931</v>
      </c>
    </row>
    <row r="1040" spans="2:65" s="1" customFormat="1" ht="24.15" customHeight="1">
      <c r="B1040" s="129"/>
      <c r="C1040" s="238" t="s">
        <v>932</v>
      </c>
      <c r="D1040" s="238" t="s">
        <v>366</v>
      </c>
      <c r="E1040" s="239" t="s">
        <v>933</v>
      </c>
      <c r="F1040" s="240" t="s">
        <v>934</v>
      </c>
      <c r="G1040" s="241" t="s">
        <v>935</v>
      </c>
      <c r="H1040" s="242">
        <v>0.25</v>
      </c>
      <c r="I1040" s="159"/>
      <c r="J1040" s="249">
        <f>ROUND(I1040*H1040,2)</f>
        <v>0</v>
      </c>
      <c r="K1040" s="158" t="s">
        <v>159</v>
      </c>
      <c r="L1040" s="160"/>
      <c r="M1040" s="161" t="s">
        <v>1</v>
      </c>
      <c r="N1040" s="162" t="s">
        <v>43</v>
      </c>
      <c r="P1040" s="134">
        <f>O1040*H1040</f>
        <v>0</v>
      </c>
      <c r="Q1040" s="134">
        <v>0</v>
      </c>
      <c r="R1040" s="134">
        <f>Q1040*H1040</f>
        <v>0</v>
      </c>
      <c r="S1040" s="134">
        <v>0</v>
      </c>
      <c r="T1040" s="135">
        <f>S1040*H1040</f>
        <v>0</v>
      </c>
      <c r="AR1040" s="136" t="s">
        <v>381</v>
      </c>
      <c r="AT1040" s="136" t="s">
        <v>366</v>
      </c>
      <c r="AU1040" s="136" t="s">
        <v>88</v>
      </c>
      <c r="AY1040" s="17" t="s">
        <v>153</v>
      </c>
      <c r="BE1040" s="137">
        <f>IF(N1040="základní",J1040,0)</f>
        <v>0</v>
      </c>
      <c r="BF1040" s="137">
        <f>IF(N1040="snížená",J1040,0)</f>
        <v>0</v>
      </c>
      <c r="BG1040" s="137">
        <f>IF(N1040="zákl. přenesená",J1040,0)</f>
        <v>0</v>
      </c>
      <c r="BH1040" s="137">
        <f>IF(N1040="sníž. přenesená",J1040,0)</f>
        <v>0</v>
      </c>
      <c r="BI1040" s="137">
        <f>IF(N1040="nulová",J1040,0)</f>
        <v>0</v>
      </c>
      <c r="BJ1040" s="17" t="s">
        <v>86</v>
      </c>
      <c r="BK1040" s="137">
        <f>ROUND(I1040*H1040,2)</f>
        <v>0</v>
      </c>
      <c r="BL1040" s="17" t="s">
        <v>271</v>
      </c>
      <c r="BM1040" s="136" t="s">
        <v>936</v>
      </c>
    </row>
    <row r="1041" spans="2:65" s="13" customFormat="1">
      <c r="B1041" s="143"/>
      <c r="C1041" s="223"/>
      <c r="D1041" s="220" t="s">
        <v>162</v>
      </c>
      <c r="E1041" s="223"/>
      <c r="F1041" s="225" t="s">
        <v>937</v>
      </c>
      <c r="G1041" s="223"/>
      <c r="H1041" s="226">
        <v>0.25</v>
      </c>
      <c r="I1041" s="145"/>
      <c r="J1041" s="223"/>
      <c r="L1041" s="143"/>
      <c r="M1041" s="146"/>
      <c r="T1041" s="147"/>
      <c r="AT1041" s="144" t="s">
        <v>162</v>
      </c>
      <c r="AU1041" s="144" t="s">
        <v>88</v>
      </c>
      <c r="AV1041" s="13" t="s">
        <v>88</v>
      </c>
      <c r="AW1041" s="13" t="s">
        <v>3</v>
      </c>
      <c r="AX1041" s="13" t="s">
        <v>86</v>
      </c>
      <c r="AY1041" s="144" t="s">
        <v>153</v>
      </c>
    </row>
    <row r="1042" spans="2:65" s="1" customFormat="1" ht="49.05" customHeight="1">
      <c r="B1042" s="129"/>
      <c r="C1042" s="214" t="s">
        <v>938</v>
      </c>
      <c r="D1042" s="214" t="s">
        <v>155</v>
      </c>
      <c r="E1042" s="215" t="s">
        <v>939</v>
      </c>
      <c r="F1042" s="216" t="s">
        <v>940</v>
      </c>
      <c r="G1042" s="217" t="s">
        <v>217</v>
      </c>
      <c r="H1042" s="218">
        <v>2.1419999999999999</v>
      </c>
      <c r="I1042" s="131"/>
      <c r="J1042" s="248">
        <f>ROUND(I1042*H1042,2)</f>
        <v>0</v>
      </c>
      <c r="K1042" s="130" t="s">
        <v>159</v>
      </c>
      <c r="L1042" s="32"/>
      <c r="M1042" s="132" t="s">
        <v>1</v>
      </c>
      <c r="N1042" s="133" t="s">
        <v>43</v>
      </c>
      <c r="P1042" s="134">
        <f>O1042*H1042</f>
        <v>0</v>
      </c>
      <c r="Q1042" s="134">
        <v>7.6999999999999996E-4</v>
      </c>
      <c r="R1042" s="134">
        <f>Q1042*H1042</f>
        <v>1.6493399999999998E-3</v>
      </c>
      <c r="S1042" s="134">
        <v>0</v>
      </c>
      <c r="T1042" s="135">
        <f>S1042*H1042</f>
        <v>0</v>
      </c>
      <c r="AR1042" s="136" t="s">
        <v>271</v>
      </c>
      <c r="AT1042" s="136" t="s">
        <v>155</v>
      </c>
      <c r="AU1042" s="136" t="s">
        <v>88</v>
      </c>
      <c r="AY1042" s="17" t="s">
        <v>153</v>
      </c>
      <c r="BE1042" s="137">
        <f>IF(N1042="základní",J1042,0)</f>
        <v>0</v>
      </c>
      <c r="BF1042" s="137">
        <f>IF(N1042="snížená",J1042,0)</f>
        <v>0</v>
      </c>
      <c r="BG1042" s="137">
        <f>IF(N1042="zákl. přenesená",J1042,0)</f>
        <v>0</v>
      </c>
      <c r="BH1042" s="137">
        <f>IF(N1042="sníž. přenesená",J1042,0)</f>
        <v>0</v>
      </c>
      <c r="BI1042" s="137">
        <f>IF(N1042="nulová",J1042,0)</f>
        <v>0</v>
      </c>
      <c r="BJ1042" s="17" t="s">
        <v>86</v>
      </c>
      <c r="BK1042" s="137">
        <f>ROUND(I1042*H1042,2)</f>
        <v>0</v>
      </c>
      <c r="BL1042" s="17" t="s">
        <v>271</v>
      </c>
      <c r="BM1042" s="136" t="s">
        <v>941</v>
      </c>
    </row>
    <row r="1043" spans="2:65" s="12" customFormat="1">
      <c r="B1043" s="138"/>
      <c r="C1043" s="219"/>
      <c r="D1043" s="220" t="s">
        <v>162</v>
      </c>
      <c r="E1043" s="221" t="s">
        <v>1</v>
      </c>
      <c r="F1043" s="222" t="s">
        <v>942</v>
      </c>
      <c r="G1043" s="219"/>
      <c r="H1043" s="221" t="s">
        <v>1</v>
      </c>
      <c r="I1043" s="140"/>
      <c r="J1043" s="219"/>
      <c r="L1043" s="138"/>
      <c r="M1043" s="141"/>
      <c r="T1043" s="142"/>
      <c r="AT1043" s="139" t="s">
        <v>162</v>
      </c>
      <c r="AU1043" s="139" t="s">
        <v>88</v>
      </c>
      <c r="AV1043" s="12" t="s">
        <v>86</v>
      </c>
      <c r="AW1043" s="12" t="s">
        <v>32</v>
      </c>
      <c r="AX1043" s="12" t="s">
        <v>78</v>
      </c>
      <c r="AY1043" s="139" t="s">
        <v>153</v>
      </c>
    </row>
    <row r="1044" spans="2:65" s="13" customFormat="1">
      <c r="B1044" s="143"/>
      <c r="C1044" s="223"/>
      <c r="D1044" s="220" t="s">
        <v>162</v>
      </c>
      <c r="E1044" s="224" t="s">
        <v>1</v>
      </c>
      <c r="F1044" s="225" t="s">
        <v>943</v>
      </c>
      <c r="G1044" s="223"/>
      <c r="H1044" s="226">
        <v>2.1419999999999999</v>
      </c>
      <c r="I1044" s="145"/>
      <c r="J1044" s="223"/>
      <c r="L1044" s="143"/>
      <c r="M1044" s="146"/>
      <c r="T1044" s="147"/>
      <c r="AT1044" s="144" t="s">
        <v>162</v>
      </c>
      <c r="AU1044" s="144" t="s">
        <v>88</v>
      </c>
      <c r="AV1044" s="13" t="s">
        <v>88</v>
      </c>
      <c r="AW1044" s="13" t="s">
        <v>32</v>
      </c>
      <c r="AX1044" s="13" t="s">
        <v>78</v>
      </c>
      <c r="AY1044" s="144" t="s">
        <v>153</v>
      </c>
    </row>
    <row r="1045" spans="2:65" s="14" customFormat="1">
      <c r="B1045" s="148"/>
      <c r="C1045" s="227"/>
      <c r="D1045" s="220" t="s">
        <v>162</v>
      </c>
      <c r="E1045" s="228" t="s">
        <v>1</v>
      </c>
      <c r="F1045" s="229" t="s">
        <v>165</v>
      </c>
      <c r="G1045" s="227"/>
      <c r="H1045" s="230">
        <v>2.1419999999999999</v>
      </c>
      <c r="I1045" s="150"/>
      <c r="J1045" s="227"/>
      <c r="L1045" s="148"/>
      <c r="M1045" s="151"/>
      <c r="T1045" s="152"/>
      <c r="AT1045" s="149" t="s">
        <v>162</v>
      </c>
      <c r="AU1045" s="149" t="s">
        <v>88</v>
      </c>
      <c r="AV1045" s="14" t="s">
        <v>166</v>
      </c>
      <c r="AW1045" s="14" t="s">
        <v>32</v>
      </c>
      <c r="AX1045" s="14" t="s">
        <v>78</v>
      </c>
      <c r="AY1045" s="149" t="s">
        <v>153</v>
      </c>
    </row>
    <row r="1046" spans="2:65" s="15" customFormat="1">
      <c r="B1046" s="153"/>
      <c r="C1046" s="231"/>
      <c r="D1046" s="220" t="s">
        <v>162</v>
      </c>
      <c r="E1046" s="232" t="s">
        <v>1</v>
      </c>
      <c r="F1046" s="233" t="s">
        <v>167</v>
      </c>
      <c r="G1046" s="231"/>
      <c r="H1046" s="234">
        <v>2.1419999999999999</v>
      </c>
      <c r="I1046" s="155"/>
      <c r="J1046" s="231"/>
      <c r="L1046" s="153"/>
      <c r="M1046" s="156"/>
      <c r="T1046" s="157"/>
      <c r="AT1046" s="154" t="s">
        <v>162</v>
      </c>
      <c r="AU1046" s="154" t="s">
        <v>88</v>
      </c>
      <c r="AV1046" s="15" t="s">
        <v>160</v>
      </c>
      <c r="AW1046" s="15" t="s">
        <v>32</v>
      </c>
      <c r="AX1046" s="15" t="s">
        <v>86</v>
      </c>
      <c r="AY1046" s="154" t="s">
        <v>153</v>
      </c>
    </row>
    <row r="1047" spans="2:65" s="1" customFormat="1" ht="24.15" customHeight="1">
      <c r="B1047" s="129"/>
      <c r="C1047" s="238" t="s">
        <v>944</v>
      </c>
      <c r="D1047" s="238" t="s">
        <v>366</v>
      </c>
      <c r="E1047" s="239" t="s">
        <v>945</v>
      </c>
      <c r="F1047" s="240" t="s">
        <v>946</v>
      </c>
      <c r="G1047" s="241" t="s">
        <v>217</v>
      </c>
      <c r="H1047" s="242">
        <v>2.57</v>
      </c>
      <c r="I1047" s="159"/>
      <c r="J1047" s="249">
        <f>ROUND(I1047*H1047,2)</f>
        <v>0</v>
      </c>
      <c r="K1047" s="158" t="s">
        <v>159</v>
      </c>
      <c r="L1047" s="160"/>
      <c r="M1047" s="161" t="s">
        <v>1</v>
      </c>
      <c r="N1047" s="162" t="s">
        <v>43</v>
      </c>
      <c r="P1047" s="134">
        <f>O1047*H1047</f>
        <v>0</v>
      </c>
      <c r="Q1047" s="134">
        <v>2.5000000000000001E-3</v>
      </c>
      <c r="R1047" s="134">
        <f>Q1047*H1047</f>
        <v>6.4250000000000002E-3</v>
      </c>
      <c r="S1047" s="134">
        <v>0</v>
      </c>
      <c r="T1047" s="135">
        <f>S1047*H1047</f>
        <v>0</v>
      </c>
      <c r="AR1047" s="136" t="s">
        <v>381</v>
      </c>
      <c r="AT1047" s="136" t="s">
        <v>366</v>
      </c>
      <c r="AU1047" s="136" t="s">
        <v>88</v>
      </c>
      <c r="AY1047" s="17" t="s">
        <v>153</v>
      </c>
      <c r="BE1047" s="137">
        <f>IF(N1047="základní",J1047,0)</f>
        <v>0</v>
      </c>
      <c r="BF1047" s="137">
        <f>IF(N1047="snížená",J1047,0)</f>
        <v>0</v>
      </c>
      <c r="BG1047" s="137">
        <f>IF(N1047="zákl. přenesená",J1047,0)</f>
        <v>0</v>
      </c>
      <c r="BH1047" s="137">
        <f>IF(N1047="sníž. přenesená",J1047,0)</f>
        <v>0</v>
      </c>
      <c r="BI1047" s="137">
        <f>IF(N1047="nulová",J1047,0)</f>
        <v>0</v>
      </c>
      <c r="BJ1047" s="17" t="s">
        <v>86</v>
      </c>
      <c r="BK1047" s="137">
        <f>ROUND(I1047*H1047,2)</f>
        <v>0</v>
      </c>
      <c r="BL1047" s="17" t="s">
        <v>271</v>
      </c>
      <c r="BM1047" s="136" t="s">
        <v>947</v>
      </c>
    </row>
    <row r="1048" spans="2:65" s="13" customFormat="1">
      <c r="B1048" s="143"/>
      <c r="C1048" s="223"/>
      <c r="D1048" s="220" t="s">
        <v>162</v>
      </c>
      <c r="E1048" s="223"/>
      <c r="F1048" s="225" t="s">
        <v>948</v>
      </c>
      <c r="G1048" s="223"/>
      <c r="H1048" s="226">
        <v>2.57</v>
      </c>
      <c r="I1048" s="145"/>
      <c r="J1048" s="223"/>
      <c r="L1048" s="143"/>
      <c r="M1048" s="146"/>
      <c r="T1048" s="147"/>
      <c r="AT1048" s="144" t="s">
        <v>162</v>
      </c>
      <c r="AU1048" s="144" t="s">
        <v>88</v>
      </c>
      <c r="AV1048" s="13" t="s">
        <v>88</v>
      </c>
      <c r="AW1048" s="13" t="s">
        <v>3</v>
      </c>
      <c r="AX1048" s="13" t="s">
        <v>86</v>
      </c>
      <c r="AY1048" s="144" t="s">
        <v>153</v>
      </c>
    </row>
    <row r="1049" spans="2:65" s="1" customFormat="1" ht="33" customHeight="1">
      <c r="B1049" s="129"/>
      <c r="C1049" s="214" t="s">
        <v>949</v>
      </c>
      <c r="D1049" s="214" t="s">
        <v>155</v>
      </c>
      <c r="E1049" s="215" t="s">
        <v>950</v>
      </c>
      <c r="F1049" s="216" t="s">
        <v>951</v>
      </c>
      <c r="G1049" s="217" t="s">
        <v>337</v>
      </c>
      <c r="H1049" s="218">
        <v>1.04</v>
      </c>
      <c r="I1049" s="131"/>
      <c r="J1049" s="248">
        <f>ROUND(I1049*H1049,2)</f>
        <v>0</v>
      </c>
      <c r="K1049" s="130" t="s">
        <v>159</v>
      </c>
      <c r="L1049" s="32"/>
      <c r="M1049" s="132" t="s">
        <v>1</v>
      </c>
      <c r="N1049" s="133" t="s">
        <v>43</v>
      </c>
      <c r="P1049" s="134">
        <f>O1049*H1049</f>
        <v>0</v>
      </c>
      <c r="Q1049" s="134">
        <v>3.8000000000000002E-4</v>
      </c>
      <c r="R1049" s="134">
        <f>Q1049*H1049</f>
        <v>3.9520000000000001E-4</v>
      </c>
      <c r="S1049" s="134">
        <v>0</v>
      </c>
      <c r="T1049" s="135">
        <f>S1049*H1049</f>
        <v>0</v>
      </c>
      <c r="AR1049" s="136" t="s">
        <v>271</v>
      </c>
      <c r="AT1049" s="136" t="s">
        <v>155</v>
      </c>
      <c r="AU1049" s="136" t="s">
        <v>88</v>
      </c>
      <c r="AY1049" s="17" t="s">
        <v>153</v>
      </c>
      <c r="BE1049" s="137">
        <f>IF(N1049="základní",J1049,0)</f>
        <v>0</v>
      </c>
      <c r="BF1049" s="137">
        <f>IF(N1049="snížená",J1049,0)</f>
        <v>0</v>
      </c>
      <c r="BG1049" s="137">
        <f>IF(N1049="zákl. přenesená",J1049,0)</f>
        <v>0</v>
      </c>
      <c r="BH1049" s="137">
        <f>IF(N1049="sníž. přenesená",J1049,0)</f>
        <v>0</v>
      </c>
      <c r="BI1049" s="137">
        <f>IF(N1049="nulová",J1049,0)</f>
        <v>0</v>
      </c>
      <c r="BJ1049" s="17" t="s">
        <v>86</v>
      </c>
      <c r="BK1049" s="137">
        <f>ROUND(I1049*H1049,2)</f>
        <v>0</v>
      </c>
      <c r="BL1049" s="17" t="s">
        <v>271</v>
      </c>
      <c r="BM1049" s="136" t="s">
        <v>952</v>
      </c>
    </row>
    <row r="1050" spans="2:65" s="12" customFormat="1">
      <c r="B1050" s="138"/>
      <c r="C1050" s="219"/>
      <c r="D1050" s="220" t="s">
        <v>162</v>
      </c>
      <c r="E1050" s="221" t="s">
        <v>1</v>
      </c>
      <c r="F1050" s="222" t="s">
        <v>953</v>
      </c>
      <c r="G1050" s="219"/>
      <c r="H1050" s="221" t="s">
        <v>1</v>
      </c>
      <c r="I1050" s="140"/>
      <c r="J1050" s="219"/>
      <c r="L1050" s="138"/>
      <c r="M1050" s="141"/>
      <c r="T1050" s="142"/>
      <c r="AT1050" s="139" t="s">
        <v>162</v>
      </c>
      <c r="AU1050" s="139" t="s">
        <v>88</v>
      </c>
      <c r="AV1050" s="12" t="s">
        <v>86</v>
      </c>
      <c r="AW1050" s="12" t="s">
        <v>32</v>
      </c>
      <c r="AX1050" s="12" t="s">
        <v>78</v>
      </c>
      <c r="AY1050" s="139" t="s">
        <v>153</v>
      </c>
    </row>
    <row r="1051" spans="2:65" s="13" customFormat="1">
      <c r="B1051" s="143"/>
      <c r="C1051" s="223"/>
      <c r="D1051" s="220" t="s">
        <v>162</v>
      </c>
      <c r="E1051" s="224" t="s">
        <v>1</v>
      </c>
      <c r="F1051" s="225" t="s">
        <v>954</v>
      </c>
      <c r="G1051" s="223"/>
      <c r="H1051" s="226">
        <v>1.04</v>
      </c>
      <c r="I1051" s="145"/>
      <c r="J1051" s="223"/>
      <c r="L1051" s="143"/>
      <c r="M1051" s="146"/>
      <c r="T1051" s="147"/>
      <c r="AT1051" s="144" t="s">
        <v>162</v>
      </c>
      <c r="AU1051" s="144" t="s">
        <v>88</v>
      </c>
      <c r="AV1051" s="13" t="s">
        <v>88</v>
      </c>
      <c r="AW1051" s="13" t="s">
        <v>32</v>
      </c>
      <c r="AX1051" s="13" t="s">
        <v>78</v>
      </c>
      <c r="AY1051" s="144" t="s">
        <v>153</v>
      </c>
    </row>
    <row r="1052" spans="2:65" s="14" customFormat="1">
      <c r="B1052" s="148"/>
      <c r="C1052" s="227"/>
      <c r="D1052" s="220" t="s">
        <v>162</v>
      </c>
      <c r="E1052" s="228" t="s">
        <v>1</v>
      </c>
      <c r="F1052" s="229" t="s">
        <v>165</v>
      </c>
      <c r="G1052" s="227"/>
      <c r="H1052" s="230">
        <v>1.04</v>
      </c>
      <c r="I1052" s="150"/>
      <c r="J1052" s="227"/>
      <c r="L1052" s="148"/>
      <c r="M1052" s="151"/>
      <c r="T1052" s="152"/>
      <c r="AT1052" s="149" t="s">
        <v>162</v>
      </c>
      <c r="AU1052" s="149" t="s">
        <v>88</v>
      </c>
      <c r="AV1052" s="14" t="s">
        <v>166</v>
      </c>
      <c r="AW1052" s="14" t="s">
        <v>32</v>
      </c>
      <c r="AX1052" s="14" t="s">
        <v>78</v>
      </c>
      <c r="AY1052" s="149" t="s">
        <v>153</v>
      </c>
    </row>
    <row r="1053" spans="2:65" s="15" customFormat="1">
      <c r="B1053" s="153"/>
      <c r="C1053" s="231"/>
      <c r="D1053" s="220" t="s">
        <v>162</v>
      </c>
      <c r="E1053" s="232" t="s">
        <v>1</v>
      </c>
      <c r="F1053" s="233" t="s">
        <v>167</v>
      </c>
      <c r="G1053" s="231"/>
      <c r="H1053" s="234">
        <v>1.04</v>
      </c>
      <c r="I1053" s="155"/>
      <c r="J1053" s="231"/>
      <c r="L1053" s="153"/>
      <c r="M1053" s="156"/>
      <c r="T1053" s="157"/>
      <c r="AT1053" s="154" t="s">
        <v>162</v>
      </c>
      <c r="AU1053" s="154" t="s">
        <v>88</v>
      </c>
      <c r="AV1053" s="15" t="s">
        <v>160</v>
      </c>
      <c r="AW1053" s="15" t="s">
        <v>32</v>
      </c>
      <c r="AX1053" s="15" t="s">
        <v>86</v>
      </c>
      <c r="AY1053" s="154" t="s">
        <v>153</v>
      </c>
    </row>
    <row r="1054" spans="2:65" s="1" customFormat="1" ht="24.15" customHeight="1">
      <c r="B1054" s="129"/>
      <c r="C1054" s="238" t="s">
        <v>955</v>
      </c>
      <c r="D1054" s="238" t="s">
        <v>366</v>
      </c>
      <c r="E1054" s="239" t="s">
        <v>956</v>
      </c>
      <c r="F1054" s="240" t="s">
        <v>957</v>
      </c>
      <c r="G1054" s="241" t="s">
        <v>217</v>
      </c>
      <c r="H1054" s="242">
        <v>0.624</v>
      </c>
      <c r="I1054" s="159"/>
      <c r="J1054" s="249">
        <f>ROUND(I1054*H1054,2)</f>
        <v>0</v>
      </c>
      <c r="K1054" s="158" t="s">
        <v>159</v>
      </c>
      <c r="L1054" s="160"/>
      <c r="M1054" s="161" t="s">
        <v>1</v>
      </c>
      <c r="N1054" s="162" t="s">
        <v>43</v>
      </c>
      <c r="P1054" s="134">
        <f>O1054*H1054</f>
        <v>0</v>
      </c>
      <c r="Q1054" s="134">
        <v>1.5200000000000001E-3</v>
      </c>
      <c r="R1054" s="134">
        <f>Q1054*H1054</f>
        <v>9.4848000000000003E-4</v>
      </c>
      <c r="S1054" s="134">
        <v>0</v>
      </c>
      <c r="T1054" s="135">
        <f>S1054*H1054</f>
        <v>0</v>
      </c>
      <c r="AR1054" s="136" t="s">
        <v>381</v>
      </c>
      <c r="AT1054" s="136" t="s">
        <v>366</v>
      </c>
      <c r="AU1054" s="136" t="s">
        <v>88</v>
      </c>
      <c r="AY1054" s="17" t="s">
        <v>153</v>
      </c>
      <c r="BE1054" s="137">
        <f>IF(N1054="základní",J1054,0)</f>
        <v>0</v>
      </c>
      <c r="BF1054" s="137">
        <f>IF(N1054="snížená",J1054,0)</f>
        <v>0</v>
      </c>
      <c r="BG1054" s="137">
        <f>IF(N1054="zákl. přenesená",J1054,0)</f>
        <v>0</v>
      </c>
      <c r="BH1054" s="137">
        <f>IF(N1054="sníž. přenesená",J1054,0)</f>
        <v>0</v>
      </c>
      <c r="BI1054" s="137">
        <f>IF(N1054="nulová",J1054,0)</f>
        <v>0</v>
      </c>
      <c r="BJ1054" s="17" t="s">
        <v>86</v>
      </c>
      <c r="BK1054" s="137">
        <f>ROUND(I1054*H1054,2)</f>
        <v>0</v>
      </c>
      <c r="BL1054" s="17" t="s">
        <v>271</v>
      </c>
      <c r="BM1054" s="136" t="s">
        <v>958</v>
      </c>
    </row>
    <row r="1055" spans="2:65" s="13" customFormat="1">
      <c r="B1055" s="143"/>
      <c r="C1055" s="223"/>
      <c r="D1055" s="220" t="s">
        <v>162</v>
      </c>
      <c r="E1055" s="223"/>
      <c r="F1055" s="225" t="s">
        <v>959</v>
      </c>
      <c r="G1055" s="223"/>
      <c r="H1055" s="226">
        <v>0.624</v>
      </c>
      <c r="I1055" s="145"/>
      <c r="J1055" s="223"/>
      <c r="L1055" s="143"/>
      <c r="M1055" s="146"/>
      <c r="T1055" s="147"/>
      <c r="AT1055" s="144" t="s">
        <v>162</v>
      </c>
      <c r="AU1055" s="144" t="s">
        <v>88</v>
      </c>
      <c r="AV1055" s="13" t="s">
        <v>88</v>
      </c>
      <c r="AW1055" s="13" t="s">
        <v>3</v>
      </c>
      <c r="AX1055" s="13" t="s">
        <v>86</v>
      </c>
      <c r="AY1055" s="144" t="s">
        <v>153</v>
      </c>
    </row>
    <row r="1056" spans="2:65" s="1" customFormat="1" ht="37.799999999999997" customHeight="1">
      <c r="B1056" s="129"/>
      <c r="C1056" s="214" t="s">
        <v>960</v>
      </c>
      <c r="D1056" s="214" t="s">
        <v>155</v>
      </c>
      <c r="E1056" s="215" t="s">
        <v>961</v>
      </c>
      <c r="F1056" s="216" t="s">
        <v>962</v>
      </c>
      <c r="G1056" s="217" t="s">
        <v>290</v>
      </c>
      <c r="H1056" s="218">
        <v>2</v>
      </c>
      <c r="I1056" s="131"/>
      <c r="J1056" s="248">
        <f>ROUND(I1056*H1056,2)</f>
        <v>0</v>
      </c>
      <c r="K1056" s="130" t="s">
        <v>159</v>
      </c>
      <c r="L1056" s="32"/>
      <c r="M1056" s="132" t="s">
        <v>1</v>
      </c>
      <c r="N1056" s="133" t="s">
        <v>43</v>
      </c>
      <c r="P1056" s="134">
        <f>O1056*H1056</f>
        <v>0</v>
      </c>
      <c r="Q1056" s="134">
        <v>6.9999999999999994E-5</v>
      </c>
      <c r="R1056" s="134">
        <f>Q1056*H1056</f>
        <v>1.3999999999999999E-4</v>
      </c>
      <c r="S1056" s="134">
        <v>0</v>
      </c>
      <c r="T1056" s="135">
        <f>S1056*H1056</f>
        <v>0</v>
      </c>
      <c r="AR1056" s="136" t="s">
        <v>271</v>
      </c>
      <c r="AT1056" s="136" t="s">
        <v>155</v>
      </c>
      <c r="AU1056" s="136" t="s">
        <v>88</v>
      </c>
      <c r="AY1056" s="17" t="s">
        <v>153</v>
      </c>
      <c r="BE1056" s="137">
        <f>IF(N1056="základní",J1056,0)</f>
        <v>0</v>
      </c>
      <c r="BF1056" s="137">
        <f>IF(N1056="snížená",J1056,0)</f>
        <v>0</v>
      </c>
      <c r="BG1056" s="137">
        <f>IF(N1056="zákl. přenesená",J1056,0)</f>
        <v>0</v>
      </c>
      <c r="BH1056" s="137">
        <f>IF(N1056="sníž. přenesená",J1056,0)</f>
        <v>0</v>
      </c>
      <c r="BI1056" s="137">
        <f>IF(N1056="nulová",J1056,0)</f>
        <v>0</v>
      </c>
      <c r="BJ1056" s="17" t="s">
        <v>86</v>
      </c>
      <c r="BK1056" s="137">
        <f>ROUND(I1056*H1056,2)</f>
        <v>0</v>
      </c>
      <c r="BL1056" s="17" t="s">
        <v>271</v>
      </c>
      <c r="BM1056" s="136" t="s">
        <v>963</v>
      </c>
    </row>
    <row r="1057" spans="2:65" s="1" customFormat="1" ht="24.15" customHeight="1">
      <c r="B1057" s="129"/>
      <c r="C1057" s="238" t="s">
        <v>964</v>
      </c>
      <c r="D1057" s="238" t="s">
        <v>366</v>
      </c>
      <c r="E1057" s="239" t="s">
        <v>965</v>
      </c>
      <c r="F1057" s="240" t="s">
        <v>966</v>
      </c>
      <c r="G1057" s="241" t="s">
        <v>290</v>
      </c>
      <c r="H1057" s="242">
        <v>2</v>
      </c>
      <c r="I1057" s="159"/>
      <c r="J1057" s="249">
        <f>ROUND(I1057*H1057,2)</f>
        <v>0</v>
      </c>
      <c r="K1057" s="158" t="s">
        <v>159</v>
      </c>
      <c r="L1057" s="160"/>
      <c r="M1057" s="161" t="s">
        <v>1</v>
      </c>
      <c r="N1057" s="162" t="s">
        <v>43</v>
      </c>
      <c r="P1057" s="134">
        <f>O1057*H1057</f>
        <v>0</v>
      </c>
      <c r="Q1057" s="134">
        <v>8.9999999999999998E-4</v>
      </c>
      <c r="R1057" s="134">
        <f>Q1057*H1057</f>
        <v>1.8E-3</v>
      </c>
      <c r="S1057" s="134">
        <v>0</v>
      </c>
      <c r="T1057" s="135">
        <f>S1057*H1057</f>
        <v>0</v>
      </c>
      <c r="AR1057" s="136" t="s">
        <v>381</v>
      </c>
      <c r="AT1057" s="136" t="s">
        <v>366</v>
      </c>
      <c r="AU1057" s="136" t="s">
        <v>88</v>
      </c>
      <c r="AY1057" s="17" t="s">
        <v>153</v>
      </c>
      <c r="BE1057" s="137">
        <f>IF(N1057="základní",J1057,0)</f>
        <v>0</v>
      </c>
      <c r="BF1057" s="137">
        <f>IF(N1057="snížená",J1057,0)</f>
        <v>0</v>
      </c>
      <c r="BG1057" s="137">
        <f>IF(N1057="zákl. přenesená",J1057,0)</f>
        <v>0</v>
      </c>
      <c r="BH1057" s="137">
        <f>IF(N1057="sníž. přenesená",J1057,0)</f>
        <v>0</v>
      </c>
      <c r="BI1057" s="137">
        <f>IF(N1057="nulová",J1057,0)</f>
        <v>0</v>
      </c>
      <c r="BJ1057" s="17" t="s">
        <v>86</v>
      </c>
      <c r="BK1057" s="137">
        <f>ROUND(I1057*H1057,2)</f>
        <v>0</v>
      </c>
      <c r="BL1057" s="17" t="s">
        <v>271</v>
      </c>
      <c r="BM1057" s="136" t="s">
        <v>967</v>
      </c>
    </row>
    <row r="1058" spans="2:65" s="1" customFormat="1" ht="44.25" customHeight="1">
      <c r="B1058" s="129"/>
      <c r="C1058" s="214" t="s">
        <v>968</v>
      </c>
      <c r="D1058" s="214" t="s">
        <v>155</v>
      </c>
      <c r="E1058" s="215" t="s">
        <v>969</v>
      </c>
      <c r="F1058" s="216" t="s">
        <v>970</v>
      </c>
      <c r="G1058" s="217" t="s">
        <v>873</v>
      </c>
      <c r="H1058" s="163"/>
      <c r="I1058" s="131"/>
      <c r="J1058" s="248">
        <f>ROUND(I1058*H1058,2)</f>
        <v>0</v>
      </c>
      <c r="K1058" s="130" t="s">
        <v>159</v>
      </c>
      <c r="L1058" s="32"/>
      <c r="M1058" s="132" t="s">
        <v>1</v>
      </c>
      <c r="N1058" s="133" t="s">
        <v>43</v>
      </c>
      <c r="P1058" s="134">
        <f>O1058*H1058</f>
        <v>0</v>
      </c>
      <c r="Q1058" s="134">
        <v>0</v>
      </c>
      <c r="R1058" s="134">
        <f>Q1058*H1058</f>
        <v>0</v>
      </c>
      <c r="S1058" s="134">
        <v>0</v>
      </c>
      <c r="T1058" s="135">
        <f>S1058*H1058</f>
        <v>0</v>
      </c>
      <c r="AR1058" s="136" t="s">
        <v>271</v>
      </c>
      <c r="AT1058" s="136" t="s">
        <v>155</v>
      </c>
      <c r="AU1058" s="136" t="s">
        <v>88</v>
      </c>
      <c r="AY1058" s="17" t="s">
        <v>153</v>
      </c>
      <c r="BE1058" s="137">
        <f>IF(N1058="základní",J1058,0)</f>
        <v>0</v>
      </c>
      <c r="BF1058" s="137">
        <f>IF(N1058="snížená",J1058,0)</f>
        <v>0</v>
      </c>
      <c r="BG1058" s="137">
        <f>IF(N1058="zákl. přenesená",J1058,0)</f>
        <v>0</v>
      </c>
      <c r="BH1058" s="137">
        <f>IF(N1058="sníž. přenesená",J1058,0)</f>
        <v>0</v>
      </c>
      <c r="BI1058" s="137">
        <f>IF(N1058="nulová",J1058,0)</f>
        <v>0</v>
      </c>
      <c r="BJ1058" s="17" t="s">
        <v>86</v>
      </c>
      <c r="BK1058" s="137">
        <f>ROUND(I1058*H1058,2)</f>
        <v>0</v>
      </c>
      <c r="BL1058" s="17" t="s">
        <v>271</v>
      </c>
      <c r="BM1058" s="136" t="s">
        <v>971</v>
      </c>
    </row>
    <row r="1059" spans="2:65" s="11" customFormat="1" ht="22.8" customHeight="1">
      <c r="B1059" s="119"/>
      <c r="C1059" s="235"/>
      <c r="D1059" s="236" t="s">
        <v>77</v>
      </c>
      <c r="E1059" s="237" t="s">
        <v>972</v>
      </c>
      <c r="F1059" s="237" t="s">
        <v>973</v>
      </c>
      <c r="G1059" s="235"/>
      <c r="H1059" s="235"/>
      <c r="I1059" s="122"/>
      <c r="J1059" s="247">
        <f>BK1059</f>
        <v>0</v>
      </c>
      <c r="L1059" s="119"/>
      <c r="M1059" s="123"/>
      <c r="P1059" s="124">
        <f>SUM(P1060:P1099)</f>
        <v>0</v>
      </c>
      <c r="R1059" s="124">
        <f>SUM(R1060:R1099)</f>
        <v>0.19011718000000002</v>
      </c>
      <c r="T1059" s="125">
        <f>SUM(T1060:T1099)</f>
        <v>0</v>
      </c>
      <c r="AR1059" s="120" t="s">
        <v>88</v>
      </c>
      <c r="AT1059" s="126" t="s">
        <v>77</v>
      </c>
      <c r="AU1059" s="126" t="s">
        <v>86</v>
      </c>
      <c r="AY1059" s="120" t="s">
        <v>153</v>
      </c>
      <c r="BK1059" s="127">
        <f>SUM(BK1060:BK1099)</f>
        <v>0</v>
      </c>
    </row>
    <row r="1060" spans="2:65" s="1" customFormat="1" ht="37.799999999999997" customHeight="1">
      <c r="B1060" s="129"/>
      <c r="C1060" s="214" t="s">
        <v>974</v>
      </c>
      <c r="D1060" s="214" t="s">
        <v>155</v>
      </c>
      <c r="E1060" s="215" t="s">
        <v>975</v>
      </c>
      <c r="F1060" s="216" t="s">
        <v>976</v>
      </c>
      <c r="G1060" s="217" t="s">
        <v>217</v>
      </c>
      <c r="H1060" s="218">
        <v>14.2</v>
      </c>
      <c r="I1060" s="131"/>
      <c r="J1060" s="248">
        <f>ROUND(I1060*H1060,2)</f>
        <v>0</v>
      </c>
      <c r="K1060" s="130" t="s">
        <v>159</v>
      </c>
      <c r="L1060" s="32"/>
      <c r="M1060" s="132" t="s">
        <v>1</v>
      </c>
      <c r="N1060" s="133" t="s">
        <v>43</v>
      </c>
      <c r="P1060" s="134">
        <f>O1060*H1060</f>
        <v>0</v>
      </c>
      <c r="Q1060" s="134">
        <v>0</v>
      </c>
      <c r="R1060" s="134">
        <f>Q1060*H1060</f>
        <v>0</v>
      </c>
      <c r="S1060" s="134">
        <v>0</v>
      </c>
      <c r="T1060" s="135">
        <f>S1060*H1060</f>
        <v>0</v>
      </c>
      <c r="AR1060" s="136" t="s">
        <v>271</v>
      </c>
      <c r="AT1060" s="136" t="s">
        <v>155</v>
      </c>
      <c r="AU1060" s="136" t="s">
        <v>88</v>
      </c>
      <c r="AY1060" s="17" t="s">
        <v>153</v>
      </c>
      <c r="BE1060" s="137">
        <f>IF(N1060="základní",J1060,0)</f>
        <v>0</v>
      </c>
      <c r="BF1060" s="137">
        <f>IF(N1060="snížená",J1060,0)</f>
        <v>0</v>
      </c>
      <c r="BG1060" s="137">
        <f>IF(N1060="zákl. přenesená",J1060,0)</f>
        <v>0</v>
      </c>
      <c r="BH1060" s="137">
        <f>IF(N1060="sníž. přenesená",J1060,0)</f>
        <v>0</v>
      </c>
      <c r="BI1060" s="137">
        <f>IF(N1060="nulová",J1060,0)</f>
        <v>0</v>
      </c>
      <c r="BJ1060" s="17" t="s">
        <v>86</v>
      </c>
      <c r="BK1060" s="137">
        <f>ROUND(I1060*H1060,2)</f>
        <v>0</v>
      </c>
      <c r="BL1060" s="17" t="s">
        <v>271</v>
      </c>
      <c r="BM1060" s="136" t="s">
        <v>977</v>
      </c>
    </row>
    <row r="1061" spans="2:65" s="12" customFormat="1">
      <c r="B1061" s="138"/>
      <c r="C1061" s="219"/>
      <c r="D1061" s="220" t="s">
        <v>162</v>
      </c>
      <c r="E1061" s="221" t="s">
        <v>1</v>
      </c>
      <c r="F1061" s="222" t="s">
        <v>978</v>
      </c>
      <c r="G1061" s="219"/>
      <c r="H1061" s="221" t="s">
        <v>1</v>
      </c>
      <c r="I1061" s="140"/>
      <c r="J1061" s="219"/>
      <c r="L1061" s="138"/>
      <c r="M1061" s="141"/>
      <c r="T1061" s="142"/>
      <c r="AT1061" s="139" t="s">
        <v>162</v>
      </c>
      <c r="AU1061" s="139" t="s">
        <v>88</v>
      </c>
      <c r="AV1061" s="12" t="s">
        <v>86</v>
      </c>
      <c r="AW1061" s="12" t="s">
        <v>32</v>
      </c>
      <c r="AX1061" s="12" t="s">
        <v>78</v>
      </c>
      <c r="AY1061" s="139" t="s">
        <v>153</v>
      </c>
    </row>
    <row r="1062" spans="2:65" s="12" customFormat="1">
      <c r="B1062" s="138"/>
      <c r="C1062" s="219"/>
      <c r="D1062" s="220" t="s">
        <v>162</v>
      </c>
      <c r="E1062" s="221" t="s">
        <v>1</v>
      </c>
      <c r="F1062" s="222" t="s">
        <v>264</v>
      </c>
      <c r="G1062" s="219"/>
      <c r="H1062" s="221" t="s">
        <v>1</v>
      </c>
      <c r="I1062" s="140"/>
      <c r="J1062" s="219"/>
      <c r="L1062" s="138"/>
      <c r="M1062" s="141"/>
      <c r="T1062" s="142"/>
      <c r="AT1062" s="139" t="s">
        <v>162</v>
      </c>
      <c r="AU1062" s="139" t="s">
        <v>88</v>
      </c>
      <c r="AV1062" s="12" t="s">
        <v>86</v>
      </c>
      <c r="AW1062" s="12" t="s">
        <v>32</v>
      </c>
      <c r="AX1062" s="12" t="s">
        <v>78</v>
      </c>
      <c r="AY1062" s="139" t="s">
        <v>153</v>
      </c>
    </row>
    <row r="1063" spans="2:65" s="12" customFormat="1">
      <c r="B1063" s="138"/>
      <c r="C1063" s="219"/>
      <c r="D1063" s="220" t="s">
        <v>162</v>
      </c>
      <c r="E1063" s="221" t="s">
        <v>1</v>
      </c>
      <c r="F1063" s="222" t="s">
        <v>979</v>
      </c>
      <c r="G1063" s="219"/>
      <c r="H1063" s="221" t="s">
        <v>1</v>
      </c>
      <c r="I1063" s="140"/>
      <c r="J1063" s="219"/>
      <c r="L1063" s="138"/>
      <c r="M1063" s="141"/>
      <c r="T1063" s="142"/>
      <c r="AT1063" s="139" t="s">
        <v>162</v>
      </c>
      <c r="AU1063" s="139" t="s">
        <v>88</v>
      </c>
      <c r="AV1063" s="12" t="s">
        <v>86</v>
      </c>
      <c r="AW1063" s="12" t="s">
        <v>32</v>
      </c>
      <c r="AX1063" s="12" t="s">
        <v>78</v>
      </c>
      <c r="AY1063" s="139" t="s">
        <v>153</v>
      </c>
    </row>
    <row r="1064" spans="2:65" s="13" customFormat="1">
      <c r="B1064" s="143"/>
      <c r="C1064" s="223"/>
      <c r="D1064" s="220" t="s">
        <v>162</v>
      </c>
      <c r="E1064" s="224" t="s">
        <v>1</v>
      </c>
      <c r="F1064" s="225" t="s">
        <v>477</v>
      </c>
      <c r="G1064" s="223"/>
      <c r="H1064" s="226">
        <v>14.2</v>
      </c>
      <c r="I1064" s="145"/>
      <c r="J1064" s="223"/>
      <c r="L1064" s="143"/>
      <c r="M1064" s="146"/>
      <c r="T1064" s="147"/>
      <c r="AT1064" s="144" t="s">
        <v>162</v>
      </c>
      <c r="AU1064" s="144" t="s">
        <v>88</v>
      </c>
      <c r="AV1064" s="13" t="s">
        <v>88</v>
      </c>
      <c r="AW1064" s="13" t="s">
        <v>32</v>
      </c>
      <c r="AX1064" s="13" t="s">
        <v>78</v>
      </c>
      <c r="AY1064" s="144" t="s">
        <v>153</v>
      </c>
    </row>
    <row r="1065" spans="2:65" s="14" customFormat="1">
      <c r="B1065" s="148"/>
      <c r="C1065" s="227"/>
      <c r="D1065" s="220" t="s">
        <v>162</v>
      </c>
      <c r="E1065" s="228" t="s">
        <v>1</v>
      </c>
      <c r="F1065" s="229" t="s">
        <v>165</v>
      </c>
      <c r="G1065" s="227"/>
      <c r="H1065" s="230">
        <v>14.2</v>
      </c>
      <c r="I1065" s="150"/>
      <c r="J1065" s="227"/>
      <c r="L1065" s="148"/>
      <c r="M1065" s="151"/>
      <c r="T1065" s="152"/>
      <c r="AT1065" s="149" t="s">
        <v>162</v>
      </c>
      <c r="AU1065" s="149" t="s">
        <v>88</v>
      </c>
      <c r="AV1065" s="14" t="s">
        <v>166</v>
      </c>
      <c r="AW1065" s="14" t="s">
        <v>32</v>
      </c>
      <c r="AX1065" s="14" t="s">
        <v>78</v>
      </c>
      <c r="AY1065" s="149" t="s">
        <v>153</v>
      </c>
    </row>
    <row r="1066" spans="2:65" s="15" customFormat="1">
      <c r="B1066" s="153"/>
      <c r="C1066" s="231"/>
      <c r="D1066" s="220" t="s">
        <v>162</v>
      </c>
      <c r="E1066" s="232" t="s">
        <v>1</v>
      </c>
      <c r="F1066" s="233" t="s">
        <v>167</v>
      </c>
      <c r="G1066" s="231"/>
      <c r="H1066" s="234">
        <v>14.2</v>
      </c>
      <c r="I1066" s="155"/>
      <c r="J1066" s="231"/>
      <c r="L1066" s="153"/>
      <c r="M1066" s="156"/>
      <c r="T1066" s="157"/>
      <c r="AT1066" s="154" t="s">
        <v>162</v>
      </c>
      <c r="AU1066" s="154" t="s">
        <v>88</v>
      </c>
      <c r="AV1066" s="15" t="s">
        <v>160</v>
      </c>
      <c r="AW1066" s="15" t="s">
        <v>32</v>
      </c>
      <c r="AX1066" s="15" t="s">
        <v>86</v>
      </c>
      <c r="AY1066" s="154" t="s">
        <v>153</v>
      </c>
    </row>
    <row r="1067" spans="2:65" s="1" customFormat="1" ht="24.15" customHeight="1">
      <c r="B1067" s="129"/>
      <c r="C1067" s="238" t="s">
        <v>980</v>
      </c>
      <c r="D1067" s="238" t="s">
        <v>366</v>
      </c>
      <c r="E1067" s="239" t="s">
        <v>981</v>
      </c>
      <c r="F1067" s="240" t="s">
        <v>982</v>
      </c>
      <c r="G1067" s="241" t="s">
        <v>217</v>
      </c>
      <c r="H1067" s="242">
        <v>14.91</v>
      </c>
      <c r="I1067" s="159"/>
      <c r="J1067" s="249">
        <f>ROUND(I1067*H1067,2)</f>
        <v>0</v>
      </c>
      <c r="K1067" s="158" t="s">
        <v>159</v>
      </c>
      <c r="L1067" s="160"/>
      <c r="M1067" s="161" t="s">
        <v>1</v>
      </c>
      <c r="N1067" s="162" t="s">
        <v>43</v>
      </c>
      <c r="P1067" s="134">
        <f>O1067*H1067</f>
        <v>0</v>
      </c>
      <c r="Q1067" s="134">
        <v>2.8999999999999998E-3</v>
      </c>
      <c r="R1067" s="134">
        <f>Q1067*H1067</f>
        <v>4.3239E-2</v>
      </c>
      <c r="S1067" s="134">
        <v>0</v>
      </c>
      <c r="T1067" s="135">
        <f>S1067*H1067</f>
        <v>0</v>
      </c>
      <c r="AR1067" s="136" t="s">
        <v>381</v>
      </c>
      <c r="AT1067" s="136" t="s">
        <v>366</v>
      </c>
      <c r="AU1067" s="136" t="s">
        <v>88</v>
      </c>
      <c r="AY1067" s="17" t="s">
        <v>153</v>
      </c>
      <c r="BE1067" s="137">
        <f>IF(N1067="základní",J1067,0)</f>
        <v>0</v>
      </c>
      <c r="BF1067" s="137">
        <f>IF(N1067="snížená",J1067,0)</f>
        <v>0</v>
      </c>
      <c r="BG1067" s="137">
        <f>IF(N1067="zákl. přenesená",J1067,0)</f>
        <v>0</v>
      </c>
      <c r="BH1067" s="137">
        <f>IF(N1067="sníž. přenesená",J1067,0)</f>
        <v>0</v>
      </c>
      <c r="BI1067" s="137">
        <f>IF(N1067="nulová",J1067,0)</f>
        <v>0</v>
      </c>
      <c r="BJ1067" s="17" t="s">
        <v>86</v>
      </c>
      <c r="BK1067" s="137">
        <f>ROUND(I1067*H1067,2)</f>
        <v>0</v>
      </c>
      <c r="BL1067" s="17" t="s">
        <v>271</v>
      </c>
      <c r="BM1067" s="136" t="s">
        <v>983</v>
      </c>
    </row>
    <row r="1068" spans="2:65" s="13" customFormat="1">
      <c r="B1068" s="143"/>
      <c r="C1068" s="223"/>
      <c r="D1068" s="220" t="s">
        <v>162</v>
      </c>
      <c r="E1068" s="223"/>
      <c r="F1068" s="225" t="s">
        <v>984</v>
      </c>
      <c r="G1068" s="223"/>
      <c r="H1068" s="226">
        <v>14.91</v>
      </c>
      <c r="I1068" s="145"/>
      <c r="J1068" s="223"/>
      <c r="L1068" s="143"/>
      <c r="M1068" s="146"/>
      <c r="T1068" s="147"/>
      <c r="AT1068" s="144" t="s">
        <v>162</v>
      </c>
      <c r="AU1068" s="144" t="s">
        <v>88</v>
      </c>
      <c r="AV1068" s="13" t="s">
        <v>88</v>
      </c>
      <c r="AW1068" s="13" t="s">
        <v>3</v>
      </c>
      <c r="AX1068" s="13" t="s">
        <v>86</v>
      </c>
      <c r="AY1068" s="144" t="s">
        <v>153</v>
      </c>
    </row>
    <row r="1069" spans="2:65" s="1" customFormat="1" ht="44.25" customHeight="1">
      <c r="B1069" s="129"/>
      <c r="C1069" s="214" t="s">
        <v>985</v>
      </c>
      <c r="D1069" s="214" t="s">
        <v>155</v>
      </c>
      <c r="E1069" s="215" t="s">
        <v>986</v>
      </c>
      <c r="F1069" s="216" t="s">
        <v>987</v>
      </c>
      <c r="G1069" s="217" t="s">
        <v>217</v>
      </c>
      <c r="H1069" s="218">
        <v>7.7859999999999996</v>
      </c>
      <c r="I1069" s="131"/>
      <c r="J1069" s="248">
        <f>ROUND(I1069*H1069,2)</f>
        <v>0</v>
      </c>
      <c r="K1069" s="130" t="s">
        <v>159</v>
      </c>
      <c r="L1069" s="32"/>
      <c r="M1069" s="132" t="s">
        <v>1</v>
      </c>
      <c r="N1069" s="133" t="s">
        <v>43</v>
      </c>
      <c r="P1069" s="134">
        <f>O1069*H1069</f>
        <v>0</v>
      </c>
      <c r="Q1069" s="134">
        <v>6.0000000000000001E-3</v>
      </c>
      <c r="R1069" s="134">
        <f>Q1069*H1069</f>
        <v>4.6716000000000001E-2</v>
      </c>
      <c r="S1069" s="134">
        <v>0</v>
      </c>
      <c r="T1069" s="135">
        <f>S1069*H1069</f>
        <v>0</v>
      </c>
      <c r="AR1069" s="136" t="s">
        <v>271</v>
      </c>
      <c r="AT1069" s="136" t="s">
        <v>155</v>
      </c>
      <c r="AU1069" s="136" t="s">
        <v>88</v>
      </c>
      <c r="AY1069" s="17" t="s">
        <v>153</v>
      </c>
      <c r="BE1069" s="137">
        <f>IF(N1069="základní",J1069,0)</f>
        <v>0</v>
      </c>
      <c r="BF1069" s="137">
        <f>IF(N1069="snížená",J1069,0)</f>
        <v>0</v>
      </c>
      <c r="BG1069" s="137">
        <f>IF(N1069="zákl. přenesená",J1069,0)</f>
        <v>0</v>
      </c>
      <c r="BH1069" s="137">
        <f>IF(N1069="sníž. přenesená",J1069,0)</f>
        <v>0</v>
      </c>
      <c r="BI1069" s="137">
        <f>IF(N1069="nulová",J1069,0)</f>
        <v>0</v>
      </c>
      <c r="BJ1069" s="17" t="s">
        <v>86</v>
      </c>
      <c r="BK1069" s="137">
        <f>ROUND(I1069*H1069,2)</f>
        <v>0</v>
      </c>
      <c r="BL1069" s="17" t="s">
        <v>271</v>
      </c>
      <c r="BM1069" s="136" t="s">
        <v>988</v>
      </c>
    </row>
    <row r="1070" spans="2:65" s="12" customFormat="1">
      <c r="B1070" s="138"/>
      <c r="C1070" s="219"/>
      <c r="D1070" s="220" t="s">
        <v>162</v>
      </c>
      <c r="E1070" s="221" t="s">
        <v>1</v>
      </c>
      <c r="F1070" s="222" t="s">
        <v>989</v>
      </c>
      <c r="G1070" s="219"/>
      <c r="H1070" s="221" t="s">
        <v>1</v>
      </c>
      <c r="I1070" s="140"/>
      <c r="J1070" s="219"/>
      <c r="L1070" s="138"/>
      <c r="M1070" s="141"/>
      <c r="T1070" s="142"/>
      <c r="AT1070" s="139" t="s">
        <v>162</v>
      </c>
      <c r="AU1070" s="139" t="s">
        <v>88</v>
      </c>
      <c r="AV1070" s="12" t="s">
        <v>86</v>
      </c>
      <c r="AW1070" s="12" t="s">
        <v>32</v>
      </c>
      <c r="AX1070" s="12" t="s">
        <v>78</v>
      </c>
      <c r="AY1070" s="139" t="s">
        <v>153</v>
      </c>
    </row>
    <row r="1071" spans="2:65" s="13" customFormat="1">
      <c r="B1071" s="143"/>
      <c r="C1071" s="223"/>
      <c r="D1071" s="220" t="s">
        <v>162</v>
      </c>
      <c r="E1071" s="224" t="s">
        <v>1</v>
      </c>
      <c r="F1071" s="225" t="s">
        <v>990</v>
      </c>
      <c r="G1071" s="223"/>
      <c r="H1071" s="226">
        <v>5.4779999999999998</v>
      </c>
      <c r="I1071" s="145"/>
      <c r="J1071" s="223"/>
      <c r="L1071" s="143"/>
      <c r="M1071" s="146"/>
      <c r="T1071" s="147"/>
      <c r="AT1071" s="144" t="s">
        <v>162</v>
      </c>
      <c r="AU1071" s="144" t="s">
        <v>88</v>
      </c>
      <c r="AV1071" s="13" t="s">
        <v>88</v>
      </c>
      <c r="AW1071" s="13" t="s">
        <v>32</v>
      </c>
      <c r="AX1071" s="13" t="s">
        <v>78</v>
      </c>
      <c r="AY1071" s="144" t="s">
        <v>153</v>
      </c>
    </row>
    <row r="1072" spans="2:65" s="12" customFormat="1">
      <c r="B1072" s="138"/>
      <c r="C1072" s="219"/>
      <c r="D1072" s="220" t="s">
        <v>162</v>
      </c>
      <c r="E1072" s="221" t="s">
        <v>1</v>
      </c>
      <c r="F1072" s="222" t="s">
        <v>991</v>
      </c>
      <c r="G1072" s="219"/>
      <c r="H1072" s="221" t="s">
        <v>1</v>
      </c>
      <c r="I1072" s="140"/>
      <c r="J1072" s="219"/>
      <c r="L1072" s="138"/>
      <c r="M1072" s="141"/>
      <c r="T1072" s="142"/>
      <c r="AT1072" s="139" t="s">
        <v>162</v>
      </c>
      <c r="AU1072" s="139" t="s">
        <v>88</v>
      </c>
      <c r="AV1072" s="12" t="s">
        <v>86</v>
      </c>
      <c r="AW1072" s="12" t="s">
        <v>32</v>
      </c>
      <c r="AX1072" s="12" t="s">
        <v>78</v>
      </c>
      <c r="AY1072" s="139" t="s">
        <v>153</v>
      </c>
    </row>
    <row r="1073" spans="2:65" s="13" customFormat="1">
      <c r="B1073" s="143"/>
      <c r="C1073" s="223"/>
      <c r="D1073" s="220" t="s">
        <v>162</v>
      </c>
      <c r="E1073" s="224" t="s">
        <v>1</v>
      </c>
      <c r="F1073" s="225" t="s">
        <v>992</v>
      </c>
      <c r="G1073" s="223"/>
      <c r="H1073" s="226">
        <v>2.3079999999999998</v>
      </c>
      <c r="I1073" s="145"/>
      <c r="J1073" s="223"/>
      <c r="L1073" s="143"/>
      <c r="M1073" s="146"/>
      <c r="T1073" s="147"/>
      <c r="AT1073" s="144" t="s">
        <v>162</v>
      </c>
      <c r="AU1073" s="144" t="s">
        <v>88</v>
      </c>
      <c r="AV1073" s="13" t="s">
        <v>88</v>
      </c>
      <c r="AW1073" s="13" t="s">
        <v>32</v>
      </c>
      <c r="AX1073" s="13" t="s">
        <v>78</v>
      </c>
      <c r="AY1073" s="144" t="s">
        <v>153</v>
      </c>
    </row>
    <row r="1074" spans="2:65" s="14" customFormat="1">
      <c r="B1074" s="148"/>
      <c r="C1074" s="227"/>
      <c r="D1074" s="220" t="s">
        <v>162</v>
      </c>
      <c r="E1074" s="228" t="s">
        <v>1</v>
      </c>
      <c r="F1074" s="229" t="s">
        <v>165</v>
      </c>
      <c r="G1074" s="227"/>
      <c r="H1074" s="230">
        <v>7.7859999999999996</v>
      </c>
      <c r="I1074" s="150"/>
      <c r="J1074" s="227"/>
      <c r="L1074" s="148"/>
      <c r="M1074" s="151"/>
      <c r="T1074" s="152"/>
      <c r="AT1074" s="149" t="s">
        <v>162</v>
      </c>
      <c r="AU1074" s="149" t="s">
        <v>88</v>
      </c>
      <c r="AV1074" s="14" t="s">
        <v>166</v>
      </c>
      <c r="AW1074" s="14" t="s">
        <v>32</v>
      </c>
      <c r="AX1074" s="14" t="s">
        <v>78</v>
      </c>
      <c r="AY1074" s="149" t="s">
        <v>153</v>
      </c>
    </row>
    <row r="1075" spans="2:65" s="15" customFormat="1">
      <c r="B1075" s="153"/>
      <c r="C1075" s="231"/>
      <c r="D1075" s="220" t="s">
        <v>162</v>
      </c>
      <c r="E1075" s="232" t="s">
        <v>1</v>
      </c>
      <c r="F1075" s="233" t="s">
        <v>167</v>
      </c>
      <c r="G1075" s="231"/>
      <c r="H1075" s="234">
        <v>7.7859999999999996</v>
      </c>
      <c r="I1075" s="155"/>
      <c r="J1075" s="231"/>
      <c r="L1075" s="153"/>
      <c r="M1075" s="156"/>
      <c r="T1075" s="157"/>
      <c r="AT1075" s="154" t="s">
        <v>162</v>
      </c>
      <c r="AU1075" s="154" t="s">
        <v>88</v>
      </c>
      <c r="AV1075" s="15" t="s">
        <v>160</v>
      </c>
      <c r="AW1075" s="15" t="s">
        <v>32</v>
      </c>
      <c r="AX1075" s="15" t="s">
        <v>86</v>
      </c>
      <c r="AY1075" s="154" t="s">
        <v>153</v>
      </c>
    </row>
    <row r="1076" spans="2:65" s="1" customFormat="1" ht="24.15" customHeight="1">
      <c r="B1076" s="129"/>
      <c r="C1076" s="238" t="s">
        <v>993</v>
      </c>
      <c r="D1076" s="238" t="s">
        <v>366</v>
      </c>
      <c r="E1076" s="239" t="s">
        <v>994</v>
      </c>
      <c r="F1076" s="240" t="s">
        <v>995</v>
      </c>
      <c r="G1076" s="241" t="s">
        <v>217</v>
      </c>
      <c r="H1076" s="242">
        <v>2.4740000000000002</v>
      </c>
      <c r="I1076" s="159"/>
      <c r="J1076" s="249">
        <f>ROUND(I1076*H1076,2)</f>
        <v>0</v>
      </c>
      <c r="K1076" s="158" t="s">
        <v>159</v>
      </c>
      <c r="L1076" s="160"/>
      <c r="M1076" s="161" t="s">
        <v>1</v>
      </c>
      <c r="N1076" s="162" t="s">
        <v>43</v>
      </c>
      <c r="P1076" s="134">
        <f>O1076*H1076</f>
        <v>0</v>
      </c>
      <c r="Q1076" s="134">
        <v>1.5E-3</v>
      </c>
      <c r="R1076" s="134">
        <f>Q1076*H1076</f>
        <v>3.7110000000000003E-3</v>
      </c>
      <c r="S1076" s="134">
        <v>0</v>
      </c>
      <c r="T1076" s="135">
        <f>S1076*H1076</f>
        <v>0</v>
      </c>
      <c r="AR1076" s="136" t="s">
        <v>381</v>
      </c>
      <c r="AT1076" s="136" t="s">
        <v>366</v>
      </c>
      <c r="AU1076" s="136" t="s">
        <v>88</v>
      </c>
      <c r="AY1076" s="17" t="s">
        <v>153</v>
      </c>
      <c r="BE1076" s="137">
        <f>IF(N1076="základní",J1076,0)</f>
        <v>0</v>
      </c>
      <c r="BF1076" s="137">
        <f>IF(N1076="snížená",J1076,0)</f>
        <v>0</v>
      </c>
      <c r="BG1076" s="137">
        <f>IF(N1076="zákl. přenesená",J1076,0)</f>
        <v>0</v>
      </c>
      <c r="BH1076" s="137">
        <f>IF(N1076="sníž. přenesená",J1076,0)</f>
        <v>0</v>
      </c>
      <c r="BI1076" s="137">
        <f>IF(N1076="nulová",J1076,0)</f>
        <v>0</v>
      </c>
      <c r="BJ1076" s="17" t="s">
        <v>86</v>
      </c>
      <c r="BK1076" s="137">
        <f>ROUND(I1076*H1076,2)</f>
        <v>0</v>
      </c>
      <c r="BL1076" s="17" t="s">
        <v>271</v>
      </c>
      <c r="BM1076" s="136" t="s">
        <v>996</v>
      </c>
    </row>
    <row r="1077" spans="2:65" s="13" customFormat="1">
      <c r="B1077" s="143"/>
      <c r="C1077" s="223"/>
      <c r="D1077" s="220" t="s">
        <v>162</v>
      </c>
      <c r="E1077" s="224" t="s">
        <v>1</v>
      </c>
      <c r="F1077" s="225" t="s">
        <v>997</v>
      </c>
      <c r="G1077" s="223"/>
      <c r="H1077" s="226">
        <v>2.3559999999999999</v>
      </c>
      <c r="I1077" s="145"/>
      <c r="J1077" s="223"/>
      <c r="L1077" s="143"/>
      <c r="M1077" s="146"/>
      <c r="T1077" s="147"/>
      <c r="AT1077" s="144" t="s">
        <v>162</v>
      </c>
      <c r="AU1077" s="144" t="s">
        <v>88</v>
      </c>
      <c r="AV1077" s="13" t="s">
        <v>88</v>
      </c>
      <c r="AW1077" s="13" t="s">
        <v>32</v>
      </c>
      <c r="AX1077" s="13" t="s">
        <v>86</v>
      </c>
      <c r="AY1077" s="144" t="s">
        <v>153</v>
      </c>
    </row>
    <row r="1078" spans="2:65" s="13" customFormat="1">
      <c r="B1078" s="143"/>
      <c r="C1078" s="223"/>
      <c r="D1078" s="220" t="s">
        <v>162</v>
      </c>
      <c r="E1078" s="223"/>
      <c r="F1078" s="225" t="s">
        <v>998</v>
      </c>
      <c r="G1078" s="223"/>
      <c r="H1078" s="226">
        <v>2.4740000000000002</v>
      </c>
      <c r="I1078" s="145"/>
      <c r="J1078" s="223"/>
      <c r="L1078" s="143"/>
      <c r="M1078" s="146"/>
      <c r="T1078" s="147"/>
      <c r="AT1078" s="144" t="s">
        <v>162</v>
      </c>
      <c r="AU1078" s="144" t="s">
        <v>88</v>
      </c>
      <c r="AV1078" s="13" t="s">
        <v>88</v>
      </c>
      <c r="AW1078" s="13" t="s">
        <v>3</v>
      </c>
      <c r="AX1078" s="13" t="s">
        <v>86</v>
      </c>
      <c r="AY1078" s="144" t="s">
        <v>153</v>
      </c>
    </row>
    <row r="1079" spans="2:65" s="1" customFormat="1" ht="24.15" customHeight="1">
      <c r="B1079" s="129"/>
      <c r="C1079" s="238" t="s">
        <v>999</v>
      </c>
      <c r="D1079" s="238" t="s">
        <v>366</v>
      </c>
      <c r="E1079" s="239" t="s">
        <v>1000</v>
      </c>
      <c r="F1079" s="240" t="s">
        <v>1001</v>
      </c>
      <c r="G1079" s="241" t="s">
        <v>217</v>
      </c>
      <c r="H1079" s="242">
        <v>5.59</v>
      </c>
      <c r="I1079" s="159"/>
      <c r="J1079" s="249">
        <f>ROUND(I1079*H1079,2)</f>
        <v>0</v>
      </c>
      <c r="K1079" s="158" t="s">
        <v>159</v>
      </c>
      <c r="L1079" s="160"/>
      <c r="M1079" s="161" t="s">
        <v>1</v>
      </c>
      <c r="N1079" s="162" t="s">
        <v>43</v>
      </c>
      <c r="P1079" s="134">
        <f>O1079*H1079</f>
        <v>0</v>
      </c>
      <c r="Q1079" s="134">
        <v>1.8E-3</v>
      </c>
      <c r="R1079" s="134">
        <f>Q1079*H1079</f>
        <v>1.0062E-2</v>
      </c>
      <c r="S1079" s="134">
        <v>0</v>
      </c>
      <c r="T1079" s="135">
        <f>S1079*H1079</f>
        <v>0</v>
      </c>
      <c r="AR1079" s="136" t="s">
        <v>1002</v>
      </c>
      <c r="AT1079" s="136" t="s">
        <v>366</v>
      </c>
      <c r="AU1079" s="136" t="s">
        <v>88</v>
      </c>
      <c r="AY1079" s="17" t="s">
        <v>153</v>
      </c>
      <c r="BE1079" s="137">
        <f>IF(N1079="základní",J1079,0)</f>
        <v>0</v>
      </c>
      <c r="BF1079" s="137">
        <f>IF(N1079="snížená",J1079,0)</f>
        <v>0</v>
      </c>
      <c r="BG1079" s="137">
        <f>IF(N1079="zákl. přenesená",J1079,0)</f>
        <v>0</v>
      </c>
      <c r="BH1079" s="137">
        <f>IF(N1079="sníž. přenesená",J1079,0)</f>
        <v>0</v>
      </c>
      <c r="BI1079" s="137">
        <f>IF(N1079="nulová",J1079,0)</f>
        <v>0</v>
      </c>
      <c r="BJ1079" s="17" t="s">
        <v>86</v>
      </c>
      <c r="BK1079" s="137">
        <f>ROUND(I1079*H1079,2)</f>
        <v>0</v>
      </c>
      <c r="BL1079" s="17" t="s">
        <v>1002</v>
      </c>
      <c r="BM1079" s="136" t="s">
        <v>1003</v>
      </c>
    </row>
    <row r="1080" spans="2:65" s="13" customFormat="1">
      <c r="B1080" s="143"/>
      <c r="C1080" s="223"/>
      <c r="D1080" s="220" t="s">
        <v>162</v>
      </c>
      <c r="E1080" s="224" t="s">
        <v>1</v>
      </c>
      <c r="F1080" s="225" t="s">
        <v>1004</v>
      </c>
      <c r="G1080" s="223"/>
      <c r="H1080" s="226">
        <v>5.59</v>
      </c>
      <c r="I1080" s="145"/>
      <c r="J1080" s="223"/>
      <c r="L1080" s="143"/>
      <c r="M1080" s="146"/>
      <c r="T1080" s="147"/>
      <c r="AT1080" s="144" t="s">
        <v>162</v>
      </c>
      <c r="AU1080" s="144" t="s">
        <v>88</v>
      </c>
      <c r="AV1080" s="13" t="s">
        <v>88</v>
      </c>
      <c r="AW1080" s="13" t="s">
        <v>32</v>
      </c>
      <c r="AX1080" s="13" t="s">
        <v>86</v>
      </c>
      <c r="AY1080" s="144" t="s">
        <v>153</v>
      </c>
    </row>
    <row r="1081" spans="2:65" s="1" customFormat="1" ht="33" customHeight="1">
      <c r="B1081" s="129"/>
      <c r="C1081" s="214" t="s">
        <v>1002</v>
      </c>
      <c r="D1081" s="214" t="s">
        <v>155</v>
      </c>
      <c r="E1081" s="215" t="s">
        <v>1005</v>
      </c>
      <c r="F1081" s="216" t="s">
        <v>1006</v>
      </c>
      <c r="G1081" s="217" t="s">
        <v>217</v>
      </c>
      <c r="H1081" s="218">
        <v>14.196</v>
      </c>
      <c r="I1081" s="131"/>
      <c r="J1081" s="248">
        <f>ROUND(I1081*H1081,2)</f>
        <v>0</v>
      </c>
      <c r="K1081" s="130" t="s">
        <v>159</v>
      </c>
      <c r="L1081" s="32"/>
      <c r="M1081" s="132" t="s">
        <v>1</v>
      </c>
      <c r="N1081" s="133" t="s">
        <v>43</v>
      </c>
      <c r="P1081" s="134">
        <f>O1081*H1081</f>
        <v>0</v>
      </c>
      <c r="Q1081" s="134">
        <v>5.8E-4</v>
      </c>
      <c r="R1081" s="134">
        <f>Q1081*H1081</f>
        <v>8.2336800000000002E-3</v>
      </c>
      <c r="S1081" s="134">
        <v>0</v>
      </c>
      <c r="T1081" s="135">
        <f>S1081*H1081</f>
        <v>0</v>
      </c>
      <c r="AR1081" s="136" t="s">
        <v>271</v>
      </c>
      <c r="AT1081" s="136" t="s">
        <v>155</v>
      </c>
      <c r="AU1081" s="136" t="s">
        <v>88</v>
      </c>
      <c r="AY1081" s="17" t="s">
        <v>153</v>
      </c>
      <c r="BE1081" s="137">
        <f>IF(N1081="základní",J1081,0)</f>
        <v>0</v>
      </c>
      <c r="BF1081" s="137">
        <f>IF(N1081="snížená",J1081,0)</f>
        <v>0</v>
      </c>
      <c r="BG1081" s="137">
        <f>IF(N1081="zákl. přenesená",J1081,0)</f>
        <v>0</v>
      </c>
      <c r="BH1081" s="137">
        <f>IF(N1081="sníž. přenesená",J1081,0)</f>
        <v>0</v>
      </c>
      <c r="BI1081" s="137">
        <f>IF(N1081="nulová",J1081,0)</f>
        <v>0</v>
      </c>
      <c r="BJ1081" s="17" t="s">
        <v>86</v>
      </c>
      <c r="BK1081" s="137">
        <f>ROUND(I1081*H1081,2)</f>
        <v>0</v>
      </c>
      <c r="BL1081" s="17" t="s">
        <v>271</v>
      </c>
      <c r="BM1081" s="136" t="s">
        <v>1007</v>
      </c>
    </row>
    <row r="1082" spans="2:65" s="12" customFormat="1">
      <c r="B1082" s="138"/>
      <c r="C1082" s="219"/>
      <c r="D1082" s="220" t="s">
        <v>162</v>
      </c>
      <c r="E1082" s="221" t="s">
        <v>1</v>
      </c>
      <c r="F1082" s="222" t="s">
        <v>1008</v>
      </c>
      <c r="G1082" s="219"/>
      <c r="H1082" s="221" t="s">
        <v>1</v>
      </c>
      <c r="I1082" s="140"/>
      <c r="J1082" s="219"/>
      <c r="L1082" s="138"/>
      <c r="M1082" s="141"/>
      <c r="T1082" s="142"/>
      <c r="AT1082" s="139" t="s">
        <v>162</v>
      </c>
      <c r="AU1082" s="139" t="s">
        <v>88</v>
      </c>
      <c r="AV1082" s="12" t="s">
        <v>86</v>
      </c>
      <c r="AW1082" s="12" t="s">
        <v>32</v>
      </c>
      <c r="AX1082" s="12" t="s">
        <v>78</v>
      </c>
      <c r="AY1082" s="139" t="s">
        <v>153</v>
      </c>
    </row>
    <row r="1083" spans="2:65" s="13" customFormat="1">
      <c r="B1083" s="143"/>
      <c r="C1083" s="223"/>
      <c r="D1083" s="220" t="s">
        <v>162</v>
      </c>
      <c r="E1083" s="224" t="s">
        <v>1</v>
      </c>
      <c r="F1083" s="225" t="s">
        <v>1009</v>
      </c>
      <c r="G1083" s="223"/>
      <c r="H1083" s="226">
        <v>14.196</v>
      </c>
      <c r="I1083" s="145"/>
      <c r="J1083" s="223"/>
      <c r="L1083" s="143"/>
      <c r="M1083" s="146"/>
      <c r="T1083" s="147"/>
      <c r="AT1083" s="144" t="s">
        <v>162</v>
      </c>
      <c r="AU1083" s="144" t="s">
        <v>88</v>
      </c>
      <c r="AV1083" s="13" t="s">
        <v>88</v>
      </c>
      <c r="AW1083" s="13" t="s">
        <v>32</v>
      </c>
      <c r="AX1083" s="13" t="s">
        <v>78</v>
      </c>
      <c r="AY1083" s="144" t="s">
        <v>153</v>
      </c>
    </row>
    <row r="1084" spans="2:65" s="14" customFormat="1">
      <c r="B1084" s="148"/>
      <c r="C1084" s="227"/>
      <c r="D1084" s="220" t="s">
        <v>162</v>
      </c>
      <c r="E1084" s="228" t="s">
        <v>1</v>
      </c>
      <c r="F1084" s="229" t="s">
        <v>165</v>
      </c>
      <c r="G1084" s="227"/>
      <c r="H1084" s="230">
        <v>14.196</v>
      </c>
      <c r="I1084" s="150"/>
      <c r="J1084" s="227"/>
      <c r="L1084" s="148"/>
      <c r="M1084" s="151"/>
      <c r="T1084" s="152"/>
      <c r="AT1084" s="149" t="s">
        <v>162</v>
      </c>
      <c r="AU1084" s="149" t="s">
        <v>88</v>
      </c>
      <c r="AV1084" s="14" t="s">
        <v>166</v>
      </c>
      <c r="AW1084" s="14" t="s">
        <v>32</v>
      </c>
      <c r="AX1084" s="14" t="s">
        <v>78</v>
      </c>
      <c r="AY1084" s="149" t="s">
        <v>153</v>
      </c>
    </row>
    <row r="1085" spans="2:65" s="15" customFormat="1">
      <c r="B1085" s="153"/>
      <c r="C1085" s="231"/>
      <c r="D1085" s="220" t="s">
        <v>162</v>
      </c>
      <c r="E1085" s="232" t="s">
        <v>1</v>
      </c>
      <c r="F1085" s="233" t="s">
        <v>167</v>
      </c>
      <c r="G1085" s="231"/>
      <c r="H1085" s="234">
        <v>14.196</v>
      </c>
      <c r="I1085" s="155"/>
      <c r="J1085" s="231"/>
      <c r="L1085" s="153"/>
      <c r="M1085" s="156"/>
      <c r="T1085" s="157"/>
      <c r="AT1085" s="154" t="s">
        <v>162</v>
      </c>
      <c r="AU1085" s="154" t="s">
        <v>88</v>
      </c>
      <c r="AV1085" s="15" t="s">
        <v>160</v>
      </c>
      <c r="AW1085" s="15" t="s">
        <v>32</v>
      </c>
      <c r="AX1085" s="15" t="s">
        <v>86</v>
      </c>
      <c r="AY1085" s="154" t="s">
        <v>153</v>
      </c>
    </row>
    <row r="1086" spans="2:65" s="1" customFormat="1" ht="16.5" customHeight="1">
      <c r="B1086" s="129"/>
      <c r="C1086" s="238" t="s">
        <v>1010</v>
      </c>
      <c r="D1086" s="238" t="s">
        <v>366</v>
      </c>
      <c r="E1086" s="239" t="s">
        <v>1011</v>
      </c>
      <c r="F1086" s="240" t="s">
        <v>1012</v>
      </c>
      <c r="G1086" s="241" t="s">
        <v>158</v>
      </c>
      <c r="H1086" s="242">
        <v>3.403</v>
      </c>
      <c r="I1086" s="159"/>
      <c r="J1086" s="249">
        <f>ROUND(I1086*H1086,2)</f>
        <v>0</v>
      </c>
      <c r="K1086" s="158" t="s">
        <v>159</v>
      </c>
      <c r="L1086" s="160"/>
      <c r="M1086" s="161" t="s">
        <v>1</v>
      </c>
      <c r="N1086" s="162" t="s">
        <v>43</v>
      </c>
      <c r="P1086" s="134">
        <f>O1086*H1086</f>
        <v>0</v>
      </c>
      <c r="Q1086" s="134">
        <v>0.02</v>
      </c>
      <c r="R1086" s="134">
        <f>Q1086*H1086</f>
        <v>6.8059999999999996E-2</v>
      </c>
      <c r="S1086" s="134">
        <v>0</v>
      </c>
      <c r="T1086" s="135">
        <f>S1086*H1086</f>
        <v>0</v>
      </c>
      <c r="AR1086" s="136" t="s">
        <v>381</v>
      </c>
      <c r="AT1086" s="136" t="s">
        <v>366</v>
      </c>
      <c r="AU1086" s="136" t="s">
        <v>88</v>
      </c>
      <c r="AY1086" s="17" t="s">
        <v>153</v>
      </c>
      <c r="BE1086" s="137">
        <f>IF(N1086="základní",J1086,0)</f>
        <v>0</v>
      </c>
      <c r="BF1086" s="137">
        <f>IF(N1086="snížená",J1086,0)</f>
        <v>0</v>
      </c>
      <c r="BG1086" s="137">
        <f>IF(N1086="zákl. přenesená",J1086,0)</f>
        <v>0</v>
      </c>
      <c r="BH1086" s="137">
        <f>IF(N1086="sníž. přenesená",J1086,0)</f>
        <v>0</v>
      </c>
      <c r="BI1086" s="137">
        <f>IF(N1086="nulová",J1086,0)</f>
        <v>0</v>
      </c>
      <c r="BJ1086" s="17" t="s">
        <v>86</v>
      </c>
      <c r="BK1086" s="137">
        <f>ROUND(I1086*H1086,2)</f>
        <v>0</v>
      </c>
      <c r="BL1086" s="17" t="s">
        <v>271</v>
      </c>
      <c r="BM1086" s="136" t="s">
        <v>1013</v>
      </c>
    </row>
    <row r="1087" spans="2:65" s="13" customFormat="1">
      <c r="B1087" s="143"/>
      <c r="C1087" s="223"/>
      <c r="D1087" s="220" t="s">
        <v>162</v>
      </c>
      <c r="E1087" s="224" t="s">
        <v>1</v>
      </c>
      <c r="F1087" s="225" t="s">
        <v>1014</v>
      </c>
      <c r="G1087" s="223"/>
      <c r="H1087" s="226">
        <v>3.403</v>
      </c>
      <c r="I1087" s="145"/>
      <c r="J1087" s="223"/>
      <c r="L1087" s="143"/>
      <c r="M1087" s="146"/>
      <c r="T1087" s="147"/>
      <c r="AT1087" s="144" t="s">
        <v>162</v>
      </c>
      <c r="AU1087" s="144" t="s">
        <v>88</v>
      </c>
      <c r="AV1087" s="13" t="s">
        <v>88</v>
      </c>
      <c r="AW1087" s="13" t="s">
        <v>32</v>
      </c>
      <c r="AX1087" s="13" t="s">
        <v>78</v>
      </c>
      <c r="AY1087" s="144" t="s">
        <v>153</v>
      </c>
    </row>
    <row r="1088" spans="2:65" s="14" customFormat="1">
      <c r="B1088" s="148"/>
      <c r="C1088" s="227"/>
      <c r="D1088" s="220" t="s">
        <v>162</v>
      </c>
      <c r="E1088" s="228" t="s">
        <v>1</v>
      </c>
      <c r="F1088" s="229" t="s">
        <v>165</v>
      </c>
      <c r="G1088" s="227"/>
      <c r="H1088" s="230">
        <v>3.403</v>
      </c>
      <c r="I1088" s="150"/>
      <c r="J1088" s="227"/>
      <c r="L1088" s="148"/>
      <c r="M1088" s="151"/>
      <c r="T1088" s="152"/>
      <c r="AT1088" s="149" t="s">
        <v>162</v>
      </c>
      <c r="AU1088" s="149" t="s">
        <v>88</v>
      </c>
      <c r="AV1088" s="14" t="s">
        <v>166</v>
      </c>
      <c r="AW1088" s="14" t="s">
        <v>32</v>
      </c>
      <c r="AX1088" s="14" t="s">
        <v>78</v>
      </c>
      <c r="AY1088" s="149" t="s">
        <v>153</v>
      </c>
    </row>
    <row r="1089" spans="2:65" s="15" customFormat="1">
      <c r="B1089" s="153"/>
      <c r="C1089" s="231"/>
      <c r="D1089" s="220" t="s">
        <v>162</v>
      </c>
      <c r="E1089" s="232" t="s">
        <v>1</v>
      </c>
      <c r="F1089" s="233" t="s">
        <v>167</v>
      </c>
      <c r="G1089" s="231"/>
      <c r="H1089" s="234">
        <v>3.403</v>
      </c>
      <c r="I1089" s="155"/>
      <c r="J1089" s="231"/>
      <c r="L1089" s="153"/>
      <c r="M1089" s="156"/>
      <c r="T1089" s="157"/>
      <c r="AT1089" s="154" t="s">
        <v>162</v>
      </c>
      <c r="AU1089" s="154" t="s">
        <v>88</v>
      </c>
      <c r="AV1089" s="15" t="s">
        <v>160</v>
      </c>
      <c r="AW1089" s="15" t="s">
        <v>32</v>
      </c>
      <c r="AX1089" s="15" t="s">
        <v>86</v>
      </c>
      <c r="AY1089" s="154" t="s">
        <v>153</v>
      </c>
    </row>
    <row r="1090" spans="2:65" s="1" customFormat="1" ht="44.25" customHeight="1">
      <c r="B1090" s="129"/>
      <c r="C1090" s="214" t="s">
        <v>1015</v>
      </c>
      <c r="D1090" s="214" t="s">
        <v>155</v>
      </c>
      <c r="E1090" s="215" t="s">
        <v>1016</v>
      </c>
      <c r="F1090" s="216" t="s">
        <v>1017</v>
      </c>
      <c r="G1090" s="217" t="s">
        <v>217</v>
      </c>
      <c r="H1090" s="218">
        <v>14.2</v>
      </c>
      <c r="I1090" s="131"/>
      <c r="J1090" s="248">
        <f>ROUND(I1090*H1090,2)</f>
        <v>0</v>
      </c>
      <c r="K1090" s="130" t="s">
        <v>159</v>
      </c>
      <c r="L1090" s="32"/>
      <c r="M1090" s="132" t="s">
        <v>1</v>
      </c>
      <c r="N1090" s="133" t="s">
        <v>43</v>
      </c>
      <c r="P1090" s="134">
        <f>O1090*H1090</f>
        <v>0</v>
      </c>
      <c r="Q1090" s="134">
        <v>0</v>
      </c>
      <c r="R1090" s="134">
        <f>Q1090*H1090</f>
        <v>0</v>
      </c>
      <c r="S1090" s="134">
        <v>0</v>
      </c>
      <c r="T1090" s="135">
        <f>S1090*H1090</f>
        <v>0</v>
      </c>
      <c r="AR1090" s="136" t="s">
        <v>271</v>
      </c>
      <c r="AT1090" s="136" t="s">
        <v>155</v>
      </c>
      <c r="AU1090" s="136" t="s">
        <v>88</v>
      </c>
      <c r="AY1090" s="17" t="s">
        <v>153</v>
      </c>
      <c r="BE1090" s="137">
        <f>IF(N1090="základní",J1090,0)</f>
        <v>0</v>
      </c>
      <c r="BF1090" s="137">
        <f>IF(N1090="snížená",J1090,0)</f>
        <v>0</v>
      </c>
      <c r="BG1090" s="137">
        <f>IF(N1090="zákl. přenesená",J1090,0)</f>
        <v>0</v>
      </c>
      <c r="BH1090" s="137">
        <f>IF(N1090="sníž. přenesená",J1090,0)</f>
        <v>0</v>
      </c>
      <c r="BI1090" s="137">
        <f>IF(N1090="nulová",J1090,0)</f>
        <v>0</v>
      </c>
      <c r="BJ1090" s="17" t="s">
        <v>86</v>
      </c>
      <c r="BK1090" s="137">
        <f>ROUND(I1090*H1090,2)</f>
        <v>0</v>
      </c>
      <c r="BL1090" s="17" t="s">
        <v>271</v>
      </c>
      <c r="BM1090" s="136" t="s">
        <v>1018</v>
      </c>
    </row>
    <row r="1091" spans="2:65" s="12" customFormat="1">
      <c r="B1091" s="138"/>
      <c r="C1091" s="219"/>
      <c r="D1091" s="220" t="s">
        <v>162</v>
      </c>
      <c r="E1091" s="221" t="s">
        <v>1</v>
      </c>
      <c r="F1091" s="222" t="s">
        <v>1019</v>
      </c>
      <c r="G1091" s="219"/>
      <c r="H1091" s="221" t="s">
        <v>1</v>
      </c>
      <c r="I1091" s="140"/>
      <c r="J1091" s="219"/>
      <c r="L1091" s="138"/>
      <c r="M1091" s="141"/>
      <c r="T1091" s="142"/>
      <c r="AT1091" s="139" t="s">
        <v>162</v>
      </c>
      <c r="AU1091" s="139" t="s">
        <v>88</v>
      </c>
      <c r="AV1091" s="12" t="s">
        <v>86</v>
      </c>
      <c r="AW1091" s="12" t="s">
        <v>32</v>
      </c>
      <c r="AX1091" s="12" t="s">
        <v>78</v>
      </c>
      <c r="AY1091" s="139" t="s">
        <v>153</v>
      </c>
    </row>
    <row r="1092" spans="2:65" s="12" customFormat="1">
      <c r="B1092" s="138"/>
      <c r="C1092" s="219"/>
      <c r="D1092" s="220" t="s">
        <v>162</v>
      </c>
      <c r="E1092" s="221" t="s">
        <v>1</v>
      </c>
      <c r="F1092" s="222" t="s">
        <v>264</v>
      </c>
      <c r="G1092" s="219"/>
      <c r="H1092" s="221" t="s">
        <v>1</v>
      </c>
      <c r="I1092" s="140"/>
      <c r="J1092" s="219"/>
      <c r="L1092" s="138"/>
      <c r="M1092" s="141"/>
      <c r="T1092" s="142"/>
      <c r="AT1092" s="139" t="s">
        <v>162</v>
      </c>
      <c r="AU1092" s="139" t="s">
        <v>88</v>
      </c>
      <c r="AV1092" s="12" t="s">
        <v>86</v>
      </c>
      <c r="AW1092" s="12" t="s">
        <v>32</v>
      </c>
      <c r="AX1092" s="12" t="s">
        <v>78</v>
      </c>
      <c r="AY1092" s="139" t="s">
        <v>153</v>
      </c>
    </row>
    <row r="1093" spans="2:65" s="12" customFormat="1">
      <c r="B1093" s="138"/>
      <c r="C1093" s="219"/>
      <c r="D1093" s="220" t="s">
        <v>162</v>
      </c>
      <c r="E1093" s="221" t="s">
        <v>1</v>
      </c>
      <c r="F1093" s="222" t="s">
        <v>979</v>
      </c>
      <c r="G1093" s="219"/>
      <c r="H1093" s="221" t="s">
        <v>1</v>
      </c>
      <c r="I1093" s="140"/>
      <c r="J1093" s="219"/>
      <c r="L1093" s="138"/>
      <c r="M1093" s="141"/>
      <c r="T1093" s="142"/>
      <c r="AT1093" s="139" t="s">
        <v>162</v>
      </c>
      <c r="AU1093" s="139" t="s">
        <v>88</v>
      </c>
      <c r="AV1093" s="12" t="s">
        <v>86</v>
      </c>
      <c r="AW1093" s="12" t="s">
        <v>32</v>
      </c>
      <c r="AX1093" s="12" t="s">
        <v>78</v>
      </c>
      <c r="AY1093" s="139" t="s">
        <v>153</v>
      </c>
    </row>
    <row r="1094" spans="2:65" s="13" customFormat="1">
      <c r="B1094" s="143"/>
      <c r="C1094" s="223"/>
      <c r="D1094" s="220" t="s">
        <v>162</v>
      </c>
      <c r="E1094" s="224" t="s">
        <v>1</v>
      </c>
      <c r="F1094" s="225" t="s">
        <v>477</v>
      </c>
      <c r="G1094" s="223"/>
      <c r="H1094" s="226">
        <v>14.2</v>
      </c>
      <c r="I1094" s="145"/>
      <c r="J1094" s="223"/>
      <c r="L1094" s="143"/>
      <c r="M1094" s="146"/>
      <c r="T1094" s="147"/>
      <c r="AT1094" s="144" t="s">
        <v>162</v>
      </c>
      <c r="AU1094" s="144" t="s">
        <v>88</v>
      </c>
      <c r="AV1094" s="13" t="s">
        <v>88</v>
      </c>
      <c r="AW1094" s="13" t="s">
        <v>32</v>
      </c>
      <c r="AX1094" s="13" t="s">
        <v>78</v>
      </c>
      <c r="AY1094" s="144" t="s">
        <v>153</v>
      </c>
    </row>
    <row r="1095" spans="2:65" s="14" customFormat="1">
      <c r="B1095" s="148"/>
      <c r="C1095" s="227"/>
      <c r="D1095" s="220" t="s">
        <v>162</v>
      </c>
      <c r="E1095" s="228" t="s">
        <v>1</v>
      </c>
      <c r="F1095" s="229" t="s">
        <v>165</v>
      </c>
      <c r="G1095" s="227"/>
      <c r="H1095" s="230">
        <v>14.2</v>
      </c>
      <c r="I1095" s="150"/>
      <c r="J1095" s="227"/>
      <c r="L1095" s="148"/>
      <c r="M1095" s="151"/>
      <c r="T1095" s="152"/>
      <c r="AT1095" s="149" t="s">
        <v>162</v>
      </c>
      <c r="AU1095" s="149" t="s">
        <v>88</v>
      </c>
      <c r="AV1095" s="14" t="s">
        <v>166</v>
      </c>
      <c r="AW1095" s="14" t="s">
        <v>32</v>
      </c>
      <c r="AX1095" s="14" t="s">
        <v>78</v>
      </c>
      <c r="AY1095" s="149" t="s">
        <v>153</v>
      </c>
    </row>
    <row r="1096" spans="2:65" s="15" customFormat="1">
      <c r="B1096" s="153"/>
      <c r="C1096" s="231"/>
      <c r="D1096" s="220" t="s">
        <v>162</v>
      </c>
      <c r="E1096" s="232" t="s">
        <v>1</v>
      </c>
      <c r="F1096" s="233" t="s">
        <v>167</v>
      </c>
      <c r="G1096" s="231"/>
      <c r="H1096" s="234">
        <v>14.2</v>
      </c>
      <c r="I1096" s="155"/>
      <c r="J1096" s="231"/>
      <c r="L1096" s="153"/>
      <c r="M1096" s="156"/>
      <c r="T1096" s="157"/>
      <c r="AT1096" s="154" t="s">
        <v>162</v>
      </c>
      <c r="AU1096" s="154" t="s">
        <v>88</v>
      </c>
      <c r="AV1096" s="15" t="s">
        <v>160</v>
      </c>
      <c r="AW1096" s="15" t="s">
        <v>32</v>
      </c>
      <c r="AX1096" s="15" t="s">
        <v>86</v>
      </c>
      <c r="AY1096" s="154" t="s">
        <v>153</v>
      </c>
    </row>
    <row r="1097" spans="2:65" s="1" customFormat="1" ht="24.15" customHeight="1">
      <c r="B1097" s="129"/>
      <c r="C1097" s="238" t="s">
        <v>1020</v>
      </c>
      <c r="D1097" s="238" t="s">
        <v>366</v>
      </c>
      <c r="E1097" s="239" t="s">
        <v>1021</v>
      </c>
      <c r="F1097" s="240" t="s">
        <v>1022</v>
      </c>
      <c r="G1097" s="241" t="s">
        <v>217</v>
      </c>
      <c r="H1097" s="242">
        <v>16.55</v>
      </c>
      <c r="I1097" s="159"/>
      <c r="J1097" s="249">
        <f>ROUND(I1097*H1097,2)</f>
        <v>0</v>
      </c>
      <c r="K1097" s="158" t="s">
        <v>159</v>
      </c>
      <c r="L1097" s="160"/>
      <c r="M1097" s="161" t="s">
        <v>1</v>
      </c>
      <c r="N1097" s="162" t="s">
        <v>43</v>
      </c>
      <c r="P1097" s="134">
        <f>O1097*H1097</f>
        <v>0</v>
      </c>
      <c r="Q1097" s="134">
        <v>6.0999999999999997E-4</v>
      </c>
      <c r="R1097" s="134">
        <f>Q1097*H1097</f>
        <v>1.00955E-2</v>
      </c>
      <c r="S1097" s="134">
        <v>0</v>
      </c>
      <c r="T1097" s="135">
        <f>S1097*H1097</f>
        <v>0</v>
      </c>
      <c r="AR1097" s="136" t="s">
        <v>381</v>
      </c>
      <c r="AT1097" s="136" t="s">
        <v>366</v>
      </c>
      <c r="AU1097" s="136" t="s">
        <v>88</v>
      </c>
      <c r="AY1097" s="17" t="s">
        <v>153</v>
      </c>
      <c r="BE1097" s="137">
        <f>IF(N1097="základní",J1097,0)</f>
        <v>0</v>
      </c>
      <c r="BF1097" s="137">
        <f>IF(N1097="snížená",J1097,0)</f>
        <v>0</v>
      </c>
      <c r="BG1097" s="137">
        <f>IF(N1097="zákl. přenesená",J1097,0)</f>
        <v>0</v>
      </c>
      <c r="BH1097" s="137">
        <f>IF(N1097="sníž. přenesená",J1097,0)</f>
        <v>0</v>
      </c>
      <c r="BI1097" s="137">
        <f>IF(N1097="nulová",J1097,0)</f>
        <v>0</v>
      </c>
      <c r="BJ1097" s="17" t="s">
        <v>86</v>
      </c>
      <c r="BK1097" s="137">
        <f>ROUND(I1097*H1097,2)</f>
        <v>0</v>
      </c>
      <c r="BL1097" s="17" t="s">
        <v>271</v>
      </c>
      <c r="BM1097" s="136" t="s">
        <v>1023</v>
      </c>
    </row>
    <row r="1098" spans="2:65" s="13" customFormat="1">
      <c r="B1098" s="143"/>
      <c r="C1098" s="223"/>
      <c r="D1098" s="220" t="s">
        <v>162</v>
      </c>
      <c r="E1098" s="223"/>
      <c r="F1098" s="225" t="s">
        <v>1024</v>
      </c>
      <c r="G1098" s="223"/>
      <c r="H1098" s="226">
        <v>16.55</v>
      </c>
      <c r="I1098" s="145"/>
      <c r="J1098" s="223"/>
      <c r="L1098" s="143"/>
      <c r="M1098" s="146"/>
      <c r="T1098" s="147"/>
      <c r="AT1098" s="144" t="s">
        <v>162</v>
      </c>
      <c r="AU1098" s="144" t="s">
        <v>88</v>
      </c>
      <c r="AV1098" s="13" t="s">
        <v>88</v>
      </c>
      <c r="AW1098" s="13" t="s">
        <v>3</v>
      </c>
      <c r="AX1098" s="13" t="s">
        <v>86</v>
      </c>
      <c r="AY1098" s="144" t="s">
        <v>153</v>
      </c>
    </row>
    <row r="1099" spans="2:65" s="1" customFormat="1" ht="44.25" customHeight="1">
      <c r="B1099" s="129"/>
      <c r="C1099" s="214" t="s">
        <v>1025</v>
      </c>
      <c r="D1099" s="214" t="s">
        <v>155</v>
      </c>
      <c r="E1099" s="215" t="s">
        <v>1026</v>
      </c>
      <c r="F1099" s="216" t="s">
        <v>1027</v>
      </c>
      <c r="G1099" s="217" t="s">
        <v>873</v>
      </c>
      <c r="H1099" s="163"/>
      <c r="I1099" s="131"/>
      <c r="J1099" s="248">
        <f>ROUND(I1099*H1099,2)</f>
        <v>0</v>
      </c>
      <c r="K1099" s="130" t="s">
        <v>159</v>
      </c>
      <c r="L1099" s="32"/>
      <c r="M1099" s="132" t="s">
        <v>1</v>
      </c>
      <c r="N1099" s="133" t="s">
        <v>43</v>
      </c>
      <c r="P1099" s="134">
        <f>O1099*H1099</f>
        <v>0</v>
      </c>
      <c r="Q1099" s="134">
        <v>0</v>
      </c>
      <c r="R1099" s="134">
        <f>Q1099*H1099</f>
        <v>0</v>
      </c>
      <c r="S1099" s="134">
        <v>0</v>
      </c>
      <c r="T1099" s="135">
        <f>S1099*H1099</f>
        <v>0</v>
      </c>
      <c r="AR1099" s="136" t="s">
        <v>271</v>
      </c>
      <c r="AT1099" s="136" t="s">
        <v>155</v>
      </c>
      <c r="AU1099" s="136" t="s">
        <v>88</v>
      </c>
      <c r="AY1099" s="17" t="s">
        <v>153</v>
      </c>
      <c r="BE1099" s="137">
        <f>IF(N1099="základní",J1099,0)</f>
        <v>0</v>
      </c>
      <c r="BF1099" s="137">
        <f>IF(N1099="snížená",J1099,0)</f>
        <v>0</v>
      </c>
      <c r="BG1099" s="137">
        <f>IF(N1099="zákl. přenesená",J1099,0)</f>
        <v>0</v>
      </c>
      <c r="BH1099" s="137">
        <f>IF(N1099="sníž. přenesená",J1099,0)</f>
        <v>0</v>
      </c>
      <c r="BI1099" s="137">
        <f>IF(N1099="nulová",J1099,0)</f>
        <v>0</v>
      </c>
      <c r="BJ1099" s="17" t="s">
        <v>86</v>
      </c>
      <c r="BK1099" s="137">
        <f>ROUND(I1099*H1099,2)</f>
        <v>0</v>
      </c>
      <c r="BL1099" s="17" t="s">
        <v>271</v>
      </c>
      <c r="BM1099" s="136" t="s">
        <v>1028</v>
      </c>
    </row>
    <row r="1100" spans="2:65" s="11" customFormat="1" ht="22.8" customHeight="1">
      <c r="B1100" s="119"/>
      <c r="C1100" s="235"/>
      <c r="D1100" s="236" t="s">
        <v>77</v>
      </c>
      <c r="E1100" s="237" t="s">
        <v>1029</v>
      </c>
      <c r="F1100" s="237" t="s">
        <v>1030</v>
      </c>
      <c r="G1100" s="235"/>
      <c r="H1100" s="235"/>
      <c r="I1100" s="122"/>
      <c r="J1100" s="247">
        <f>BK1100</f>
        <v>0</v>
      </c>
      <c r="L1100" s="119"/>
      <c r="M1100" s="123"/>
      <c r="P1100" s="124">
        <f>SUM(P1101:P1106)</f>
        <v>0</v>
      </c>
      <c r="R1100" s="124">
        <f>SUM(R1101:R1106)</f>
        <v>0</v>
      </c>
      <c r="T1100" s="125">
        <f>SUM(T1101:T1106)</f>
        <v>0</v>
      </c>
      <c r="AR1100" s="120" t="s">
        <v>88</v>
      </c>
      <c r="AT1100" s="126" t="s">
        <v>77</v>
      </c>
      <c r="AU1100" s="126" t="s">
        <v>86</v>
      </c>
      <c r="AY1100" s="120" t="s">
        <v>153</v>
      </c>
      <c r="BK1100" s="127">
        <f>SUM(BK1101:BK1106)</f>
        <v>0</v>
      </c>
    </row>
    <row r="1101" spans="2:65" s="1" customFormat="1" ht="24.15" customHeight="1">
      <c r="B1101" s="129"/>
      <c r="C1101" s="214" t="s">
        <v>1031</v>
      </c>
      <c r="D1101" s="214" t="s">
        <v>155</v>
      </c>
      <c r="E1101" s="215" t="s">
        <v>1032</v>
      </c>
      <c r="F1101" s="216" t="s">
        <v>1033</v>
      </c>
      <c r="G1101" s="217" t="s">
        <v>1034</v>
      </c>
      <c r="H1101" s="218">
        <v>1</v>
      </c>
      <c r="I1101" s="131"/>
      <c r="J1101" s="248">
        <f>ROUND(I1101*H1101,2)</f>
        <v>0</v>
      </c>
      <c r="K1101" s="130" t="s">
        <v>1</v>
      </c>
      <c r="L1101" s="32"/>
      <c r="M1101" s="132" t="s">
        <v>1</v>
      </c>
      <c r="N1101" s="133" t="s">
        <v>43</v>
      </c>
      <c r="P1101" s="134">
        <f>O1101*H1101</f>
        <v>0</v>
      </c>
      <c r="Q1101" s="134">
        <v>0</v>
      </c>
      <c r="R1101" s="134">
        <f>Q1101*H1101</f>
        <v>0</v>
      </c>
      <c r="S1101" s="134">
        <v>0</v>
      </c>
      <c r="T1101" s="135">
        <f>S1101*H1101</f>
        <v>0</v>
      </c>
      <c r="AR1101" s="136" t="s">
        <v>271</v>
      </c>
      <c r="AT1101" s="136" t="s">
        <v>155</v>
      </c>
      <c r="AU1101" s="136" t="s">
        <v>88</v>
      </c>
      <c r="AY1101" s="17" t="s">
        <v>153</v>
      </c>
      <c r="BE1101" s="137">
        <f>IF(N1101="základní",J1101,0)</f>
        <v>0</v>
      </c>
      <c r="BF1101" s="137">
        <f>IF(N1101="snížená",J1101,0)</f>
        <v>0</v>
      </c>
      <c r="BG1101" s="137">
        <f>IF(N1101="zákl. přenesená",J1101,0)</f>
        <v>0</v>
      </c>
      <c r="BH1101" s="137">
        <f>IF(N1101="sníž. přenesená",J1101,0)</f>
        <v>0</v>
      </c>
      <c r="BI1101" s="137">
        <f>IF(N1101="nulová",J1101,0)</f>
        <v>0</v>
      </c>
      <c r="BJ1101" s="17" t="s">
        <v>86</v>
      </c>
      <c r="BK1101" s="137">
        <f>ROUND(I1101*H1101,2)</f>
        <v>0</v>
      </c>
      <c r="BL1101" s="17" t="s">
        <v>271</v>
      </c>
      <c r="BM1101" s="136" t="s">
        <v>1035</v>
      </c>
    </row>
    <row r="1102" spans="2:65" s="12" customFormat="1">
      <c r="B1102" s="138"/>
      <c r="C1102" s="219"/>
      <c r="D1102" s="220" t="s">
        <v>162</v>
      </c>
      <c r="E1102" s="221" t="s">
        <v>1</v>
      </c>
      <c r="F1102" s="222" t="s">
        <v>2531</v>
      </c>
      <c r="G1102" s="219"/>
      <c r="H1102" s="221" t="s">
        <v>1</v>
      </c>
      <c r="I1102" s="140"/>
      <c r="J1102" s="219"/>
      <c r="L1102" s="138"/>
      <c r="M1102" s="141"/>
      <c r="T1102" s="142"/>
      <c r="AT1102" s="139" t="s">
        <v>162</v>
      </c>
      <c r="AU1102" s="139" t="s">
        <v>88</v>
      </c>
      <c r="AV1102" s="12" t="s">
        <v>86</v>
      </c>
      <c r="AW1102" s="12" t="s">
        <v>32</v>
      </c>
      <c r="AX1102" s="12" t="s">
        <v>78</v>
      </c>
      <c r="AY1102" s="139" t="s">
        <v>153</v>
      </c>
    </row>
    <row r="1103" spans="2:65" s="13" customFormat="1">
      <c r="B1103" s="143"/>
      <c r="C1103" s="223"/>
      <c r="D1103" s="220" t="s">
        <v>162</v>
      </c>
      <c r="E1103" s="224" t="s">
        <v>1</v>
      </c>
      <c r="F1103" s="225" t="s">
        <v>1036</v>
      </c>
      <c r="G1103" s="223"/>
      <c r="H1103" s="226">
        <v>1</v>
      </c>
      <c r="I1103" s="145"/>
      <c r="J1103" s="223"/>
      <c r="L1103" s="143"/>
      <c r="M1103" s="146"/>
      <c r="T1103" s="147"/>
      <c r="AT1103" s="144" t="s">
        <v>162</v>
      </c>
      <c r="AU1103" s="144" t="s">
        <v>88</v>
      </c>
      <c r="AV1103" s="13" t="s">
        <v>88</v>
      </c>
      <c r="AW1103" s="13" t="s">
        <v>32</v>
      </c>
      <c r="AX1103" s="13" t="s">
        <v>78</v>
      </c>
      <c r="AY1103" s="144" t="s">
        <v>153</v>
      </c>
    </row>
    <row r="1104" spans="2:65" s="14" customFormat="1">
      <c r="B1104" s="148"/>
      <c r="C1104" s="227"/>
      <c r="D1104" s="220" t="s">
        <v>162</v>
      </c>
      <c r="E1104" s="228" t="s">
        <v>1</v>
      </c>
      <c r="F1104" s="229" t="s">
        <v>165</v>
      </c>
      <c r="G1104" s="227"/>
      <c r="H1104" s="230">
        <v>1</v>
      </c>
      <c r="I1104" s="150"/>
      <c r="J1104" s="227"/>
      <c r="L1104" s="148"/>
      <c r="M1104" s="151"/>
      <c r="T1104" s="152"/>
      <c r="AT1104" s="149" t="s">
        <v>162</v>
      </c>
      <c r="AU1104" s="149" t="s">
        <v>88</v>
      </c>
      <c r="AV1104" s="14" t="s">
        <v>166</v>
      </c>
      <c r="AW1104" s="14" t="s">
        <v>32</v>
      </c>
      <c r="AX1104" s="14" t="s">
        <v>78</v>
      </c>
      <c r="AY1104" s="149" t="s">
        <v>153</v>
      </c>
    </row>
    <row r="1105" spans="2:65" s="15" customFormat="1">
      <c r="B1105" s="153"/>
      <c r="C1105" s="231"/>
      <c r="D1105" s="220" t="s">
        <v>162</v>
      </c>
      <c r="E1105" s="232" t="s">
        <v>1</v>
      </c>
      <c r="F1105" s="233" t="s">
        <v>167</v>
      </c>
      <c r="G1105" s="231"/>
      <c r="H1105" s="234">
        <v>1</v>
      </c>
      <c r="I1105" s="155"/>
      <c r="J1105" s="231"/>
      <c r="L1105" s="153"/>
      <c r="M1105" s="156"/>
      <c r="T1105" s="157"/>
      <c r="AT1105" s="154" t="s">
        <v>162</v>
      </c>
      <c r="AU1105" s="154" t="s">
        <v>88</v>
      </c>
      <c r="AV1105" s="15" t="s">
        <v>160</v>
      </c>
      <c r="AW1105" s="15" t="s">
        <v>32</v>
      </c>
      <c r="AX1105" s="15" t="s">
        <v>86</v>
      </c>
      <c r="AY1105" s="154" t="s">
        <v>153</v>
      </c>
    </row>
    <row r="1106" spans="2:65" s="1" customFormat="1" ht="49.05" customHeight="1">
      <c r="B1106" s="129"/>
      <c r="C1106" s="214" t="s">
        <v>1037</v>
      </c>
      <c r="D1106" s="214" t="s">
        <v>155</v>
      </c>
      <c r="E1106" s="215" t="s">
        <v>1038</v>
      </c>
      <c r="F1106" s="216" t="s">
        <v>1039</v>
      </c>
      <c r="G1106" s="217" t="s">
        <v>873</v>
      </c>
      <c r="H1106" s="163"/>
      <c r="I1106" s="131"/>
      <c r="J1106" s="248">
        <f>ROUND(I1106*H1106,2)</f>
        <v>0</v>
      </c>
      <c r="K1106" s="130" t="s">
        <v>159</v>
      </c>
      <c r="L1106" s="32"/>
      <c r="M1106" s="132" t="s">
        <v>1</v>
      </c>
      <c r="N1106" s="133" t="s">
        <v>43</v>
      </c>
      <c r="P1106" s="134">
        <f>O1106*H1106</f>
        <v>0</v>
      </c>
      <c r="Q1106" s="134">
        <v>0</v>
      </c>
      <c r="R1106" s="134">
        <f>Q1106*H1106</f>
        <v>0</v>
      </c>
      <c r="S1106" s="134">
        <v>0</v>
      </c>
      <c r="T1106" s="135">
        <f>S1106*H1106</f>
        <v>0</v>
      </c>
      <c r="AR1106" s="136" t="s">
        <v>271</v>
      </c>
      <c r="AT1106" s="136" t="s">
        <v>155</v>
      </c>
      <c r="AU1106" s="136" t="s">
        <v>88</v>
      </c>
      <c r="AY1106" s="17" t="s">
        <v>153</v>
      </c>
      <c r="BE1106" s="137">
        <f>IF(N1106="základní",J1106,0)</f>
        <v>0</v>
      </c>
      <c r="BF1106" s="137">
        <f>IF(N1106="snížená",J1106,0)</f>
        <v>0</v>
      </c>
      <c r="BG1106" s="137">
        <f>IF(N1106="zákl. přenesená",J1106,0)</f>
        <v>0</v>
      </c>
      <c r="BH1106" s="137">
        <f>IF(N1106="sníž. přenesená",J1106,0)</f>
        <v>0</v>
      </c>
      <c r="BI1106" s="137">
        <f>IF(N1106="nulová",J1106,0)</f>
        <v>0</v>
      </c>
      <c r="BJ1106" s="17" t="s">
        <v>86</v>
      </c>
      <c r="BK1106" s="137">
        <f>ROUND(I1106*H1106,2)</f>
        <v>0</v>
      </c>
      <c r="BL1106" s="17" t="s">
        <v>271</v>
      </c>
      <c r="BM1106" s="136" t="s">
        <v>1040</v>
      </c>
    </row>
    <row r="1107" spans="2:65" s="11" customFormat="1" ht="22.8" customHeight="1">
      <c r="B1107" s="119"/>
      <c r="C1107" s="235"/>
      <c r="D1107" s="236" t="s">
        <v>77</v>
      </c>
      <c r="E1107" s="237" t="s">
        <v>1041</v>
      </c>
      <c r="F1107" s="237" t="s">
        <v>1042</v>
      </c>
      <c r="G1107" s="235"/>
      <c r="H1107" s="235"/>
      <c r="I1107" s="122"/>
      <c r="J1107" s="247">
        <f>BK1107</f>
        <v>0</v>
      </c>
      <c r="L1107" s="119"/>
      <c r="M1107" s="123"/>
      <c r="P1107" s="124">
        <f>SUM(P1108:P1113)</f>
        <v>0</v>
      </c>
      <c r="R1107" s="124">
        <f>SUM(R1108:R1113)</f>
        <v>7.6472879999999993E-2</v>
      </c>
      <c r="T1107" s="125">
        <f>SUM(T1108:T1113)</f>
        <v>0</v>
      </c>
      <c r="AR1107" s="120" t="s">
        <v>88</v>
      </c>
      <c r="AT1107" s="126" t="s">
        <v>77</v>
      </c>
      <c r="AU1107" s="126" t="s">
        <v>86</v>
      </c>
      <c r="AY1107" s="120" t="s">
        <v>153</v>
      </c>
      <c r="BK1107" s="127">
        <f>SUM(BK1108:BK1113)</f>
        <v>0</v>
      </c>
    </row>
    <row r="1108" spans="2:65" s="1" customFormat="1" ht="49.05" customHeight="1">
      <c r="B1108" s="129"/>
      <c r="C1108" s="214" t="s">
        <v>1043</v>
      </c>
      <c r="D1108" s="214" t="s">
        <v>155</v>
      </c>
      <c r="E1108" s="215" t="s">
        <v>1044</v>
      </c>
      <c r="F1108" s="216" t="s">
        <v>1045</v>
      </c>
      <c r="G1108" s="217" t="s">
        <v>217</v>
      </c>
      <c r="H1108" s="218">
        <v>5.4779999999999998</v>
      </c>
      <c r="I1108" s="131"/>
      <c r="J1108" s="248">
        <f>ROUND(I1108*H1108,2)</f>
        <v>0</v>
      </c>
      <c r="K1108" s="130" t="s">
        <v>159</v>
      </c>
      <c r="L1108" s="32"/>
      <c r="M1108" s="132" t="s">
        <v>1</v>
      </c>
      <c r="N1108" s="133" t="s">
        <v>43</v>
      </c>
      <c r="P1108" s="134">
        <f>O1108*H1108</f>
        <v>0</v>
      </c>
      <c r="Q1108" s="134">
        <v>1.396E-2</v>
      </c>
      <c r="R1108" s="134">
        <f>Q1108*H1108</f>
        <v>7.6472879999999993E-2</v>
      </c>
      <c r="S1108" s="134">
        <v>0</v>
      </c>
      <c r="T1108" s="135">
        <f>S1108*H1108</f>
        <v>0</v>
      </c>
      <c r="AR1108" s="136" t="s">
        <v>271</v>
      </c>
      <c r="AT1108" s="136" t="s">
        <v>155</v>
      </c>
      <c r="AU1108" s="136" t="s">
        <v>88</v>
      </c>
      <c r="AY1108" s="17" t="s">
        <v>153</v>
      </c>
      <c r="BE1108" s="137">
        <f>IF(N1108="základní",J1108,0)</f>
        <v>0</v>
      </c>
      <c r="BF1108" s="137">
        <f>IF(N1108="snížená",J1108,0)</f>
        <v>0</v>
      </c>
      <c r="BG1108" s="137">
        <f>IF(N1108="zákl. přenesená",J1108,0)</f>
        <v>0</v>
      </c>
      <c r="BH1108" s="137">
        <f>IF(N1108="sníž. přenesená",J1108,0)</f>
        <v>0</v>
      </c>
      <c r="BI1108" s="137">
        <f>IF(N1108="nulová",J1108,0)</f>
        <v>0</v>
      </c>
      <c r="BJ1108" s="17" t="s">
        <v>86</v>
      </c>
      <c r="BK1108" s="137">
        <f>ROUND(I1108*H1108,2)</f>
        <v>0</v>
      </c>
      <c r="BL1108" s="17" t="s">
        <v>271</v>
      </c>
      <c r="BM1108" s="136" t="s">
        <v>1046</v>
      </c>
    </row>
    <row r="1109" spans="2:65" s="12" customFormat="1">
      <c r="B1109" s="138"/>
      <c r="C1109" s="219"/>
      <c r="D1109" s="220" t="s">
        <v>162</v>
      </c>
      <c r="E1109" s="221" t="s">
        <v>1</v>
      </c>
      <c r="F1109" s="222" t="s">
        <v>1047</v>
      </c>
      <c r="G1109" s="219"/>
      <c r="H1109" s="221" t="s">
        <v>1</v>
      </c>
      <c r="I1109" s="140"/>
      <c r="J1109" s="219"/>
      <c r="L1109" s="138"/>
      <c r="M1109" s="141"/>
      <c r="T1109" s="142"/>
      <c r="AT1109" s="139" t="s">
        <v>162</v>
      </c>
      <c r="AU1109" s="139" t="s">
        <v>88</v>
      </c>
      <c r="AV1109" s="12" t="s">
        <v>86</v>
      </c>
      <c r="AW1109" s="12" t="s">
        <v>32</v>
      </c>
      <c r="AX1109" s="12" t="s">
        <v>78</v>
      </c>
      <c r="AY1109" s="139" t="s">
        <v>153</v>
      </c>
    </row>
    <row r="1110" spans="2:65" s="13" customFormat="1">
      <c r="B1110" s="143"/>
      <c r="C1110" s="223"/>
      <c r="D1110" s="220" t="s">
        <v>162</v>
      </c>
      <c r="E1110" s="224" t="s">
        <v>1</v>
      </c>
      <c r="F1110" s="225" t="s">
        <v>990</v>
      </c>
      <c r="G1110" s="223"/>
      <c r="H1110" s="226">
        <v>5.4779999999999998</v>
      </c>
      <c r="I1110" s="145"/>
      <c r="J1110" s="223"/>
      <c r="L1110" s="143"/>
      <c r="M1110" s="146"/>
      <c r="T1110" s="147"/>
      <c r="AT1110" s="144" t="s">
        <v>162</v>
      </c>
      <c r="AU1110" s="144" t="s">
        <v>88</v>
      </c>
      <c r="AV1110" s="13" t="s">
        <v>88</v>
      </c>
      <c r="AW1110" s="13" t="s">
        <v>32</v>
      </c>
      <c r="AX1110" s="13" t="s">
        <v>78</v>
      </c>
      <c r="AY1110" s="144" t="s">
        <v>153</v>
      </c>
    </row>
    <row r="1111" spans="2:65" s="14" customFormat="1">
      <c r="B1111" s="148"/>
      <c r="C1111" s="227"/>
      <c r="D1111" s="220" t="s">
        <v>162</v>
      </c>
      <c r="E1111" s="228" t="s">
        <v>1</v>
      </c>
      <c r="F1111" s="229" t="s">
        <v>165</v>
      </c>
      <c r="G1111" s="227"/>
      <c r="H1111" s="230">
        <v>5.4779999999999998</v>
      </c>
      <c r="I1111" s="150"/>
      <c r="J1111" s="227"/>
      <c r="L1111" s="148"/>
      <c r="M1111" s="151"/>
      <c r="T1111" s="152"/>
      <c r="AT1111" s="149" t="s">
        <v>162</v>
      </c>
      <c r="AU1111" s="149" t="s">
        <v>88</v>
      </c>
      <c r="AV1111" s="14" t="s">
        <v>166</v>
      </c>
      <c r="AW1111" s="14" t="s">
        <v>32</v>
      </c>
      <c r="AX1111" s="14" t="s">
        <v>78</v>
      </c>
      <c r="AY1111" s="149" t="s">
        <v>153</v>
      </c>
    </row>
    <row r="1112" spans="2:65" s="15" customFormat="1">
      <c r="B1112" s="153"/>
      <c r="C1112" s="231"/>
      <c r="D1112" s="220" t="s">
        <v>162</v>
      </c>
      <c r="E1112" s="232" t="s">
        <v>1</v>
      </c>
      <c r="F1112" s="233" t="s">
        <v>167</v>
      </c>
      <c r="G1112" s="231"/>
      <c r="H1112" s="234">
        <v>5.4779999999999998</v>
      </c>
      <c r="I1112" s="155"/>
      <c r="J1112" s="231"/>
      <c r="L1112" s="153"/>
      <c r="M1112" s="156"/>
      <c r="T1112" s="157"/>
      <c r="AT1112" s="154" t="s">
        <v>162</v>
      </c>
      <c r="AU1112" s="154" t="s">
        <v>88</v>
      </c>
      <c r="AV1112" s="15" t="s">
        <v>160</v>
      </c>
      <c r="AW1112" s="15" t="s">
        <v>32</v>
      </c>
      <c r="AX1112" s="15" t="s">
        <v>86</v>
      </c>
      <c r="AY1112" s="154" t="s">
        <v>153</v>
      </c>
    </row>
    <row r="1113" spans="2:65" s="1" customFormat="1" ht="44.25" customHeight="1">
      <c r="B1113" s="129"/>
      <c r="C1113" s="214" t="s">
        <v>1048</v>
      </c>
      <c r="D1113" s="214" t="s">
        <v>155</v>
      </c>
      <c r="E1113" s="215" t="s">
        <v>1049</v>
      </c>
      <c r="F1113" s="216" t="s">
        <v>1050</v>
      </c>
      <c r="G1113" s="217" t="s">
        <v>873</v>
      </c>
      <c r="H1113" s="163"/>
      <c r="I1113" s="131"/>
      <c r="J1113" s="248">
        <f>ROUND(I1113*H1113,2)</f>
        <v>0</v>
      </c>
      <c r="K1113" s="130" t="s">
        <v>159</v>
      </c>
      <c r="L1113" s="32"/>
      <c r="M1113" s="132" t="s">
        <v>1</v>
      </c>
      <c r="N1113" s="133" t="s">
        <v>43</v>
      </c>
      <c r="P1113" s="134">
        <f>O1113*H1113</f>
        <v>0</v>
      </c>
      <c r="Q1113" s="134">
        <v>0</v>
      </c>
      <c r="R1113" s="134">
        <f>Q1113*H1113</f>
        <v>0</v>
      </c>
      <c r="S1113" s="134">
        <v>0</v>
      </c>
      <c r="T1113" s="135">
        <f>S1113*H1113</f>
        <v>0</v>
      </c>
      <c r="AR1113" s="136" t="s">
        <v>271</v>
      </c>
      <c r="AT1113" s="136" t="s">
        <v>155</v>
      </c>
      <c r="AU1113" s="136" t="s">
        <v>88</v>
      </c>
      <c r="AY1113" s="17" t="s">
        <v>153</v>
      </c>
      <c r="BE1113" s="137">
        <f>IF(N1113="základní",J1113,0)</f>
        <v>0</v>
      </c>
      <c r="BF1113" s="137">
        <f>IF(N1113="snížená",J1113,0)</f>
        <v>0</v>
      </c>
      <c r="BG1113" s="137">
        <f>IF(N1113="zákl. přenesená",J1113,0)</f>
        <v>0</v>
      </c>
      <c r="BH1113" s="137">
        <f>IF(N1113="sníž. přenesená",J1113,0)</f>
        <v>0</v>
      </c>
      <c r="BI1113" s="137">
        <f>IF(N1113="nulová",J1113,0)</f>
        <v>0</v>
      </c>
      <c r="BJ1113" s="17" t="s">
        <v>86</v>
      </c>
      <c r="BK1113" s="137">
        <f>ROUND(I1113*H1113,2)</f>
        <v>0</v>
      </c>
      <c r="BL1113" s="17" t="s">
        <v>271</v>
      </c>
      <c r="BM1113" s="136" t="s">
        <v>1051</v>
      </c>
    </row>
    <row r="1114" spans="2:65" s="11" customFormat="1" ht="22.8" customHeight="1">
      <c r="B1114" s="119"/>
      <c r="C1114" s="235"/>
      <c r="D1114" s="236" t="s">
        <v>77</v>
      </c>
      <c r="E1114" s="237" t="s">
        <v>1052</v>
      </c>
      <c r="F1114" s="237" t="s">
        <v>1053</v>
      </c>
      <c r="G1114" s="235"/>
      <c r="H1114" s="235"/>
      <c r="I1114" s="122"/>
      <c r="J1114" s="247">
        <f>BK1114</f>
        <v>0</v>
      </c>
      <c r="L1114" s="119"/>
      <c r="M1114" s="123"/>
      <c r="P1114" s="124">
        <f>SUM(P1115:P1173)</f>
        <v>0</v>
      </c>
      <c r="R1114" s="124">
        <f>SUM(R1115:R1173)</f>
        <v>1.4591859600000001</v>
      </c>
      <c r="T1114" s="125">
        <f>SUM(T1115:T1173)</f>
        <v>0</v>
      </c>
      <c r="AR1114" s="120" t="s">
        <v>88</v>
      </c>
      <c r="AT1114" s="126" t="s">
        <v>77</v>
      </c>
      <c r="AU1114" s="126" t="s">
        <v>86</v>
      </c>
      <c r="AY1114" s="120" t="s">
        <v>153</v>
      </c>
      <c r="BK1114" s="127">
        <f>SUM(BK1115:BK1173)</f>
        <v>0</v>
      </c>
    </row>
    <row r="1115" spans="2:65" s="1" customFormat="1" ht="49.05" customHeight="1">
      <c r="B1115" s="129"/>
      <c r="C1115" s="214" t="s">
        <v>1054</v>
      </c>
      <c r="D1115" s="214" t="s">
        <v>155</v>
      </c>
      <c r="E1115" s="215" t="s">
        <v>1055</v>
      </c>
      <c r="F1115" s="216" t="s">
        <v>1056</v>
      </c>
      <c r="G1115" s="217" t="s">
        <v>217</v>
      </c>
      <c r="H1115" s="218">
        <v>68.599999999999994</v>
      </c>
      <c r="I1115" s="131"/>
      <c r="J1115" s="248">
        <f>ROUND(I1115*H1115,2)</f>
        <v>0</v>
      </c>
      <c r="K1115" s="130" t="s">
        <v>159</v>
      </c>
      <c r="L1115" s="32"/>
      <c r="M1115" s="132" t="s">
        <v>1</v>
      </c>
      <c r="N1115" s="133" t="s">
        <v>43</v>
      </c>
      <c r="P1115" s="134">
        <f>O1115*H1115</f>
        <v>0</v>
      </c>
      <c r="Q1115" s="134">
        <v>1.259E-2</v>
      </c>
      <c r="R1115" s="134">
        <f>Q1115*H1115</f>
        <v>0.86367399999999994</v>
      </c>
      <c r="S1115" s="134">
        <v>0</v>
      </c>
      <c r="T1115" s="135">
        <f>S1115*H1115</f>
        <v>0</v>
      </c>
      <c r="AR1115" s="136" t="s">
        <v>271</v>
      </c>
      <c r="AT1115" s="136" t="s">
        <v>155</v>
      </c>
      <c r="AU1115" s="136" t="s">
        <v>88</v>
      </c>
      <c r="AY1115" s="17" t="s">
        <v>153</v>
      </c>
      <c r="BE1115" s="137">
        <f>IF(N1115="základní",J1115,0)</f>
        <v>0</v>
      </c>
      <c r="BF1115" s="137">
        <f>IF(N1115="snížená",J1115,0)</f>
        <v>0</v>
      </c>
      <c r="BG1115" s="137">
        <f>IF(N1115="zákl. přenesená",J1115,0)</f>
        <v>0</v>
      </c>
      <c r="BH1115" s="137">
        <f>IF(N1115="sníž. přenesená",J1115,0)</f>
        <v>0</v>
      </c>
      <c r="BI1115" s="137">
        <f>IF(N1115="nulová",J1115,0)</f>
        <v>0</v>
      </c>
      <c r="BJ1115" s="17" t="s">
        <v>86</v>
      </c>
      <c r="BK1115" s="137">
        <f>ROUND(I1115*H1115,2)</f>
        <v>0</v>
      </c>
      <c r="BL1115" s="17" t="s">
        <v>271</v>
      </c>
      <c r="BM1115" s="136" t="s">
        <v>1057</v>
      </c>
    </row>
    <row r="1116" spans="2:65" s="12" customFormat="1">
      <c r="B1116" s="138"/>
      <c r="C1116" s="219"/>
      <c r="D1116" s="220" t="s">
        <v>162</v>
      </c>
      <c r="E1116" s="221" t="s">
        <v>1</v>
      </c>
      <c r="F1116" s="222" t="s">
        <v>1058</v>
      </c>
      <c r="G1116" s="219"/>
      <c r="H1116" s="221" t="s">
        <v>1</v>
      </c>
      <c r="I1116" s="140"/>
      <c r="J1116" s="219"/>
      <c r="L1116" s="138"/>
      <c r="M1116" s="141"/>
      <c r="T1116" s="142"/>
      <c r="AT1116" s="139" t="s">
        <v>162</v>
      </c>
      <c r="AU1116" s="139" t="s">
        <v>88</v>
      </c>
      <c r="AV1116" s="12" t="s">
        <v>86</v>
      </c>
      <c r="AW1116" s="12" t="s">
        <v>32</v>
      </c>
      <c r="AX1116" s="12" t="s">
        <v>78</v>
      </c>
      <c r="AY1116" s="139" t="s">
        <v>153</v>
      </c>
    </row>
    <row r="1117" spans="2:65" s="12" customFormat="1">
      <c r="B1117" s="138"/>
      <c r="C1117" s="219"/>
      <c r="D1117" s="220" t="s">
        <v>162</v>
      </c>
      <c r="E1117" s="221" t="s">
        <v>1</v>
      </c>
      <c r="F1117" s="222" t="s">
        <v>264</v>
      </c>
      <c r="G1117" s="219"/>
      <c r="H1117" s="221" t="s">
        <v>1</v>
      </c>
      <c r="I1117" s="140"/>
      <c r="J1117" s="219"/>
      <c r="L1117" s="138"/>
      <c r="M1117" s="141"/>
      <c r="T1117" s="142"/>
      <c r="AT1117" s="139" t="s">
        <v>162</v>
      </c>
      <c r="AU1117" s="139" t="s">
        <v>88</v>
      </c>
      <c r="AV1117" s="12" t="s">
        <v>86</v>
      </c>
      <c r="AW1117" s="12" t="s">
        <v>32</v>
      </c>
      <c r="AX1117" s="12" t="s">
        <v>78</v>
      </c>
      <c r="AY1117" s="139" t="s">
        <v>153</v>
      </c>
    </row>
    <row r="1118" spans="2:65" s="12" customFormat="1">
      <c r="B1118" s="138"/>
      <c r="C1118" s="219"/>
      <c r="D1118" s="220" t="s">
        <v>162</v>
      </c>
      <c r="E1118" s="221" t="s">
        <v>1</v>
      </c>
      <c r="F1118" s="222" t="s">
        <v>276</v>
      </c>
      <c r="G1118" s="219"/>
      <c r="H1118" s="221" t="s">
        <v>1</v>
      </c>
      <c r="I1118" s="140"/>
      <c r="J1118" s="219"/>
      <c r="L1118" s="138"/>
      <c r="M1118" s="141"/>
      <c r="T1118" s="142"/>
      <c r="AT1118" s="139" t="s">
        <v>162</v>
      </c>
      <c r="AU1118" s="139" t="s">
        <v>88</v>
      </c>
      <c r="AV1118" s="12" t="s">
        <v>86</v>
      </c>
      <c r="AW1118" s="12" t="s">
        <v>32</v>
      </c>
      <c r="AX1118" s="12" t="s">
        <v>78</v>
      </c>
      <c r="AY1118" s="139" t="s">
        <v>153</v>
      </c>
    </row>
    <row r="1119" spans="2:65" s="13" customFormat="1">
      <c r="B1119" s="143"/>
      <c r="C1119" s="223"/>
      <c r="D1119" s="220" t="s">
        <v>162</v>
      </c>
      <c r="E1119" s="224" t="s">
        <v>1</v>
      </c>
      <c r="F1119" s="225" t="s">
        <v>1059</v>
      </c>
      <c r="G1119" s="223"/>
      <c r="H1119" s="226">
        <v>39.799999999999997</v>
      </c>
      <c r="I1119" s="145"/>
      <c r="J1119" s="223"/>
      <c r="L1119" s="143"/>
      <c r="M1119" s="146"/>
      <c r="T1119" s="147"/>
      <c r="AT1119" s="144" t="s">
        <v>162</v>
      </c>
      <c r="AU1119" s="144" t="s">
        <v>88</v>
      </c>
      <c r="AV1119" s="13" t="s">
        <v>88</v>
      </c>
      <c r="AW1119" s="13" t="s">
        <v>32</v>
      </c>
      <c r="AX1119" s="13" t="s">
        <v>78</v>
      </c>
      <c r="AY1119" s="144" t="s">
        <v>153</v>
      </c>
    </row>
    <row r="1120" spans="2:65" s="12" customFormat="1">
      <c r="B1120" s="138"/>
      <c r="C1120" s="219"/>
      <c r="D1120" s="220" t="s">
        <v>162</v>
      </c>
      <c r="E1120" s="221" t="s">
        <v>1</v>
      </c>
      <c r="F1120" s="222" t="s">
        <v>512</v>
      </c>
      <c r="G1120" s="219"/>
      <c r="H1120" s="221" t="s">
        <v>1</v>
      </c>
      <c r="I1120" s="140"/>
      <c r="J1120" s="219"/>
      <c r="L1120" s="138"/>
      <c r="M1120" s="141"/>
      <c r="T1120" s="142"/>
      <c r="AT1120" s="139" t="s">
        <v>162</v>
      </c>
      <c r="AU1120" s="139" t="s">
        <v>88</v>
      </c>
      <c r="AV1120" s="12" t="s">
        <v>86</v>
      </c>
      <c r="AW1120" s="12" t="s">
        <v>32</v>
      </c>
      <c r="AX1120" s="12" t="s">
        <v>78</v>
      </c>
      <c r="AY1120" s="139" t="s">
        <v>153</v>
      </c>
    </row>
    <row r="1121" spans="2:65" s="13" customFormat="1">
      <c r="B1121" s="143"/>
      <c r="C1121" s="223"/>
      <c r="D1121" s="220" t="s">
        <v>162</v>
      </c>
      <c r="E1121" s="224" t="s">
        <v>1</v>
      </c>
      <c r="F1121" s="225" t="s">
        <v>1060</v>
      </c>
      <c r="G1121" s="223"/>
      <c r="H1121" s="226">
        <v>1.7</v>
      </c>
      <c r="I1121" s="145"/>
      <c r="J1121" s="223"/>
      <c r="L1121" s="143"/>
      <c r="M1121" s="146"/>
      <c r="T1121" s="147"/>
      <c r="AT1121" s="144" t="s">
        <v>162</v>
      </c>
      <c r="AU1121" s="144" t="s">
        <v>88</v>
      </c>
      <c r="AV1121" s="13" t="s">
        <v>88</v>
      </c>
      <c r="AW1121" s="13" t="s">
        <v>32</v>
      </c>
      <c r="AX1121" s="13" t="s">
        <v>78</v>
      </c>
      <c r="AY1121" s="144" t="s">
        <v>153</v>
      </c>
    </row>
    <row r="1122" spans="2:65" s="12" customFormat="1">
      <c r="B1122" s="138"/>
      <c r="C1122" s="219"/>
      <c r="D1122" s="220" t="s">
        <v>162</v>
      </c>
      <c r="E1122" s="221" t="s">
        <v>1</v>
      </c>
      <c r="F1122" s="222" t="s">
        <v>321</v>
      </c>
      <c r="G1122" s="219"/>
      <c r="H1122" s="221" t="s">
        <v>1</v>
      </c>
      <c r="I1122" s="140"/>
      <c r="J1122" s="219"/>
      <c r="L1122" s="138"/>
      <c r="M1122" s="141"/>
      <c r="T1122" s="142"/>
      <c r="AT1122" s="139" t="s">
        <v>162</v>
      </c>
      <c r="AU1122" s="139" t="s">
        <v>88</v>
      </c>
      <c r="AV1122" s="12" t="s">
        <v>86</v>
      </c>
      <c r="AW1122" s="12" t="s">
        <v>32</v>
      </c>
      <c r="AX1122" s="12" t="s">
        <v>78</v>
      </c>
      <c r="AY1122" s="139" t="s">
        <v>153</v>
      </c>
    </row>
    <row r="1123" spans="2:65" s="13" customFormat="1">
      <c r="B1123" s="143"/>
      <c r="C1123" s="223"/>
      <c r="D1123" s="220" t="s">
        <v>162</v>
      </c>
      <c r="E1123" s="224" t="s">
        <v>1</v>
      </c>
      <c r="F1123" s="225" t="s">
        <v>1061</v>
      </c>
      <c r="G1123" s="223"/>
      <c r="H1123" s="226">
        <v>6.6</v>
      </c>
      <c r="I1123" s="145"/>
      <c r="J1123" s="223"/>
      <c r="L1123" s="143"/>
      <c r="M1123" s="146"/>
      <c r="T1123" s="147"/>
      <c r="AT1123" s="144" t="s">
        <v>162</v>
      </c>
      <c r="AU1123" s="144" t="s">
        <v>88</v>
      </c>
      <c r="AV1123" s="13" t="s">
        <v>88</v>
      </c>
      <c r="AW1123" s="13" t="s">
        <v>32</v>
      </c>
      <c r="AX1123" s="13" t="s">
        <v>78</v>
      </c>
      <c r="AY1123" s="144" t="s">
        <v>153</v>
      </c>
    </row>
    <row r="1124" spans="2:65" s="14" customFormat="1">
      <c r="B1124" s="148"/>
      <c r="C1124" s="227"/>
      <c r="D1124" s="220" t="s">
        <v>162</v>
      </c>
      <c r="E1124" s="228" t="s">
        <v>1</v>
      </c>
      <c r="F1124" s="229" t="s">
        <v>165</v>
      </c>
      <c r="G1124" s="227"/>
      <c r="H1124" s="230">
        <v>48.1</v>
      </c>
      <c r="I1124" s="150"/>
      <c r="J1124" s="227"/>
      <c r="L1124" s="148"/>
      <c r="M1124" s="151"/>
      <c r="T1124" s="152"/>
      <c r="AT1124" s="149" t="s">
        <v>162</v>
      </c>
      <c r="AU1124" s="149" t="s">
        <v>88</v>
      </c>
      <c r="AV1124" s="14" t="s">
        <v>166</v>
      </c>
      <c r="AW1124" s="14" t="s">
        <v>32</v>
      </c>
      <c r="AX1124" s="14" t="s">
        <v>78</v>
      </c>
      <c r="AY1124" s="149" t="s">
        <v>153</v>
      </c>
    </row>
    <row r="1125" spans="2:65" s="12" customFormat="1">
      <c r="B1125" s="138"/>
      <c r="C1125" s="219"/>
      <c r="D1125" s="220" t="s">
        <v>162</v>
      </c>
      <c r="E1125" s="221" t="s">
        <v>1</v>
      </c>
      <c r="F1125" s="222" t="s">
        <v>268</v>
      </c>
      <c r="G1125" s="219"/>
      <c r="H1125" s="221" t="s">
        <v>1</v>
      </c>
      <c r="I1125" s="140"/>
      <c r="J1125" s="219"/>
      <c r="L1125" s="138"/>
      <c r="M1125" s="141"/>
      <c r="T1125" s="142"/>
      <c r="AT1125" s="139" t="s">
        <v>162</v>
      </c>
      <c r="AU1125" s="139" t="s">
        <v>88</v>
      </c>
      <c r="AV1125" s="12" t="s">
        <v>86</v>
      </c>
      <c r="AW1125" s="12" t="s">
        <v>32</v>
      </c>
      <c r="AX1125" s="12" t="s">
        <v>78</v>
      </c>
      <c r="AY1125" s="139" t="s">
        <v>153</v>
      </c>
    </row>
    <row r="1126" spans="2:65" s="12" customFormat="1">
      <c r="B1126" s="138"/>
      <c r="C1126" s="219"/>
      <c r="D1126" s="220" t="s">
        <v>162</v>
      </c>
      <c r="E1126" s="221" t="s">
        <v>1</v>
      </c>
      <c r="F1126" s="222" t="s">
        <v>331</v>
      </c>
      <c r="G1126" s="219"/>
      <c r="H1126" s="221" t="s">
        <v>1</v>
      </c>
      <c r="I1126" s="140"/>
      <c r="J1126" s="219"/>
      <c r="L1126" s="138"/>
      <c r="M1126" s="141"/>
      <c r="T1126" s="142"/>
      <c r="AT1126" s="139" t="s">
        <v>162</v>
      </c>
      <c r="AU1126" s="139" t="s">
        <v>88</v>
      </c>
      <c r="AV1126" s="12" t="s">
        <v>86</v>
      </c>
      <c r="AW1126" s="12" t="s">
        <v>32</v>
      </c>
      <c r="AX1126" s="12" t="s">
        <v>78</v>
      </c>
      <c r="AY1126" s="139" t="s">
        <v>153</v>
      </c>
    </row>
    <row r="1127" spans="2:65" s="13" customFormat="1">
      <c r="B1127" s="143"/>
      <c r="C1127" s="223"/>
      <c r="D1127" s="220" t="s">
        <v>162</v>
      </c>
      <c r="E1127" s="224" t="s">
        <v>1</v>
      </c>
      <c r="F1127" s="225" t="s">
        <v>1062</v>
      </c>
      <c r="G1127" s="223"/>
      <c r="H1127" s="226">
        <v>20.5</v>
      </c>
      <c r="I1127" s="145"/>
      <c r="J1127" s="223"/>
      <c r="L1127" s="143"/>
      <c r="M1127" s="146"/>
      <c r="T1127" s="147"/>
      <c r="AT1127" s="144" t="s">
        <v>162</v>
      </c>
      <c r="AU1127" s="144" t="s">
        <v>88</v>
      </c>
      <c r="AV1127" s="13" t="s">
        <v>88</v>
      </c>
      <c r="AW1127" s="13" t="s">
        <v>32</v>
      </c>
      <c r="AX1127" s="13" t="s">
        <v>78</v>
      </c>
      <c r="AY1127" s="144" t="s">
        <v>153</v>
      </c>
    </row>
    <row r="1128" spans="2:65" s="14" customFormat="1">
      <c r="B1128" s="148"/>
      <c r="C1128" s="227"/>
      <c r="D1128" s="220" t="s">
        <v>162</v>
      </c>
      <c r="E1128" s="228" t="s">
        <v>1</v>
      </c>
      <c r="F1128" s="229" t="s">
        <v>165</v>
      </c>
      <c r="G1128" s="227"/>
      <c r="H1128" s="230">
        <v>20.5</v>
      </c>
      <c r="I1128" s="150"/>
      <c r="J1128" s="227"/>
      <c r="L1128" s="148"/>
      <c r="M1128" s="151"/>
      <c r="T1128" s="152"/>
      <c r="AT1128" s="149" t="s">
        <v>162</v>
      </c>
      <c r="AU1128" s="149" t="s">
        <v>88</v>
      </c>
      <c r="AV1128" s="14" t="s">
        <v>166</v>
      </c>
      <c r="AW1128" s="14" t="s">
        <v>32</v>
      </c>
      <c r="AX1128" s="14" t="s">
        <v>78</v>
      </c>
      <c r="AY1128" s="149" t="s">
        <v>153</v>
      </c>
    </row>
    <row r="1129" spans="2:65" s="15" customFormat="1">
      <c r="B1129" s="153"/>
      <c r="C1129" s="231"/>
      <c r="D1129" s="220" t="s">
        <v>162</v>
      </c>
      <c r="E1129" s="232" t="s">
        <v>1</v>
      </c>
      <c r="F1129" s="233" t="s">
        <v>167</v>
      </c>
      <c r="G1129" s="231"/>
      <c r="H1129" s="234">
        <v>68.599999999999994</v>
      </c>
      <c r="I1129" s="155"/>
      <c r="J1129" s="231"/>
      <c r="L1129" s="153"/>
      <c r="M1129" s="156"/>
      <c r="T1129" s="157"/>
      <c r="AT1129" s="154" t="s">
        <v>162</v>
      </c>
      <c r="AU1129" s="154" t="s">
        <v>88</v>
      </c>
      <c r="AV1129" s="15" t="s">
        <v>160</v>
      </c>
      <c r="AW1129" s="15" t="s">
        <v>32</v>
      </c>
      <c r="AX1129" s="15" t="s">
        <v>86</v>
      </c>
      <c r="AY1129" s="154" t="s">
        <v>153</v>
      </c>
    </row>
    <row r="1130" spans="2:65" s="1" customFormat="1" ht="37.799999999999997" customHeight="1">
      <c r="B1130" s="129"/>
      <c r="C1130" s="214" t="s">
        <v>1063</v>
      </c>
      <c r="D1130" s="214" t="s">
        <v>155</v>
      </c>
      <c r="E1130" s="215" t="s">
        <v>1064</v>
      </c>
      <c r="F1130" s="216" t="s">
        <v>1065</v>
      </c>
      <c r="G1130" s="217" t="s">
        <v>217</v>
      </c>
      <c r="H1130" s="218">
        <v>82.372</v>
      </c>
      <c r="I1130" s="131"/>
      <c r="J1130" s="248">
        <f>ROUND(I1130*H1130,2)</f>
        <v>0</v>
      </c>
      <c r="K1130" s="130" t="s">
        <v>159</v>
      </c>
      <c r="L1130" s="32"/>
      <c r="M1130" s="132" t="s">
        <v>1</v>
      </c>
      <c r="N1130" s="133" t="s">
        <v>43</v>
      </c>
      <c r="P1130" s="134">
        <f>O1130*H1130</f>
        <v>0</v>
      </c>
      <c r="Q1130" s="134">
        <v>1E-4</v>
      </c>
      <c r="R1130" s="134">
        <f>Q1130*H1130</f>
        <v>8.2372000000000001E-3</v>
      </c>
      <c r="S1130" s="134">
        <v>0</v>
      </c>
      <c r="T1130" s="135">
        <f>S1130*H1130</f>
        <v>0</v>
      </c>
      <c r="AR1130" s="136" t="s">
        <v>271</v>
      </c>
      <c r="AT1130" s="136" t="s">
        <v>155</v>
      </c>
      <c r="AU1130" s="136" t="s">
        <v>88</v>
      </c>
      <c r="AY1130" s="17" t="s">
        <v>153</v>
      </c>
      <c r="BE1130" s="137">
        <f>IF(N1130="základní",J1130,0)</f>
        <v>0</v>
      </c>
      <c r="BF1130" s="137">
        <f>IF(N1130="snížená",J1130,0)</f>
        <v>0</v>
      </c>
      <c r="BG1130" s="137">
        <f>IF(N1130="zákl. přenesená",J1130,0)</f>
        <v>0</v>
      </c>
      <c r="BH1130" s="137">
        <f>IF(N1130="sníž. přenesená",J1130,0)</f>
        <v>0</v>
      </c>
      <c r="BI1130" s="137">
        <f>IF(N1130="nulová",J1130,0)</f>
        <v>0</v>
      </c>
      <c r="BJ1130" s="17" t="s">
        <v>86</v>
      </c>
      <c r="BK1130" s="137">
        <f>ROUND(I1130*H1130,2)</f>
        <v>0</v>
      </c>
      <c r="BL1130" s="17" t="s">
        <v>271</v>
      </c>
      <c r="BM1130" s="136" t="s">
        <v>1066</v>
      </c>
    </row>
    <row r="1131" spans="2:65" s="12" customFormat="1">
      <c r="B1131" s="138"/>
      <c r="C1131" s="219"/>
      <c r="D1131" s="220" t="s">
        <v>162</v>
      </c>
      <c r="E1131" s="221" t="s">
        <v>1</v>
      </c>
      <c r="F1131" s="222" t="s">
        <v>1067</v>
      </c>
      <c r="G1131" s="219"/>
      <c r="H1131" s="221" t="s">
        <v>1</v>
      </c>
      <c r="I1131" s="140"/>
      <c r="J1131" s="219"/>
      <c r="L1131" s="138"/>
      <c r="M1131" s="141"/>
      <c r="T1131" s="142"/>
      <c r="AT1131" s="139" t="s">
        <v>162</v>
      </c>
      <c r="AU1131" s="139" t="s">
        <v>88</v>
      </c>
      <c r="AV1131" s="12" t="s">
        <v>86</v>
      </c>
      <c r="AW1131" s="12" t="s">
        <v>32</v>
      </c>
      <c r="AX1131" s="12" t="s">
        <v>78</v>
      </c>
      <c r="AY1131" s="139" t="s">
        <v>153</v>
      </c>
    </row>
    <row r="1132" spans="2:65" s="13" customFormat="1">
      <c r="B1132" s="143"/>
      <c r="C1132" s="223"/>
      <c r="D1132" s="220" t="s">
        <v>162</v>
      </c>
      <c r="E1132" s="224" t="s">
        <v>1</v>
      </c>
      <c r="F1132" s="225" t="s">
        <v>1068</v>
      </c>
      <c r="G1132" s="223"/>
      <c r="H1132" s="226">
        <v>68.599999999999994</v>
      </c>
      <c r="I1132" s="145"/>
      <c r="J1132" s="223"/>
      <c r="L1132" s="143"/>
      <c r="M1132" s="146"/>
      <c r="T1132" s="147"/>
      <c r="AT1132" s="144" t="s">
        <v>162</v>
      </c>
      <c r="AU1132" s="144" t="s">
        <v>88</v>
      </c>
      <c r="AV1132" s="13" t="s">
        <v>88</v>
      </c>
      <c r="AW1132" s="13" t="s">
        <v>32</v>
      </c>
      <c r="AX1132" s="13" t="s">
        <v>78</v>
      </c>
      <c r="AY1132" s="144" t="s">
        <v>153</v>
      </c>
    </row>
    <row r="1133" spans="2:65" s="14" customFormat="1">
      <c r="B1133" s="148"/>
      <c r="C1133" s="227"/>
      <c r="D1133" s="220" t="s">
        <v>162</v>
      </c>
      <c r="E1133" s="228" t="s">
        <v>1</v>
      </c>
      <c r="F1133" s="229" t="s">
        <v>165</v>
      </c>
      <c r="G1133" s="227"/>
      <c r="H1133" s="230">
        <v>68.599999999999994</v>
      </c>
      <c r="I1133" s="150"/>
      <c r="J1133" s="227"/>
      <c r="L1133" s="148"/>
      <c r="M1133" s="151"/>
      <c r="T1133" s="152"/>
      <c r="AT1133" s="149" t="s">
        <v>162</v>
      </c>
      <c r="AU1133" s="149" t="s">
        <v>88</v>
      </c>
      <c r="AV1133" s="14" t="s">
        <v>166</v>
      </c>
      <c r="AW1133" s="14" t="s">
        <v>32</v>
      </c>
      <c r="AX1133" s="14" t="s">
        <v>78</v>
      </c>
      <c r="AY1133" s="149" t="s">
        <v>153</v>
      </c>
    </row>
    <row r="1134" spans="2:65" s="12" customFormat="1">
      <c r="B1134" s="138"/>
      <c r="C1134" s="219"/>
      <c r="D1134" s="220" t="s">
        <v>162</v>
      </c>
      <c r="E1134" s="221" t="s">
        <v>1</v>
      </c>
      <c r="F1134" s="222" t="s">
        <v>1069</v>
      </c>
      <c r="G1134" s="219"/>
      <c r="H1134" s="221" t="s">
        <v>1</v>
      </c>
      <c r="I1134" s="140"/>
      <c r="J1134" s="219"/>
      <c r="L1134" s="138"/>
      <c r="M1134" s="141"/>
      <c r="T1134" s="142"/>
      <c r="AT1134" s="139" t="s">
        <v>162</v>
      </c>
      <c r="AU1134" s="139" t="s">
        <v>88</v>
      </c>
      <c r="AV1134" s="12" t="s">
        <v>86</v>
      </c>
      <c r="AW1134" s="12" t="s">
        <v>32</v>
      </c>
      <c r="AX1134" s="12" t="s">
        <v>78</v>
      </c>
      <c r="AY1134" s="139" t="s">
        <v>153</v>
      </c>
    </row>
    <row r="1135" spans="2:65" s="13" customFormat="1">
      <c r="B1135" s="143"/>
      <c r="C1135" s="223"/>
      <c r="D1135" s="220" t="s">
        <v>162</v>
      </c>
      <c r="E1135" s="224" t="s">
        <v>1</v>
      </c>
      <c r="F1135" s="225" t="s">
        <v>1070</v>
      </c>
      <c r="G1135" s="223"/>
      <c r="H1135" s="226">
        <v>13.772</v>
      </c>
      <c r="I1135" s="145"/>
      <c r="J1135" s="223"/>
      <c r="L1135" s="143"/>
      <c r="M1135" s="146"/>
      <c r="T1135" s="147"/>
      <c r="AT1135" s="144" t="s">
        <v>162</v>
      </c>
      <c r="AU1135" s="144" t="s">
        <v>88</v>
      </c>
      <c r="AV1135" s="13" t="s">
        <v>88</v>
      </c>
      <c r="AW1135" s="13" t="s">
        <v>32</v>
      </c>
      <c r="AX1135" s="13" t="s">
        <v>78</v>
      </c>
      <c r="AY1135" s="144" t="s">
        <v>153</v>
      </c>
    </row>
    <row r="1136" spans="2:65" s="14" customFormat="1">
      <c r="B1136" s="148"/>
      <c r="C1136" s="227"/>
      <c r="D1136" s="220" t="s">
        <v>162</v>
      </c>
      <c r="E1136" s="228" t="s">
        <v>1</v>
      </c>
      <c r="F1136" s="229" t="s">
        <v>165</v>
      </c>
      <c r="G1136" s="227"/>
      <c r="H1136" s="230">
        <v>13.772</v>
      </c>
      <c r="I1136" s="150"/>
      <c r="J1136" s="227"/>
      <c r="L1136" s="148"/>
      <c r="M1136" s="151"/>
      <c r="T1136" s="152"/>
      <c r="AT1136" s="149" t="s">
        <v>162</v>
      </c>
      <c r="AU1136" s="149" t="s">
        <v>88</v>
      </c>
      <c r="AV1136" s="14" t="s">
        <v>166</v>
      </c>
      <c r="AW1136" s="14" t="s">
        <v>32</v>
      </c>
      <c r="AX1136" s="14" t="s">
        <v>78</v>
      </c>
      <c r="AY1136" s="149" t="s">
        <v>153</v>
      </c>
    </row>
    <row r="1137" spans="2:65" s="15" customFormat="1">
      <c r="B1137" s="153"/>
      <c r="C1137" s="231"/>
      <c r="D1137" s="220" t="s">
        <v>162</v>
      </c>
      <c r="E1137" s="232" t="s">
        <v>1</v>
      </c>
      <c r="F1137" s="233" t="s">
        <v>167</v>
      </c>
      <c r="G1137" s="231"/>
      <c r="H1137" s="234">
        <v>82.372</v>
      </c>
      <c r="I1137" s="155"/>
      <c r="J1137" s="231"/>
      <c r="L1137" s="153"/>
      <c r="M1137" s="156"/>
      <c r="T1137" s="157"/>
      <c r="AT1137" s="154" t="s">
        <v>162</v>
      </c>
      <c r="AU1137" s="154" t="s">
        <v>88</v>
      </c>
      <c r="AV1137" s="15" t="s">
        <v>160</v>
      </c>
      <c r="AW1137" s="15" t="s">
        <v>32</v>
      </c>
      <c r="AX1137" s="15" t="s">
        <v>86</v>
      </c>
      <c r="AY1137" s="154" t="s">
        <v>153</v>
      </c>
    </row>
    <row r="1138" spans="2:65" s="1" customFormat="1" ht="44.25" customHeight="1">
      <c r="B1138" s="129"/>
      <c r="C1138" s="214" t="s">
        <v>1071</v>
      </c>
      <c r="D1138" s="214" t="s">
        <v>155</v>
      </c>
      <c r="E1138" s="215" t="s">
        <v>1072</v>
      </c>
      <c r="F1138" s="216" t="s">
        <v>1073</v>
      </c>
      <c r="G1138" s="217" t="s">
        <v>217</v>
      </c>
      <c r="H1138" s="218">
        <v>68.599999999999994</v>
      </c>
      <c r="I1138" s="131"/>
      <c r="J1138" s="248">
        <f>ROUND(I1138*H1138,2)</f>
        <v>0</v>
      </c>
      <c r="K1138" s="130" t="s">
        <v>159</v>
      </c>
      <c r="L1138" s="32"/>
      <c r="M1138" s="132" t="s">
        <v>1</v>
      </c>
      <c r="N1138" s="133" t="s">
        <v>43</v>
      </c>
      <c r="P1138" s="134">
        <f>O1138*H1138</f>
        <v>0</v>
      </c>
      <c r="Q1138" s="134">
        <v>0</v>
      </c>
      <c r="R1138" s="134">
        <f>Q1138*H1138</f>
        <v>0</v>
      </c>
      <c r="S1138" s="134">
        <v>0</v>
      </c>
      <c r="T1138" s="135">
        <f>S1138*H1138</f>
        <v>0</v>
      </c>
      <c r="AR1138" s="136" t="s">
        <v>271</v>
      </c>
      <c r="AT1138" s="136" t="s">
        <v>155</v>
      </c>
      <c r="AU1138" s="136" t="s">
        <v>88</v>
      </c>
      <c r="AY1138" s="17" t="s">
        <v>153</v>
      </c>
      <c r="BE1138" s="137">
        <f>IF(N1138="základní",J1138,0)</f>
        <v>0</v>
      </c>
      <c r="BF1138" s="137">
        <f>IF(N1138="snížená",J1138,0)</f>
        <v>0</v>
      </c>
      <c r="BG1138" s="137">
        <f>IF(N1138="zákl. přenesená",J1138,0)</f>
        <v>0</v>
      </c>
      <c r="BH1138" s="137">
        <f>IF(N1138="sníž. přenesená",J1138,0)</f>
        <v>0</v>
      </c>
      <c r="BI1138" s="137">
        <f>IF(N1138="nulová",J1138,0)</f>
        <v>0</v>
      </c>
      <c r="BJ1138" s="17" t="s">
        <v>86</v>
      </c>
      <c r="BK1138" s="137">
        <f>ROUND(I1138*H1138,2)</f>
        <v>0</v>
      </c>
      <c r="BL1138" s="17" t="s">
        <v>271</v>
      </c>
      <c r="BM1138" s="136" t="s">
        <v>1074</v>
      </c>
    </row>
    <row r="1139" spans="2:65" s="12" customFormat="1">
      <c r="B1139" s="138"/>
      <c r="C1139" s="219"/>
      <c r="D1139" s="220" t="s">
        <v>162</v>
      </c>
      <c r="E1139" s="221" t="s">
        <v>1</v>
      </c>
      <c r="F1139" s="222" t="s">
        <v>1075</v>
      </c>
      <c r="G1139" s="219"/>
      <c r="H1139" s="221" t="s">
        <v>1</v>
      </c>
      <c r="I1139" s="140"/>
      <c r="J1139" s="219"/>
      <c r="L1139" s="138"/>
      <c r="M1139" s="141"/>
      <c r="T1139" s="142"/>
      <c r="AT1139" s="139" t="s">
        <v>162</v>
      </c>
      <c r="AU1139" s="139" t="s">
        <v>88</v>
      </c>
      <c r="AV1139" s="12" t="s">
        <v>86</v>
      </c>
      <c r="AW1139" s="12" t="s">
        <v>32</v>
      </c>
      <c r="AX1139" s="12" t="s">
        <v>78</v>
      </c>
      <c r="AY1139" s="139" t="s">
        <v>153</v>
      </c>
    </row>
    <row r="1140" spans="2:65" s="12" customFormat="1">
      <c r="B1140" s="138"/>
      <c r="C1140" s="219"/>
      <c r="D1140" s="220" t="s">
        <v>162</v>
      </c>
      <c r="E1140" s="221" t="s">
        <v>1</v>
      </c>
      <c r="F1140" s="222" t="s">
        <v>1058</v>
      </c>
      <c r="G1140" s="219"/>
      <c r="H1140" s="221" t="s">
        <v>1</v>
      </c>
      <c r="I1140" s="140"/>
      <c r="J1140" s="219"/>
      <c r="L1140" s="138"/>
      <c r="M1140" s="141"/>
      <c r="T1140" s="142"/>
      <c r="AT1140" s="139" t="s">
        <v>162</v>
      </c>
      <c r="AU1140" s="139" t="s">
        <v>88</v>
      </c>
      <c r="AV1140" s="12" t="s">
        <v>86</v>
      </c>
      <c r="AW1140" s="12" t="s">
        <v>32</v>
      </c>
      <c r="AX1140" s="12" t="s">
        <v>78</v>
      </c>
      <c r="AY1140" s="139" t="s">
        <v>153</v>
      </c>
    </row>
    <row r="1141" spans="2:65" s="12" customFormat="1">
      <c r="B1141" s="138"/>
      <c r="C1141" s="219"/>
      <c r="D1141" s="220" t="s">
        <v>162</v>
      </c>
      <c r="E1141" s="221" t="s">
        <v>1</v>
      </c>
      <c r="F1141" s="222" t="s">
        <v>264</v>
      </c>
      <c r="G1141" s="219"/>
      <c r="H1141" s="221" t="s">
        <v>1</v>
      </c>
      <c r="I1141" s="140"/>
      <c r="J1141" s="219"/>
      <c r="L1141" s="138"/>
      <c r="M1141" s="141"/>
      <c r="T1141" s="142"/>
      <c r="AT1141" s="139" t="s">
        <v>162</v>
      </c>
      <c r="AU1141" s="139" t="s">
        <v>88</v>
      </c>
      <c r="AV1141" s="12" t="s">
        <v>86</v>
      </c>
      <c r="AW1141" s="12" t="s">
        <v>32</v>
      </c>
      <c r="AX1141" s="12" t="s">
        <v>78</v>
      </c>
      <c r="AY1141" s="139" t="s">
        <v>153</v>
      </c>
    </row>
    <row r="1142" spans="2:65" s="12" customFormat="1">
      <c r="B1142" s="138"/>
      <c r="C1142" s="219"/>
      <c r="D1142" s="220" t="s">
        <v>162</v>
      </c>
      <c r="E1142" s="221" t="s">
        <v>1</v>
      </c>
      <c r="F1142" s="222" t="s">
        <v>276</v>
      </c>
      <c r="G1142" s="219"/>
      <c r="H1142" s="221" t="s">
        <v>1</v>
      </c>
      <c r="I1142" s="140"/>
      <c r="J1142" s="219"/>
      <c r="L1142" s="138"/>
      <c r="M1142" s="141"/>
      <c r="T1142" s="142"/>
      <c r="AT1142" s="139" t="s">
        <v>162</v>
      </c>
      <c r="AU1142" s="139" t="s">
        <v>88</v>
      </c>
      <c r="AV1142" s="12" t="s">
        <v>86</v>
      </c>
      <c r="AW1142" s="12" t="s">
        <v>32</v>
      </c>
      <c r="AX1142" s="12" t="s">
        <v>78</v>
      </c>
      <c r="AY1142" s="139" t="s">
        <v>153</v>
      </c>
    </row>
    <row r="1143" spans="2:65" s="13" customFormat="1">
      <c r="B1143" s="143"/>
      <c r="C1143" s="223"/>
      <c r="D1143" s="220" t="s">
        <v>162</v>
      </c>
      <c r="E1143" s="224" t="s">
        <v>1</v>
      </c>
      <c r="F1143" s="225" t="s">
        <v>1059</v>
      </c>
      <c r="G1143" s="223"/>
      <c r="H1143" s="226">
        <v>39.799999999999997</v>
      </c>
      <c r="I1143" s="145"/>
      <c r="J1143" s="223"/>
      <c r="L1143" s="143"/>
      <c r="M1143" s="146"/>
      <c r="T1143" s="147"/>
      <c r="AT1143" s="144" t="s">
        <v>162</v>
      </c>
      <c r="AU1143" s="144" t="s">
        <v>88</v>
      </c>
      <c r="AV1143" s="13" t="s">
        <v>88</v>
      </c>
      <c r="AW1143" s="13" t="s">
        <v>32</v>
      </c>
      <c r="AX1143" s="13" t="s">
        <v>78</v>
      </c>
      <c r="AY1143" s="144" t="s">
        <v>153</v>
      </c>
    </row>
    <row r="1144" spans="2:65" s="12" customFormat="1">
      <c r="B1144" s="138"/>
      <c r="C1144" s="219"/>
      <c r="D1144" s="220" t="s">
        <v>162</v>
      </c>
      <c r="E1144" s="221" t="s">
        <v>1</v>
      </c>
      <c r="F1144" s="222" t="s">
        <v>512</v>
      </c>
      <c r="G1144" s="219"/>
      <c r="H1144" s="221" t="s">
        <v>1</v>
      </c>
      <c r="I1144" s="140"/>
      <c r="J1144" s="219"/>
      <c r="L1144" s="138"/>
      <c r="M1144" s="141"/>
      <c r="T1144" s="142"/>
      <c r="AT1144" s="139" t="s">
        <v>162</v>
      </c>
      <c r="AU1144" s="139" t="s">
        <v>88</v>
      </c>
      <c r="AV1144" s="12" t="s">
        <v>86</v>
      </c>
      <c r="AW1144" s="12" t="s">
        <v>32</v>
      </c>
      <c r="AX1144" s="12" t="s">
        <v>78</v>
      </c>
      <c r="AY1144" s="139" t="s">
        <v>153</v>
      </c>
    </row>
    <row r="1145" spans="2:65" s="13" customFormat="1">
      <c r="B1145" s="143"/>
      <c r="C1145" s="223"/>
      <c r="D1145" s="220" t="s">
        <v>162</v>
      </c>
      <c r="E1145" s="224" t="s">
        <v>1</v>
      </c>
      <c r="F1145" s="225" t="s">
        <v>1060</v>
      </c>
      <c r="G1145" s="223"/>
      <c r="H1145" s="226">
        <v>1.7</v>
      </c>
      <c r="I1145" s="145"/>
      <c r="J1145" s="223"/>
      <c r="L1145" s="143"/>
      <c r="M1145" s="146"/>
      <c r="T1145" s="147"/>
      <c r="AT1145" s="144" t="s">
        <v>162</v>
      </c>
      <c r="AU1145" s="144" t="s">
        <v>88</v>
      </c>
      <c r="AV1145" s="13" t="s">
        <v>88</v>
      </c>
      <c r="AW1145" s="13" t="s">
        <v>32</v>
      </c>
      <c r="AX1145" s="13" t="s">
        <v>78</v>
      </c>
      <c r="AY1145" s="144" t="s">
        <v>153</v>
      </c>
    </row>
    <row r="1146" spans="2:65" s="12" customFormat="1">
      <c r="B1146" s="138"/>
      <c r="C1146" s="219"/>
      <c r="D1146" s="220" t="s">
        <v>162</v>
      </c>
      <c r="E1146" s="221" t="s">
        <v>1</v>
      </c>
      <c r="F1146" s="222" t="s">
        <v>321</v>
      </c>
      <c r="G1146" s="219"/>
      <c r="H1146" s="221" t="s">
        <v>1</v>
      </c>
      <c r="I1146" s="140"/>
      <c r="J1146" s="219"/>
      <c r="L1146" s="138"/>
      <c r="M1146" s="141"/>
      <c r="T1146" s="142"/>
      <c r="AT1146" s="139" t="s">
        <v>162</v>
      </c>
      <c r="AU1146" s="139" t="s">
        <v>88</v>
      </c>
      <c r="AV1146" s="12" t="s">
        <v>86</v>
      </c>
      <c r="AW1146" s="12" t="s">
        <v>32</v>
      </c>
      <c r="AX1146" s="12" t="s">
        <v>78</v>
      </c>
      <c r="AY1146" s="139" t="s">
        <v>153</v>
      </c>
    </row>
    <row r="1147" spans="2:65" s="13" customFormat="1">
      <c r="B1147" s="143"/>
      <c r="C1147" s="223"/>
      <c r="D1147" s="220" t="s">
        <v>162</v>
      </c>
      <c r="E1147" s="224" t="s">
        <v>1</v>
      </c>
      <c r="F1147" s="225" t="s">
        <v>1061</v>
      </c>
      <c r="G1147" s="223"/>
      <c r="H1147" s="226">
        <v>6.6</v>
      </c>
      <c r="I1147" s="145"/>
      <c r="J1147" s="223"/>
      <c r="L1147" s="143"/>
      <c r="M1147" s="146"/>
      <c r="T1147" s="147"/>
      <c r="AT1147" s="144" t="s">
        <v>162</v>
      </c>
      <c r="AU1147" s="144" t="s">
        <v>88</v>
      </c>
      <c r="AV1147" s="13" t="s">
        <v>88</v>
      </c>
      <c r="AW1147" s="13" t="s">
        <v>32</v>
      </c>
      <c r="AX1147" s="13" t="s">
        <v>78</v>
      </c>
      <c r="AY1147" s="144" t="s">
        <v>153</v>
      </c>
    </row>
    <row r="1148" spans="2:65" s="14" customFormat="1">
      <c r="B1148" s="148"/>
      <c r="C1148" s="227"/>
      <c r="D1148" s="220" t="s">
        <v>162</v>
      </c>
      <c r="E1148" s="228" t="s">
        <v>1</v>
      </c>
      <c r="F1148" s="229" t="s">
        <v>165</v>
      </c>
      <c r="G1148" s="227"/>
      <c r="H1148" s="230">
        <v>48.1</v>
      </c>
      <c r="I1148" s="150"/>
      <c r="J1148" s="227"/>
      <c r="L1148" s="148"/>
      <c r="M1148" s="151"/>
      <c r="T1148" s="152"/>
      <c r="AT1148" s="149" t="s">
        <v>162</v>
      </c>
      <c r="AU1148" s="149" t="s">
        <v>88</v>
      </c>
      <c r="AV1148" s="14" t="s">
        <v>166</v>
      </c>
      <c r="AW1148" s="14" t="s">
        <v>32</v>
      </c>
      <c r="AX1148" s="14" t="s">
        <v>78</v>
      </c>
      <c r="AY1148" s="149" t="s">
        <v>153</v>
      </c>
    </row>
    <row r="1149" spans="2:65" s="12" customFormat="1">
      <c r="B1149" s="138"/>
      <c r="C1149" s="219"/>
      <c r="D1149" s="220" t="s">
        <v>162</v>
      </c>
      <c r="E1149" s="221" t="s">
        <v>1</v>
      </c>
      <c r="F1149" s="222" t="s">
        <v>268</v>
      </c>
      <c r="G1149" s="219"/>
      <c r="H1149" s="221" t="s">
        <v>1</v>
      </c>
      <c r="I1149" s="140"/>
      <c r="J1149" s="219"/>
      <c r="L1149" s="138"/>
      <c r="M1149" s="141"/>
      <c r="T1149" s="142"/>
      <c r="AT1149" s="139" t="s">
        <v>162</v>
      </c>
      <c r="AU1149" s="139" t="s">
        <v>88</v>
      </c>
      <c r="AV1149" s="12" t="s">
        <v>86</v>
      </c>
      <c r="AW1149" s="12" t="s">
        <v>32</v>
      </c>
      <c r="AX1149" s="12" t="s">
        <v>78</v>
      </c>
      <c r="AY1149" s="139" t="s">
        <v>153</v>
      </c>
    </row>
    <row r="1150" spans="2:65" s="12" customFormat="1">
      <c r="B1150" s="138"/>
      <c r="C1150" s="219"/>
      <c r="D1150" s="220" t="s">
        <v>162</v>
      </c>
      <c r="E1150" s="221" t="s">
        <v>1</v>
      </c>
      <c r="F1150" s="222" t="s">
        <v>331</v>
      </c>
      <c r="G1150" s="219"/>
      <c r="H1150" s="221" t="s">
        <v>1</v>
      </c>
      <c r="I1150" s="140"/>
      <c r="J1150" s="219"/>
      <c r="L1150" s="138"/>
      <c r="M1150" s="141"/>
      <c r="T1150" s="142"/>
      <c r="AT1150" s="139" t="s">
        <v>162</v>
      </c>
      <c r="AU1150" s="139" t="s">
        <v>88</v>
      </c>
      <c r="AV1150" s="12" t="s">
        <v>86</v>
      </c>
      <c r="AW1150" s="12" t="s">
        <v>32</v>
      </c>
      <c r="AX1150" s="12" t="s">
        <v>78</v>
      </c>
      <c r="AY1150" s="139" t="s">
        <v>153</v>
      </c>
    </row>
    <row r="1151" spans="2:65" s="13" customFormat="1">
      <c r="B1151" s="143"/>
      <c r="C1151" s="223"/>
      <c r="D1151" s="220" t="s">
        <v>162</v>
      </c>
      <c r="E1151" s="224" t="s">
        <v>1</v>
      </c>
      <c r="F1151" s="225" t="s">
        <v>1062</v>
      </c>
      <c r="G1151" s="223"/>
      <c r="H1151" s="226">
        <v>20.5</v>
      </c>
      <c r="I1151" s="145"/>
      <c r="J1151" s="223"/>
      <c r="L1151" s="143"/>
      <c r="M1151" s="146"/>
      <c r="T1151" s="147"/>
      <c r="AT1151" s="144" t="s">
        <v>162</v>
      </c>
      <c r="AU1151" s="144" t="s">
        <v>88</v>
      </c>
      <c r="AV1151" s="13" t="s">
        <v>88</v>
      </c>
      <c r="AW1151" s="13" t="s">
        <v>32</v>
      </c>
      <c r="AX1151" s="13" t="s">
        <v>78</v>
      </c>
      <c r="AY1151" s="144" t="s">
        <v>153</v>
      </c>
    </row>
    <row r="1152" spans="2:65" s="14" customFormat="1">
      <c r="B1152" s="148"/>
      <c r="C1152" s="227"/>
      <c r="D1152" s="220" t="s">
        <v>162</v>
      </c>
      <c r="E1152" s="228" t="s">
        <v>1</v>
      </c>
      <c r="F1152" s="229" t="s">
        <v>165</v>
      </c>
      <c r="G1152" s="227"/>
      <c r="H1152" s="230">
        <v>20.5</v>
      </c>
      <c r="I1152" s="150"/>
      <c r="J1152" s="227"/>
      <c r="L1152" s="148"/>
      <c r="M1152" s="151"/>
      <c r="T1152" s="152"/>
      <c r="AT1152" s="149" t="s">
        <v>162</v>
      </c>
      <c r="AU1152" s="149" t="s">
        <v>88</v>
      </c>
      <c r="AV1152" s="14" t="s">
        <v>166</v>
      </c>
      <c r="AW1152" s="14" t="s">
        <v>32</v>
      </c>
      <c r="AX1152" s="14" t="s">
        <v>78</v>
      </c>
      <c r="AY1152" s="149" t="s">
        <v>153</v>
      </c>
    </row>
    <row r="1153" spans="2:65" s="15" customFormat="1">
      <c r="B1153" s="153"/>
      <c r="C1153" s="231"/>
      <c r="D1153" s="220" t="s">
        <v>162</v>
      </c>
      <c r="E1153" s="232" t="s">
        <v>1</v>
      </c>
      <c r="F1153" s="233" t="s">
        <v>167</v>
      </c>
      <c r="G1153" s="231"/>
      <c r="H1153" s="234">
        <v>68.599999999999994</v>
      </c>
      <c r="I1153" s="155"/>
      <c r="J1153" s="231"/>
      <c r="L1153" s="153"/>
      <c r="M1153" s="156"/>
      <c r="T1153" s="157"/>
      <c r="AT1153" s="154" t="s">
        <v>162</v>
      </c>
      <c r="AU1153" s="154" t="s">
        <v>88</v>
      </c>
      <c r="AV1153" s="15" t="s">
        <v>160</v>
      </c>
      <c r="AW1153" s="15" t="s">
        <v>32</v>
      </c>
      <c r="AX1153" s="15" t="s">
        <v>86</v>
      </c>
      <c r="AY1153" s="154" t="s">
        <v>153</v>
      </c>
    </row>
    <row r="1154" spans="2:65" s="1" customFormat="1" ht="24.15" customHeight="1">
      <c r="B1154" s="129"/>
      <c r="C1154" s="238" t="s">
        <v>1076</v>
      </c>
      <c r="D1154" s="238" t="s">
        <v>366</v>
      </c>
      <c r="E1154" s="239" t="s">
        <v>1077</v>
      </c>
      <c r="F1154" s="240" t="s">
        <v>1078</v>
      </c>
      <c r="G1154" s="241" t="s">
        <v>217</v>
      </c>
      <c r="H1154" s="242">
        <v>77.072000000000003</v>
      </c>
      <c r="I1154" s="159"/>
      <c r="J1154" s="249">
        <f>ROUND(I1154*H1154,2)</f>
        <v>0</v>
      </c>
      <c r="K1154" s="158" t="s">
        <v>159</v>
      </c>
      <c r="L1154" s="160"/>
      <c r="M1154" s="161" t="s">
        <v>1</v>
      </c>
      <c r="N1154" s="162" t="s">
        <v>43</v>
      </c>
      <c r="P1154" s="134">
        <f>O1154*H1154</f>
        <v>0</v>
      </c>
      <c r="Q1154" s="134">
        <v>1.1E-4</v>
      </c>
      <c r="R1154" s="134">
        <f>Q1154*H1154</f>
        <v>8.4779199999999999E-3</v>
      </c>
      <c r="S1154" s="134">
        <v>0</v>
      </c>
      <c r="T1154" s="135">
        <f>S1154*H1154</f>
        <v>0</v>
      </c>
      <c r="AR1154" s="136" t="s">
        <v>381</v>
      </c>
      <c r="AT1154" s="136" t="s">
        <v>366</v>
      </c>
      <c r="AU1154" s="136" t="s">
        <v>88</v>
      </c>
      <c r="AY1154" s="17" t="s">
        <v>153</v>
      </c>
      <c r="BE1154" s="137">
        <f>IF(N1154="základní",J1154,0)</f>
        <v>0</v>
      </c>
      <c r="BF1154" s="137">
        <f>IF(N1154="snížená",J1154,0)</f>
        <v>0</v>
      </c>
      <c r="BG1154" s="137">
        <f>IF(N1154="zákl. přenesená",J1154,0)</f>
        <v>0</v>
      </c>
      <c r="BH1154" s="137">
        <f>IF(N1154="sníž. přenesená",J1154,0)</f>
        <v>0</v>
      </c>
      <c r="BI1154" s="137">
        <f>IF(N1154="nulová",J1154,0)</f>
        <v>0</v>
      </c>
      <c r="BJ1154" s="17" t="s">
        <v>86</v>
      </c>
      <c r="BK1154" s="137">
        <f>ROUND(I1154*H1154,2)</f>
        <v>0</v>
      </c>
      <c r="BL1154" s="17" t="s">
        <v>271</v>
      </c>
      <c r="BM1154" s="136" t="s">
        <v>1079</v>
      </c>
    </row>
    <row r="1155" spans="2:65" s="13" customFormat="1">
      <c r="B1155" s="143"/>
      <c r="C1155" s="223"/>
      <c r="D1155" s="220" t="s">
        <v>162</v>
      </c>
      <c r="E1155" s="223"/>
      <c r="F1155" s="225" t="s">
        <v>1080</v>
      </c>
      <c r="G1155" s="223"/>
      <c r="H1155" s="226">
        <v>77.072000000000003</v>
      </c>
      <c r="I1155" s="145"/>
      <c r="J1155" s="223"/>
      <c r="L1155" s="143"/>
      <c r="M1155" s="146"/>
      <c r="T1155" s="147"/>
      <c r="AT1155" s="144" t="s">
        <v>162</v>
      </c>
      <c r="AU1155" s="144" t="s">
        <v>88</v>
      </c>
      <c r="AV1155" s="13" t="s">
        <v>88</v>
      </c>
      <c r="AW1155" s="13" t="s">
        <v>3</v>
      </c>
      <c r="AX1155" s="13" t="s">
        <v>86</v>
      </c>
      <c r="AY1155" s="144" t="s">
        <v>153</v>
      </c>
    </row>
    <row r="1156" spans="2:65" s="1" customFormat="1" ht="44.25" customHeight="1">
      <c r="B1156" s="129"/>
      <c r="C1156" s="214" t="s">
        <v>1081</v>
      </c>
      <c r="D1156" s="214" t="s">
        <v>155</v>
      </c>
      <c r="E1156" s="215" t="s">
        <v>1082</v>
      </c>
      <c r="F1156" s="216" t="s">
        <v>1083</v>
      </c>
      <c r="G1156" s="217" t="s">
        <v>337</v>
      </c>
      <c r="H1156" s="218">
        <v>30.2</v>
      </c>
      <c r="I1156" s="131"/>
      <c r="J1156" s="248">
        <f>ROUND(I1156*H1156,2)</f>
        <v>0</v>
      </c>
      <c r="K1156" s="130" t="s">
        <v>159</v>
      </c>
      <c r="L1156" s="32"/>
      <c r="M1156" s="132" t="s">
        <v>1</v>
      </c>
      <c r="N1156" s="133" t="s">
        <v>43</v>
      </c>
      <c r="P1156" s="134">
        <f>O1156*H1156</f>
        <v>0</v>
      </c>
      <c r="Q1156" s="134">
        <v>8.8199999999999997E-3</v>
      </c>
      <c r="R1156" s="134">
        <f>Q1156*H1156</f>
        <v>0.26636399999999999</v>
      </c>
      <c r="S1156" s="134">
        <v>0</v>
      </c>
      <c r="T1156" s="135">
        <f>S1156*H1156</f>
        <v>0</v>
      </c>
      <c r="AR1156" s="136" t="s">
        <v>271</v>
      </c>
      <c r="AT1156" s="136" t="s">
        <v>155</v>
      </c>
      <c r="AU1156" s="136" t="s">
        <v>88</v>
      </c>
      <c r="AY1156" s="17" t="s">
        <v>153</v>
      </c>
      <c r="BE1156" s="137">
        <f>IF(N1156="základní",J1156,0)</f>
        <v>0</v>
      </c>
      <c r="BF1156" s="137">
        <f>IF(N1156="snížená",J1156,0)</f>
        <v>0</v>
      </c>
      <c r="BG1156" s="137">
        <f>IF(N1156="zákl. přenesená",J1156,0)</f>
        <v>0</v>
      </c>
      <c r="BH1156" s="137">
        <f>IF(N1156="sníž. přenesená",J1156,0)</f>
        <v>0</v>
      </c>
      <c r="BI1156" s="137">
        <f>IF(N1156="nulová",J1156,0)</f>
        <v>0</v>
      </c>
      <c r="BJ1156" s="17" t="s">
        <v>86</v>
      </c>
      <c r="BK1156" s="137">
        <f>ROUND(I1156*H1156,2)</f>
        <v>0</v>
      </c>
      <c r="BL1156" s="17" t="s">
        <v>271</v>
      </c>
      <c r="BM1156" s="136" t="s">
        <v>1084</v>
      </c>
    </row>
    <row r="1157" spans="2:65" s="12" customFormat="1">
      <c r="B1157" s="138"/>
      <c r="C1157" s="219"/>
      <c r="D1157" s="220" t="s">
        <v>162</v>
      </c>
      <c r="E1157" s="221" t="s">
        <v>1</v>
      </c>
      <c r="F1157" s="222" t="s">
        <v>1085</v>
      </c>
      <c r="G1157" s="219"/>
      <c r="H1157" s="221" t="s">
        <v>1</v>
      </c>
      <c r="I1157" s="140"/>
      <c r="J1157" s="219"/>
      <c r="L1157" s="138"/>
      <c r="M1157" s="141"/>
      <c r="T1157" s="142"/>
      <c r="AT1157" s="139" t="s">
        <v>162</v>
      </c>
      <c r="AU1157" s="139" t="s">
        <v>88</v>
      </c>
      <c r="AV1157" s="12" t="s">
        <v>86</v>
      </c>
      <c r="AW1157" s="12" t="s">
        <v>32</v>
      </c>
      <c r="AX1157" s="12" t="s">
        <v>78</v>
      </c>
      <c r="AY1157" s="139" t="s">
        <v>153</v>
      </c>
    </row>
    <row r="1158" spans="2:65" s="13" customFormat="1">
      <c r="B1158" s="143"/>
      <c r="C1158" s="223"/>
      <c r="D1158" s="220" t="s">
        <v>162</v>
      </c>
      <c r="E1158" s="224" t="s">
        <v>1</v>
      </c>
      <c r="F1158" s="225" t="s">
        <v>1086</v>
      </c>
      <c r="G1158" s="223"/>
      <c r="H1158" s="226">
        <v>30.2</v>
      </c>
      <c r="I1158" s="145"/>
      <c r="J1158" s="223"/>
      <c r="L1158" s="143"/>
      <c r="M1158" s="146"/>
      <c r="T1158" s="147"/>
      <c r="AT1158" s="144" t="s">
        <v>162</v>
      </c>
      <c r="AU1158" s="144" t="s">
        <v>88</v>
      </c>
      <c r="AV1158" s="13" t="s">
        <v>88</v>
      </c>
      <c r="AW1158" s="13" t="s">
        <v>32</v>
      </c>
      <c r="AX1158" s="13" t="s">
        <v>78</v>
      </c>
      <c r="AY1158" s="144" t="s">
        <v>153</v>
      </c>
    </row>
    <row r="1159" spans="2:65" s="14" customFormat="1">
      <c r="B1159" s="148"/>
      <c r="C1159" s="227"/>
      <c r="D1159" s="220" t="s">
        <v>162</v>
      </c>
      <c r="E1159" s="228" t="s">
        <v>1</v>
      </c>
      <c r="F1159" s="229" t="s">
        <v>165</v>
      </c>
      <c r="G1159" s="227"/>
      <c r="H1159" s="230">
        <v>30.2</v>
      </c>
      <c r="I1159" s="150"/>
      <c r="J1159" s="227"/>
      <c r="L1159" s="148"/>
      <c r="M1159" s="151"/>
      <c r="T1159" s="152"/>
      <c r="AT1159" s="149" t="s">
        <v>162</v>
      </c>
      <c r="AU1159" s="149" t="s">
        <v>88</v>
      </c>
      <c r="AV1159" s="14" t="s">
        <v>166</v>
      </c>
      <c r="AW1159" s="14" t="s">
        <v>32</v>
      </c>
      <c r="AX1159" s="14" t="s">
        <v>78</v>
      </c>
      <c r="AY1159" s="149" t="s">
        <v>153</v>
      </c>
    </row>
    <row r="1160" spans="2:65" s="15" customFormat="1">
      <c r="B1160" s="153"/>
      <c r="C1160" s="231"/>
      <c r="D1160" s="220" t="s">
        <v>162</v>
      </c>
      <c r="E1160" s="232" t="s">
        <v>1</v>
      </c>
      <c r="F1160" s="233" t="s">
        <v>167</v>
      </c>
      <c r="G1160" s="231"/>
      <c r="H1160" s="234">
        <v>30.2</v>
      </c>
      <c r="I1160" s="155"/>
      <c r="J1160" s="231"/>
      <c r="L1160" s="153"/>
      <c r="M1160" s="156"/>
      <c r="T1160" s="157"/>
      <c r="AT1160" s="154" t="s">
        <v>162</v>
      </c>
      <c r="AU1160" s="154" t="s">
        <v>88</v>
      </c>
      <c r="AV1160" s="15" t="s">
        <v>160</v>
      </c>
      <c r="AW1160" s="15" t="s">
        <v>32</v>
      </c>
      <c r="AX1160" s="15" t="s">
        <v>86</v>
      </c>
      <c r="AY1160" s="154" t="s">
        <v>153</v>
      </c>
    </row>
    <row r="1161" spans="2:65" s="1" customFormat="1" ht="24.15" customHeight="1">
      <c r="B1161" s="129"/>
      <c r="C1161" s="214" t="s">
        <v>1087</v>
      </c>
      <c r="D1161" s="214" t="s">
        <v>155</v>
      </c>
      <c r="E1161" s="215" t="s">
        <v>1088</v>
      </c>
      <c r="F1161" s="216" t="s">
        <v>1089</v>
      </c>
      <c r="G1161" s="217" t="s">
        <v>217</v>
      </c>
      <c r="H1161" s="218">
        <v>13.772</v>
      </c>
      <c r="I1161" s="131"/>
      <c r="J1161" s="248">
        <f>ROUND(I1161*H1161,2)</f>
        <v>0</v>
      </c>
      <c r="K1161" s="130" t="s">
        <v>159</v>
      </c>
      <c r="L1161" s="32"/>
      <c r="M1161" s="132" t="s">
        <v>1</v>
      </c>
      <c r="N1161" s="133" t="s">
        <v>43</v>
      </c>
      <c r="P1161" s="134">
        <f>O1161*H1161</f>
        <v>0</v>
      </c>
      <c r="Q1161" s="134">
        <v>7.2000000000000005E-4</v>
      </c>
      <c r="R1161" s="134">
        <f>Q1161*H1161</f>
        <v>9.9158400000000004E-3</v>
      </c>
      <c r="S1161" s="134">
        <v>0</v>
      </c>
      <c r="T1161" s="135">
        <f>S1161*H1161</f>
        <v>0</v>
      </c>
      <c r="AR1161" s="136" t="s">
        <v>271</v>
      </c>
      <c r="AT1161" s="136" t="s">
        <v>155</v>
      </c>
      <c r="AU1161" s="136" t="s">
        <v>88</v>
      </c>
      <c r="AY1161" s="17" t="s">
        <v>153</v>
      </c>
      <c r="BE1161" s="137">
        <f>IF(N1161="základní",J1161,0)</f>
        <v>0</v>
      </c>
      <c r="BF1161" s="137">
        <f>IF(N1161="snížená",J1161,0)</f>
        <v>0</v>
      </c>
      <c r="BG1161" s="137">
        <f>IF(N1161="zákl. přenesená",J1161,0)</f>
        <v>0</v>
      </c>
      <c r="BH1161" s="137">
        <f>IF(N1161="sníž. přenesená",J1161,0)</f>
        <v>0</v>
      </c>
      <c r="BI1161" s="137">
        <f>IF(N1161="nulová",J1161,0)</f>
        <v>0</v>
      </c>
      <c r="BJ1161" s="17" t="s">
        <v>86</v>
      </c>
      <c r="BK1161" s="137">
        <f>ROUND(I1161*H1161,2)</f>
        <v>0</v>
      </c>
      <c r="BL1161" s="17" t="s">
        <v>271</v>
      </c>
      <c r="BM1161" s="136" t="s">
        <v>1090</v>
      </c>
    </row>
    <row r="1162" spans="2:65" s="12" customFormat="1">
      <c r="B1162" s="138"/>
      <c r="C1162" s="219"/>
      <c r="D1162" s="220" t="s">
        <v>162</v>
      </c>
      <c r="E1162" s="221" t="s">
        <v>1</v>
      </c>
      <c r="F1162" s="222" t="s">
        <v>1091</v>
      </c>
      <c r="G1162" s="219"/>
      <c r="H1162" s="221" t="s">
        <v>1</v>
      </c>
      <c r="I1162" s="140"/>
      <c r="J1162" s="219"/>
      <c r="L1162" s="138"/>
      <c r="M1162" s="141"/>
      <c r="T1162" s="142"/>
      <c r="AT1162" s="139" t="s">
        <v>162</v>
      </c>
      <c r="AU1162" s="139" t="s">
        <v>88</v>
      </c>
      <c r="AV1162" s="12" t="s">
        <v>86</v>
      </c>
      <c r="AW1162" s="12" t="s">
        <v>32</v>
      </c>
      <c r="AX1162" s="12" t="s">
        <v>78</v>
      </c>
      <c r="AY1162" s="139" t="s">
        <v>153</v>
      </c>
    </row>
    <row r="1163" spans="2:65" s="13" customFormat="1">
      <c r="B1163" s="143"/>
      <c r="C1163" s="223"/>
      <c r="D1163" s="220" t="s">
        <v>162</v>
      </c>
      <c r="E1163" s="224" t="s">
        <v>1</v>
      </c>
      <c r="F1163" s="225" t="s">
        <v>1092</v>
      </c>
      <c r="G1163" s="223"/>
      <c r="H1163" s="226">
        <v>13.772</v>
      </c>
      <c r="I1163" s="145"/>
      <c r="J1163" s="223"/>
      <c r="L1163" s="143"/>
      <c r="M1163" s="146"/>
      <c r="T1163" s="147"/>
      <c r="AT1163" s="144" t="s">
        <v>162</v>
      </c>
      <c r="AU1163" s="144" t="s">
        <v>88</v>
      </c>
      <c r="AV1163" s="13" t="s">
        <v>88</v>
      </c>
      <c r="AW1163" s="13" t="s">
        <v>32</v>
      </c>
      <c r="AX1163" s="13" t="s">
        <v>78</v>
      </c>
      <c r="AY1163" s="144" t="s">
        <v>153</v>
      </c>
    </row>
    <row r="1164" spans="2:65" s="14" customFormat="1">
      <c r="B1164" s="148"/>
      <c r="C1164" s="227"/>
      <c r="D1164" s="220" t="s">
        <v>162</v>
      </c>
      <c r="E1164" s="228" t="s">
        <v>1</v>
      </c>
      <c r="F1164" s="229" t="s">
        <v>165</v>
      </c>
      <c r="G1164" s="227"/>
      <c r="H1164" s="230">
        <v>13.772</v>
      </c>
      <c r="I1164" s="150"/>
      <c r="J1164" s="227"/>
      <c r="L1164" s="148"/>
      <c r="M1164" s="151"/>
      <c r="T1164" s="152"/>
      <c r="AT1164" s="149" t="s">
        <v>162</v>
      </c>
      <c r="AU1164" s="149" t="s">
        <v>88</v>
      </c>
      <c r="AV1164" s="14" t="s">
        <v>166</v>
      </c>
      <c r="AW1164" s="14" t="s">
        <v>32</v>
      </c>
      <c r="AX1164" s="14" t="s">
        <v>78</v>
      </c>
      <c r="AY1164" s="149" t="s">
        <v>153</v>
      </c>
    </row>
    <row r="1165" spans="2:65" s="15" customFormat="1">
      <c r="B1165" s="153"/>
      <c r="C1165" s="231"/>
      <c r="D1165" s="220" t="s">
        <v>162</v>
      </c>
      <c r="E1165" s="232" t="s">
        <v>1</v>
      </c>
      <c r="F1165" s="233" t="s">
        <v>167</v>
      </c>
      <c r="G1165" s="231"/>
      <c r="H1165" s="234">
        <v>13.772</v>
      </c>
      <c r="I1165" s="155"/>
      <c r="J1165" s="231"/>
      <c r="L1165" s="153"/>
      <c r="M1165" s="156"/>
      <c r="T1165" s="157"/>
      <c r="AT1165" s="154" t="s">
        <v>162</v>
      </c>
      <c r="AU1165" s="154" t="s">
        <v>88</v>
      </c>
      <c r="AV1165" s="15" t="s">
        <v>160</v>
      </c>
      <c r="AW1165" s="15" t="s">
        <v>32</v>
      </c>
      <c r="AX1165" s="15" t="s">
        <v>86</v>
      </c>
      <c r="AY1165" s="154" t="s">
        <v>153</v>
      </c>
    </row>
    <row r="1166" spans="2:65" s="1" customFormat="1" ht="16.5" customHeight="1">
      <c r="B1166" s="129"/>
      <c r="C1166" s="238" t="s">
        <v>1093</v>
      </c>
      <c r="D1166" s="238" t="s">
        <v>366</v>
      </c>
      <c r="E1166" s="239" t="s">
        <v>1094</v>
      </c>
      <c r="F1166" s="240" t="s">
        <v>1095</v>
      </c>
      <c r="G1166" s="241" t="s">
        <v>217</v>
      </c>
      <c r="H1166" s="242">
        <v>14.461</v>
      </c>
      <c r="I1166" s="159"/>
      <c r="J1166" s="249">
        <f>ROUND(I1166*H1166,2)</f>
        <v>0</v>
      </c>
      <c r="K1166" s="158" t="s">
        <v>159</v>
      </c>
      <c r="L1166" s="160"/>
      <c r="M1166" s="161" t="s">
        <v>1</v>
      </c>
      <c r="N1166" s="162" t="s">
        <v>43</v>
      </c>
      <c r="P1166" s="134">
        <f>O1166*H1166</f>
        <v>0</v>
      </c>
      <c r="Q1166" s="134">
        <v>8.9999999999999993E-3</v>
      </c>
      <c r="R1166" s="134">
        <f>Q1166*H1166</f>
        <v>0.13014899999999999</v>
      </c>
      <c r="S1166" s="134">
        <v>0</v>
      </c>
      <c r="T1166" s="135">
        <f>S1166*H1166</f>
        <v>0</v>
      </c>
      <c r="AR1166" s="136" t="s">
        <v>381</v>
      </c>
      <c r="AT1166" s="136" t="s">
        <v>366</v>
      </c>
      <c r="AU1166" s="136" t="s">
        <v>88</v>
      </c>
      <c r="AY1166" s="17" t="s">
        <v>153</v>
      </c>
      <c r="BE1166" s="137">
        <f>IF(N1166="základní",J1166,0)</f>
        <v>0</v>
      </c>
      <c r="BF1166" s="137">
        <f>IF(N1166="snížená",J1166,0)</f>
        <v>0</v>
      </c>
      <c r="BG1166" s="137">
        <f>IF(N1166="zákl. přenesená",J1166,0)</f>
        <v>0</v>
      </c>
      <c r="BH1166" s="137">
        <f>IF(N1166="sníž. přenesená",J1166,0)</f>
        <v>0</v>
      </c>
      <c r="BI1166" s="137">
        <f>IF(N1166="nulová",J1166,0)</f>
        <v>0</v>
      </c>
      <c r="BJ1166" s="17" t="s">
        <v>86</v>
      </c>
      <c r="BK1166" s="137">
        <f>ROUND(I1166*H1166,2)</f>
        <v>0</v>
      </c>
      <c r="BL1166" s="17" t="s">
        <v>271</v>
      </c>
      <c r="BM1166" s="136" t="s">
        <v>1096</v>
      </c>
    </row>
    <row r="1167" spans="2:65" s="13" customFormat="1">
      <c r="B1167" s="143"/>
      <c r="C1167" s="223"/>
      <c r="D1167" s="220" t="s">
        <v>162</v>
      </c>
      <c r="E1167" s="223"/>
      <c r="F1167" s="225" t="s">
        <v>1097</v>
      </c>
      <c r="G1167" s="223"/>
      <c r="H1167" s="226">
        <v>14.461</v>
      </c>
      <c r="I1167" s="145"/>
      <c r="J1167" s="223"/>
      <c r="L1167" s="143"/>
      <c r="M1167" s="146"/>
      <c r="T1167" s="147"/>
      <c r="AT1167" s="144" t="s">
        <v>162</v>
      </c>
      <c r="AU1167" s="144" t="s">
        <v>88</v>
      </c>
      <c r="AV1167" s="13" t="s">
        <v>88</v>
      </c>
      <c r="AW1167" s="13" t="s">
        <v>3</v>
      </c>
      <c r="AX1167" s="13" t="s">
        <v>86</v>
      </c>
      <c r="AY1167" s="144" t="s">
        <v>153</v>
      </c>
    </row>
    <row r="1168" spans="2:65" s="1" customFormat="1" ht="33" customHeight="1">
      <c r="B1168" s="129"/>
      <c r="C1168" s="214" t="s">
        <v>1098</v>
      </c>
      <c r="D1168" s="214" t="s">
        <v>155</v>
      </c>
      <c r="E1168" s="215" t="s">
        <v>1099</v>
      </c>
      <c r="F1168" s="216" t="s">
        <v>1100</v>
      </c>
      <c r="G1168" s="217" t="s">
        <v>217</v>
      </c>
      <c r="H1168" s="218">
        <v>10.08</v>
      </c>
      <c r="I1168" s="131"/>
      <c r="J1168" s="248">
        <f>ROUND(I1168*H1168,2)</f>
        <v>0</v>
      </c>
      <c r="K1168" s="130" t="s">
        <v>159</v>
      </c>
      <c r="L1168" s="32"/>
      <c r="M1168" s="132" t="s">
        <v>1</v>
      </c>
      <c r="N1168" s="133" t="s">
        <v>43</v>
      </c>
      <c r="P1168" s="134">
        <f>O1168*H1168</f>
        <v>0</v>
      </c>
      <c r="Q1168" s="134">
        <v>1.7100000000000001E-2</v>
      </c>
      <c r="R1168" s="134">
        <f>Q1168*H1168</f>
        <v>0.17236800000000002</v>
      </c>
      <c r="S1168" s="134">
        <v>0</v>
      </c>
      <c r="T1168" s="135">
        <f>S1168*H1168</f>
        <v>0</v>
      </c>
      <c r="AR1168" s="136" t="s">
        <v>271</v>
      </c>
      <c r="AT1168" s="136" t="s">
        <v>155</v>
      </c>
      <c r="AU1168" s="136" t="s">
        <v>88</v>
      </c>
      <c r="AY1168" s="17" t="s">
        <v>153</v>
      </c>
      <c r="BE1168" s="137">
        <f>IF(N1168="základní",J1168,0)</f>
        <v>0</v>
      </c>
      <c r="BF1168" s="137">
        <f>IF(N1168="snížená",J1168,0)</f>
        <v>0</v>
      </c>
      <c r="BG1168" s="137">
        <f>IF(N1168="zákl. přenesená",J1168,0)</f>
        <v>0</v>
      </c>
      <c r="BH1168" s="137">
        <f>IF(N1168="sníž. přenesená",J1168,0)</f>
        <v>0</v>
      </c>
      <c r="BI1168" s="137">
        <f>IF(N1168="nulová",J1168,0)</f>
        <v>0</v>
      </c>
      <c r="BJ1168" s="17" t="s">
        <v>86</v>
      </c>
      <c r="BK1168" s="137">
        <f>ROUND(I1168*H1168,2)</f>
        <v>0</v>
      </c>
      <c r="BL1168" s="17" t="s">
        <v>271</v>
      </c>
      <c r="BM1168" s="136" t="s">
        <v>1101</v>
      </c>
    </row>
    <row r="1169" spans="2:65" s="12" customFormat="1">
      <c r="B1169" s="138"/>
      <c r="C1169" s="219"/>
      <c r="D1169" s="220" t="s">
        <v>162</v>
      </c>
      <c r="E1169" s="221" t="s">
        <v>1</v>
      </c>
      <c r="F1169" s="222" t="s">
        <v>1102</v>
      </c>
      <c r="G1169" s="219"/>
      <c r="H1169" s="221" t="s">
        <v>1</v>
      </c>
      <c r="I1169" s="140"/>
      <c r="J1169" s="219"/>
      <c r="L1169" s="138"/>
      <c r="M1169" s="141"/>
      <c r="T1169" s="142"/>
      <c r="AT1169" s="139" t="s">
        <v>162</v>
      </c>
      <c r="AU1169" s="139" t="s">
        <v>88</v>
      </c>
      <c r="AV1169" s="12" t="s">
        <v>86</v>
      </c>
      <c r="AW1169" s="12" t="s">
        <v>32</v>
      </c>
      <c r="AX1169" s="12" t="s">
        <v>78</v>
      </c>
      <c r="AY1169" s="139" t="s">
        <v>153</v>
      </c>
    </row>
    <row r="1170" spans="2:65" s="13" customFormat="1">
      <c r="B1170" s="143"/>
      <c r="C1170" s="223"/>
      <c r="D1170" s="220" t="s">
        <v>162</v>
      </c>
      <c r="E1170" s="224" t="s">
        <v>1</v>
      </c>
      <c r="F1170" s="225" t="s">
        <v>1103</v>
      </c>
      <c r="G1170" s="223"/>
      <c r="H1170" s="226">
        <v>10.08</v>
      </c>
      <c r="I1170" s="145"/>
      <c r="J1170" s="223"/>
      <c r="L1170" s="143"/>
      <c r="M1170" s="146"/>
      <c r="T1170" s="147"/>
      <c r="AT1170" s="144" t="s">
        <v>162</v>
      </c>
      <c r="AU1170" s="144" t="s">
        <v>88</v>
      </c>
      <c r="AV1170" s="13" t="s">
        <v>88</v>
      </c>
      <c r="AW1170" s="13" t="s">
        <v>32</v>
      </c>
      <c r="AX1170" s="13" t="s">
        <v>78</v>
      </c>
      <c r="AY1170" s="144" t="s">
        <v>153</v>
      </c>
    </row>
    <row r="1171" spans="2:65" s="14" customFormat="1">
      <c r="B1171" s="148"/>
      <c r="C1171" s="227"/>
      <c r="D1171" s="220" t="s">
        <v>162</v>
      </c>
      <c r="E1171" s="228" t="s">
        <v>1</v>
      </c>
      <c r="F1171" s="229" t="s">
        <v>165</v>
      </c>
      <c r="G1171" s="227"/>
      <c r="H1171" s="230">
        <v>10.08</v>
      </c>
      <c r="I1171" s="150"/>
      <c r="J1171" s="227"/>
      <c r="L1171" s="148"/>
      <c r="M1171" s="151"/>
      <c r="T1171" s="152"/>
      <c r="AT1171" s="149" t="s">
        <v>162</v>
      </c>
      <c r="AU1171" s="149" t="s">
        <v>88</v>
      </c>
      <c r="AV1171" s="14" t="s">
        <v>166</v>
      </c>
      <c r="AW1171" s="14" t="s">
        <v>32</v>
      </c>
      <c r="AX1171" s="14" t="s">
        <v>78</v>
      </c>
      <c r="AY1171" s="149" t="s">
        <v>153</v>
      </c>
    </row>
    <row r="1172" spans="2:65" s="15" customFormat="1">
      <c r="B1172" s="153"/>
      <c r="C1172" s="231"/>
      <c r="D1172" s="220" t="s">
        <v>162</v>
      </c>
      <c r="E1172" s="232" t="s">
        <v>1</v>
      </c>
      <c r="F1172" s="233" t="s">
        <v>167</v>
      </c>
      <c r="G1172" s="231"/>
      <c r="H1172" s="234">
        <v>10.08</v>
      </c>
      <c r="I1172" s="155"/>
      <c r="J1172" s="231"/>
      <c r="L1172" s="153"/>
      <c r="M1172" s="156"/>
      <c r="T1172" s="157"/>
      <c r="AT1172" s="154" t="s">
        <v>162</v>
      </c>
      <c r="AU1172" s="154" t="s">
        <v>88</v>
      </c>
      <c r="AV1172" s="15" t="s">
        <v>160</v>
      </c>
      <c r="AW1172" s="15" t="s">
        <v>32</v>
      </c>
      <c r="AX1172" s="15" t="s">
        <v>86</v>
      </c>
      <c r="AY1172" s="154" t="s">
        <v>153</v>
      </c>
    </row>
    <row r="1173" spans="2:65" s="1" customFormat="1" ht="49.05" customHeight="1">
      <c r="B1173" s="129"/>
      <c r="C1173" s="214" t="s">
        <v>1104</v>
      </c>
      <c r="D1173" s="214" t="s">
        <v>155</v>
      </c>
      <c r="E1173" s="215" t="s">
        <v>1105</v>
      </c>
      <c r="F1173" s="216" t="s">
        <v>1106</v>
      </c>
      <c r="G1173" s="217" t="s">
        <v>873</v>
      </c>
      <c r="H1173" s="163"/>
      <c r="I1173" s="131"/>
      <c r="J1173" s="248">
        <f>ROUND(I1173*H1173,2)</f>
        <v>0</v>
      </c>
      <c r="K1173" s="130" t="s">
        <v>159</v>
      </c>
      <c r="L1173" s="32"/>
      <c r="M1173" s="132" t="s">
        <v>1</v>
      </c>
      <c r="N1173" s="133" t="s">
        <v>43</v>
      </c>
      <c r="P1173" s="134">
        <f>O1173*H1173</f>
        <v>0</v>
      </c>
      <c r="Q1173" s="134">
        <v>0</v>
      </c>
      <c r="R1173" s="134">
        <f>Q1173*H1173</f>
        <v>0</v>
      </c>
      <c r="S1173" s="134">
        <v>0</v>
      </c>
      <c r="T1173" s="135">
        <f>S1173*H1173</f>
        <v>0</v>
      </c>
      <c r="AR1173" s="136" t="s">
        <v>271</v>
      </c>
      <c r="AT1173" s="136" t="s">
        <v>155</v>
      </c>
      <c r="AU1173" s="136" t="s">
        <v>88</v>
      </c>
      <c r="AY1173" s="17" t="s">
        <v>153</v>
      </c>
      <c r="BE1173" s="137">
        <f>IF(N1173="základní",J1173,0)</f>
        <v>0</v>
      </c>
      <c r="BF1173" s="137">
        <f>IF(N1173="snížená",J1173,0)</f>
        <v>0</v>
      </c>
      <c r="BG1173" s="137">
        <f>IF(N1173="zákl. přenesená",J1173,0)</f>
        <v>0</v>
      </c>
      <c r="BH1173" s="137">
        <f>IF(N1173="sníž. přenesená",J1173,0)</f>
        <v>0</v>
      </c>
      <c r="BI1173" s="137">
        <f>IF(N1173="nulová",J1173,0)</f>
        <v>0</v>
      </c>
      <c r="BJ1173" s="17" t="s">
        <v>86</v>
      </c>
      <c r="BK1173" s="137">
        <f>ROUND(I1173*H1173,2)</f>
        <v>0</v>
      </c>
      <c r="BL1173" s="17" t="s">
        <v>271</v>
      </c>
      <c r="BM1173" s="136" t="s">
        <v>1107</v>
      </c>
    </row>
    <row r="1174" spans="2:65" s="11" customFormat="1" ht="22.8" customHeight="1">
      <c r="B1174" s="119"/>
      <c r="C1174" s="235"/>
      <c r="D1174" s="236" t="s">
        <v>77</v>
      </c>
      <c r="E1174" s="237" t="s">
        <v>1108</v>
      </c>
      <c r="F1174" s="237" t="s">
        <v>1109</v>
      </c>
      <c r="G1174" s="235"/>
      <c r="H1174" s="235"/>
      <c r="I1174" s="122"/>
      <c r="J1174" s="247">
        <f>BK1174</f>
        <v>0</v>
      </c>
      <c r="L1174" s="119"/>
      <c r="M1174" s="123"/>
      <c r="P1174" s="124">
        <f>SUM(P1175:P1191)</f>
        <v>0</v>
      </c>
      <c r="R1174" s="124">
        <f>SUM(R1175:R1191)</f>
        <v>0.1029794</v>
      </c>
      <c r="T1174" s="125">
        <f>SUM(T1175:T1191)</f>
        <v>2.0040000000000002E-2</v>
      </c>
      <c r="AR1174" s="120" t="s">
        <v>88</v>
      </c>
      <c r="AT1174" s="126" t="s">
        <v>77</v>
      </c>
      <c r="AU1174" s="126" t="s">
        <v>86</v>
      </c>
      <c r="AY1174" s="120" t="s">
        <v>153</v>
      </c>
      <c r="BK1174" s="127">
        <f>SUM(BK1175:BK1191)</f>
        <v>0</v>
      </c>
    </row>
    <row r="1175" spans="2:65" s="1" customFormat="1" ht="24.15" customHeight="1">
      <c r="B1175" s="129"/>
      <c r="C1175" s="214" t="s">
        <v>1110</v>
      </c>
      <c r="D1175" s="214" t="s">
        <v>155</v>
      </c>
      <c r="E1175" s="215" t="s">
        <v>1111</v>
      </c>
      <c r="F1175" s="216" t="s">
        <v>1112</v>
      </c>
      <c r="G1175" s="217" t="s">
        <v>337</v>
      </c>
      <c r="H1175" s="218">
        <v>12</v>
      </c>
      <c r="I1175" s="131"/>
      <c r="J1175" s="248">
        <f>ROUND(I1175*H1175,2)</f>
        <v>0</v>
      </c>
      <c r="K1175" s="130" t="s">
        <v>159</v>
      </c>
      <c r="L1175" s="32"/>
      <c r="M1175" s="132" t="s">
        <v>1</v>
      </c>
      <c r="N1175" s="133" t="s">
        <v>43</v>
      </c>
      <c r="P1175" s="134">
        <f>O1175*H1175</f>
        <v>0</v>
      </c>
      <c r="Q1175" s="134">
        <v>0</v>
      </c>
      <c r="R1175" s="134">
        <f>Q1175*H1175</f>
        <v>0</v>
      </c>
      <c r="S1175" s="134">
        <v>1.67E-3</v>
      </c>
      <c r="T1175" s="135">
        <f>S1175*H1175</f>
        <v>2.0040000000000002E-2</v>
      </c>
      <c r="AR1175" s="136" t="s">
        <v>271</v>
      </c>
      <c r="AT1175" s="136" t="s">
        <v>155</v>
      </c>
      <c r="AU1175" s="136" t="s">
        <v>88</v>
      </c>
      <c r="AY1175" s="17" t="s">
        <v>153</v>
      </c>
      <c r="BE1175" s="137">
        <f>IF(N1175="základní",J1175,0)</f>
        <v>0</v>
      </c>
      <c r="BF1175" s="137">
        <f>IF(N1175="snížená",J1175,0)</f>
        <v>0</v>
      </c>
      <c r="BG1175" s="137">
        <f>IF(N1175="zákl. přenesená",J1175,0)</f>
        <v>0</v>
      </c>
      <c r="BH1175" s="137">
        <f>IF(N1175="sníž. přenesená",J1175,0)</f>
        <v>0</v>
      </c>
      <c r="BI1175" s="137">
        <f>IF(N1175="nulová",J1175,0)</f>
        <v>0</v>
      </c>
      <c r="BJ1175" s="17" t="s">
        <v>86</v>
      </c>
      <c r="BK1175" s="137">
        <f>ROUND(I1175*H1175,2)</f>
        <v>0</v>
      </c>
      <c r="BL1175" s="17" t="s">
        <v>271</v>
      </c>
      <c r="BM1175" s="136" t="s">
        <v>1113</v>
      </c>
    </row>
    <row r="1176" spans="2:65" s="12" customFormat="1">
      <c r="B1176" s="138"/>
      <c r="C1176" s="219"/>
      <c r="D1176" s="220" t="s">
        <v>162</v>
      </c>
      <c r="E1176" s="221" t="s">
        <v>1</v>
      </c>
      <c r="F1176" s="222" t="s">
        <v>1114</v>
      </c>
      <c r="G1176" s="219"/>
      <c r="H1176" s="221" t="s">
        <v>1</v>
      </c>
      <c r="I1176" s="140"/>
      <c r="J1176" s="219"/>
      <c r="L1176" s="138"/>
      <c r="M1176" s="141"/>
      <c r="T1176" s="142"/>
      <c r="AT1176" s="139" t="s">
        <v>162</v>
      </c>
      <c r="AU1176" s="139" t="s">
        <v>88</v>
      </c>
      <c r="AV1176" s="12" t="s">
        <v>86</v>
      </c>
      <c r="AW1176" s="12" t="s">
        <v>32</v>
      </c>
      <c r="AX1176" s="12" t="s">
        <v>78</v>
      </c>
      <c r="AY1176" s="139" t="s">
        <v>153</v>
      </c>
    </row>
    <row r="1177" spans="2:65" s="13" customFormat="1">
      <c r="B1177" s="143"/>
      <c r="C1177" s="223"/>
      <c r="D1177" s="220" t="s">
        <v>162</v>
      </c>
      <c r="E1177" s="224" t="s">
        <v>1</v>
      </c>
      <c r="F1177" s="225" t="s">
        <v>1115</v>
      </c>
      <c r="G1177" s="223"/>
      <c r="H1177" s="226">
        <v>12</v>
      </c>
      <c r="I1177" s="145"/>
      <c r="J1177" s="223"/>
      <c r="L1177" s="143"/>
      <c r="M1177" s="146"/>
      <c r="T1177" s="147"/>
      <c r="AT1177" s="144" t="s">
        <v>162</v>
      </c>
      <c r="AU1177" s="144" t="s">
        <v>88</v>
      </c>
      <c r="AV1177" s="13" t="s">
        <v>88</v>
      </c>
      <c r="AW1177" s="13" t="s">
        <v>32</v>
      </c>
      <c r="AX1177" s="13" t="s">
        <v>78</v>
      </c>
      <c r="AY1177" s="144" t="s">
        <v>153</v>
      </c>
    </row>
    <row r="1178" spans="2:65" s="14" customFormat="1">
      <c r="B1178" s="148"/>
      <c r="C1178" s="227"/>
      <c r="D1178" s="220" t="s">
        <v>162</v>
      </c>
      <c r="E1178" s="228" t="s">
        <v>1</v>
      </c>
      <c r="F1178" s="229" t="s">
        <v>165</v>
      </c>
      <c r="G1178" s="227"/>
      <c r="H1178" s="230">
        <v>12</v>
      </c>
      <c r="I1178" s="150"/>
      <c r="J1178" s="227"/>
      <c r="L1178" s="148"/>
      <c r="M1178" s="151"/>
      <c r="T1178" s="152"/>
      <c r="AT1178" s="149" t="s">
        <v>162</v>
      </c>
      <c r="AU1178" s="149" t="s">
        <v>88</v>
      </c>
      <c r="AV1178" s="14" t="s">
        <v>166</v>
      </c>
      <c r="AW1178" s="14" t="s">
        <v>32</v>
      </c>
      <c r="AX1178" s="14" t="s">
        <v>78</v>
      </c>
      <c r="AY1178" s="149" t="s">
        <v>153</v>
      </c>
    </row>
    <row r="1179" spans="2:65" s="15" customFormat="1">
      <c r="B1179" s="153"/>
      <c r="C1179" s="231"/>
      <c r="D1179" s="220" t="s">
        <v>162</v>
      </c>
      <c r="E1179" s="232" t="s">
        <v>1</v>
      </c>
      <c r="F1179" s="233" t="s">
        <v>167</v>
      </c>
      <c r="G1179" s="231"/>
      <c r="H1179" s="234">
        <v>12</v>
      </c>
      <c r="I1179" s="155"/>
      <c r="J1179" s="231"/>
      <c r="L1179" s="153"/>
      <c r="M1179" s="156"/>
      <c r="T1179" s="157"/>
      <c r="AT1179" s="154" t="s">
        <v>162</v>
      </c>
      <c r="AU1179" s="154" t="s">
        <v>88</v>
      </c>
      <c r="AV1179" s="15" t="s">
        <v>160</v>
      </c>
      <c r="AW1179" s="15" t="s">
        <v>32</v>
      </c>
      <c r="AX1179" s="15" t="s">
        <v>86</v>
      </c>
      <c r="AY1179" s="154" t="s">
        <v>153</v>
      </c>
    </row>
    <row r="1180" spans="2:65" s="1" customFormat="1" ht="37.799999999999997" customHeight="1">
      <c r="B1180" s="129"/>
      <c r="C1180" s="214" t="s">
        <v>1116</v>
      </c>
      <c r="D1180" s="214" t="s">
        <v>155</v>
      </c>
      <c r="E1180" s="215" t="s">
        <v>1117</v>
      </c>
      <c r="F1180" s="216" t="s">
        <v>1118</v>
      </c>
      <c r="G1180" s="217" t="s">
        <v>337</v>
      </c>
      <c r="H1180" s="218">
        <v>12.16</v>
      </c>
      <c r="I1180" s="131"/>
      <c r="J1180" s="248">
        <f>ROUND(I1180*H1180,2)</f>
        <v>0</v>
      </c>
      <c r="K1180" s="130" t="s">
        <v>159</v>
      </c>
      <c r="L1180" s="32"/>
      <c r="M1180" s="132" t="s">
        <v>1</v>
      </c>
      <c r="N1180" s="133" t="s">
        <v>43</v>
      </c>
      <c r="P1180" s="134">
        <f>O1180*H1180</f>
        <v>0</v>
      </c>
      <c r="Q1180" s="134">
        <v>5.8399999999999997E-3</v>
      </c>
      <c r="R1180" s="134">
        <f>Q1180*H1180</f>
        <v>7.1014399999999991E-2</v>
      </c>
      <c r="S1180" s="134">
        <v>0</v>
      </c>
      <c r="T1180" s="135">
        <f>S1180*H1180</f>
        <v>0</v>
      </c>
      <c r="AR1180" s="136" t="s">
        <v>271</v>
      </c>
      <c r="AT1180" s="136" t="s">
        <v>155</v>
      </c>
      <c r="AU1180" s="136" t="s">
        <v>88</v>
      </c>
      <c r="AY1180" s="17" t="s">
        <v>153</v>
      </c>
      <c r="BE1180" s="137">
        <f>IF(N1180="základní",J1180,0)</f>
        <v>0</v>
      </c>
      <c r="BF1180" s="137">
        <f>IF(N1180="snížená",J1180,0)</f>
        <v>0</v>
      </c>
      <c r="BG1180" s="137">
        <f>IF(N1180="zákl. přenesená",J1180,0)</f>
        <v>0</v>
      </c>
      <c r="BH1180" s="137">
        <f>IF(N1180="sníž. přenesená",J1180,0)</f>
        <v>0</v>
      </c>
      <c r="BI1180" s="137">
        <f>IF(N1180="nulová",J1180,0)</f>
        <v>0</v>
      </c>
      <c r="BJ1180" s="17" t="s">
        <v>86</v>
      </c>
      <c r="BK1180" s="137">
        <f>ROUND(I1180*H1180,2)</f>
        <v>0</v>
      </c>
      <c r="BL1180" s="17" t="s">
        <v>271</v>
      </c>
      <c r="BM1180" s="136" t="s">
        <v>1119</v>
      </c>
    </row>
    <row r="1181" spans="2:65" s="12" customFormat="1">
      <c r="B1181" s="138"/>
      <c r="C1181" s="219"/>
      <c r="D1181" s="220" t="s">
        <v>162</v>
      </c>
      <c r="E1181" s="221" t="s">
        <v>1</v>
      </c>
      <c r="F1181" s="222" t="s">
        <v>1120</v>
      </c>
      <c r="G1181" s="219"/>
      <c r="H1181" s="221" t="s">
        <v>1</v>
      </c>
      <c r="I1181" s="140"/>
      <c r="J1181" s="219"/>
      <c r="L1181" s="138"/>
      <c r="M1181" s="141"/>
      <c r="T1181" s="142"/>
      <c r="AT1181" s="139" t="s">
        <v>162</v>
      </c>
      <c r="AU1181" s="139" t="s">
        <v>88</v>
      </c>
      <c r="AV1181" s="12" t="s">
        <v>86</v>
      </c>
      <c r="AW1181" s="12" t="s">
        <v>32</v>
      </c>
      <c r="AX1181" s="12" t="s">
        <v>78</v>
      </c>
      <c r="AY1181" s="139" t="s">
        <v>153</v>
      </c>
    </row>
    <row r="1182" spans="2:65" s="13" customFormat="1">
      <c r="B1182" s="143"/>
      <c r="C1182" s="223"/>
      <c r="D1182" s="220" t="s">
        <v>162</v>
      </c>
      <c r="E1182" s="224" t="s">
        <v>1</v>
      </c>
      <c r="F1182" s="225" t="s">
        <v>1121</v>
      </c>
      <c r="G1182" s="223"/>
      <c r="H1182" s="226">
        <v>12.16</v>
      </c>
      <c r="I1182" s="145"/>
      <c r="J1182" s="223"/>
      <c r="L1182" s="143"/>
      <c r="M1182" s="146"/>
      <c r="T1182" s="147"/>
      <c r="AT1182" s="144" t="s">
        <v>162</v>
      </c>
      <c r="AU1182" s="144" t="s">
        <v>88</v>
      </c>
      <c r="AV1182" s="13" t="s">
        <v>88</v>
      </c>
      <c r="AW1182" s="13" t="s">
        <v>32</v>
      </c>
      <c r="AX1182" s="13" t="s">
        <v>78</v>
      </c>
      <c r="AY1182" s="144" t="s">
        <v>153</v>
      </c>
    </row>
    <row r="1183" spans="2:65" s="14" customFormat="1">
      <c r="B1183" s="148"/>
      <c r="C1183" s="227"/>
      <c r="D1183" s="220" t="s">
        <v>162</v>
      </c>
      <c r="E1183" s="228" t="s">
        <v>1</v>
      </c>
      <c r="F1183" s="229" t="s">
        <v>165</v>
      </c>
      <c r="G1183" s="227"/>
      <c r="H1183" s="230">
        <v>12.16</v>
      </c>
      <c r="I1183" s="150"/>
      <c r="J1183" s="227"/>
      <c r="L1183" s="148"/>
      <c r="M1183" s="151"/>
      <c r="T1183" s="152"/>
      <c r="AT1183" s="149" t="s">
        <v>162</v>
      </c>
      <c r="AU1183" s="149" t="s">
        <v>88</v>
      </c>
      <c r="AV1183" s="14" t="s">
        <v>166</v>
      </c>
      <c r="AW1183" s="14" t="s">
        <v>32</v>
      </c>
      <c r="AX1183" s="14" t="s">
        <v>78</v>
      </c>
      <c r="AY1183" s="149" t="s">
        <v>153</v>
      </c>
    </row>
    <row r="1184" spans="2:65" s="15" customFormat="1">
      <c r="B1184" s="153"/>
      <c r="C1184" s="231"/>
      <c r="D1184" s="220" t="s">
        <v>162</v>
      </c>
      <c r="E1184" s="232" t="s">
        <v>1</v>
      </c>
      <c r="F1184" s="233" t="s">
        <v>167</v>
      </c>
      <c r="G1184" s="231"/>
      <c r="H1184" s="234">
        <v>12.16</v>
      </c>
      <c r="I1184" s="155"/>
      <c r="J1184" s="231"/>
      <c r="L1184" s="153"/>
      <c r="M1184" s="156"/>
      <c r="T1184" s="157"/>
      <c r="AT1184" s="154" t="s">
        <v>162</v>
      </c>
      <c r="AU1184" s="154" t="s">
        <v>88</v>
      </c>
      <c r="AV1184" s="15" t="s">
        <v>160</v>
      </c>
      <c r="AW1184" s="15" t="s">
        <v>32</v>
      </c>
      <c r="AX1184" s="15" t="s">
        <v>86</v>
      </c>
      <c r="AY1184" s="154" t="s">
        <v>153</v>
      </c>
    </row>
    <row r="1185" spans="2:65" s="1" customFormat="1" ht="37.799999999999997" customHeight="1">
      <c r="B1185" s="129"/>
      <c r="C1185" s="214" t="s">
        <v>1122</v>
      </c>
      <c r="D1185" s="214" t="s">
        <v>155</v>
      </c>
      <c r="E1185" s="215" t="s">
        <v>1123</v>
      </c>
      <c r="F1185" s="216" t="s">
        <v>1124</v>
      </c>
      <c r="G1185" s="217" t="s">
        <v>290</v>
      </c>
      <c r="H1185" s="218">
        <v>2</v>
      </c>
      <c r="I1185" s="131"/>
      <c r="J1185" s="248">
        <f>ROUND(I1185*H1185,2)</f>
        <v>0</v>
      </c>
      <c r="K1185" s="130" t="s">
        <v>159</v>
      </c>
      <c r="L1185" s="32"/>
      <c r="M1185" s="132" t="s">
        <v>1</v>
      </c>
      <c r="N1185" s="133" t="s">
        <v>43</v>
      </c>
      <c r="P1185" s="134">
        <f>O1185*H1185</f>
        <v>0</v>
      </c>
      <c r="Q1185" s="134">
        <v>2.5000000000000001E-4</v>
      </c>
      <c r="R1185" s="134">
        <f>Q1185*H1185</f>
        <v>5.0000000000000001E-4</v>
      </c>
      <c r="S1185" s="134">
        <v>0</v>
      </c>
      <c r="T1185" s="135">
        <f>S1185*H1185</f>
        <v>0</v>
      </c>
      <c r="AR1185" s="136" t="s">
        <v>271</v>
      </c>
      <c r="AT1185" s="136" t="s">
        <v>155</v>
      </c>
      <c r="AU1185" s="136" t="s">
        <v>88</v>
      </c>
      <c r="AY1185" s="17" t="s">
        <v>153</v>
      </c>
      <c r="BE1185" s="137">
        <f>IF(N1185="základní",J1185,0)</f>
        <v>0</v>
      </c>
      <c r="BF1185" s="137">
        <f>IF(N1185="snížená",J1185,0)</f>
        <v>0</v>
      </c>
      <c r="BG1185" s="137">
        <f>IF(N1185="zákl. přenesená",J1185,0)</f>
        <v>0</v>
      </c>
      <c r="BH1185" s="137">
        <f>IF(N1185="sníž. přenesená",J1185,0)</f>
        <v>0</v>
      </c>
      <c r="BI1185" s="137">
        <f>IF(N1185="nulová",J1185,0)</f>
        <v>0</v>
      </c>
      <c r="BJ1185" s="17" t="s">
        <v>86</v>
      </c>
      <c r="BK1185" s="137">
        <f>ROUND(I1185*H1185,2)</f>
        <v>0</v>
      </c>
      <c r="BL1185" s="17" t="s">
        <v>271</v>
      </c>
      <c r="BM1185" s="136" t="s">
        <v>1125</v>
      </c>
    </row>
    <row r="1186" spans="2:65" s="1" customFormat="1" ht="37.799999999999997" customHeight="1">
      <c r="B1186" s="129"/>
      <c r="C1186" s="214" t="s">
        <v>1126</v>
      </c>
      <c r="D1186" s="214" t="s">
        <v>155</v>
      </c>
      <c r="E1186" s="215" t="s">
        <v>1127</v>
      </c>
      <c r="F1186" s="216" t="s">
        <v>1128</v>
      </c>
      <c r="G1186" s="217" t="s">
        <v>337</v>
      </c>
      <c r="H1186" s="218">
        <v>14.5</v>
      </c>
      <c r="I1186" s="131"/>
      <c r="J1186" s="248">
        <f>ROUND(I1186*H1186,2)</f>
        <v>0</v>
      </c>
      <c r="K1186" s="130" t="s">
        <v>159</v>
      </c>
      <c r="L1186" s="32"/>
      <c r="M1186" s="132" t="s">
        <v>1</v>
      </c>
      <c r="N1186" s="133" t="s">
        <v>43</v>
      </c>
      <c r="P1186" s="134">
        <f>O1186*H1186</f>
        <v>0</v>
      </c>
      <c r="Q1186" s="134">
        <v>2.1700000000000001E-3</v>
      </c>
      <c r="R1186" s="134">
        <f>Q1186*H1186</f>
        <v>3.1465E-2</v>
      </c>
      <c r="S1186" s="134">
        <v>0</v>
      </c>
      <c r="T1186" s="135">
        <f>S1186*H1186</f>
        <v>0</v>
      </c>
      <c r="AR1186" s="136" t="s">
        <v>271</v>
      </c>
      <c r="AT1186" s="136" t="s">
        <v>155</v>
      </c>
      <c r="AU1186" s="136" t="s">
        <v>88</v>
      </c>
      <c r="AY1186" s="17" t="s">
        <v>153</v>
      </c>
      <c r="BE1186" s="137">
        <f>IF(N1186="základní",J1186,0)</f>
        <v>0</v>
      </c>
      <c r="BF1186" s="137">
        <f>IF(N1186="snížená",J1186,0)</f>
        <v>0</v>
      </c>
      <c r="BG1186" s="137">
        <f>IF(N1186="zákl. přenesená",J1186,0)</f>
        <v>0</v>
      </c>
      <c r="BH1186" s="137">
        <f>IF(N1186="sníž. přenesená",J1186,0)</f>
        <v>0</v>
      </c>
      <c r="BI1186" s="137">
        <f>IF(N1186="nulová",J1186,0)</f>
        <v>0</v>
      </c>
      <c r="BJ1186" s="17" t="s">
        <v>86</v>
      </c>
      <c r="BK1186" s="137">
        <f>ROUND(I1186*H1186,2)</f>
        <v>0</v>
      </c>
      <c r="BL1186" s="17" t="s">
        <v>271</v>
      </c>
      <c r="BM1186" s="136" t="s">
        <v>1129</v>
      </c>
    </row>
    <row r="1187" spans="2:65" s="12" customFormat="1">
      <c r="B1187" s="138"/>
      <c r="C1187" s="219"/>
      <c r="D1187" s="220" t="s">
        <v>162</v>
      </c>
      <c r="E1187" s="221" t="s">
        <v>1</v>
      </c>
      <c r="F1187" s="222" t="s">
        <v>1130</v>
      </c>
      <c r="G1187" s="219"/>
      <c r="H1187" s="221" t="s">
        <v>1</v>
      </c>
      <c r="I1187" s="140"/>
      <c r="J1187" s="219"/>
      <c r="L1187" s="138"/>
      <c r="M1187" s="141"/>
      <c r="T1187" s="142"/>
      <c r="AT1187" s="139" t="s">
        <v>162</v>
      </c>
      <c r="AU1187" s="139" t="s">
        <v>88</v>
      </c>
      <c r="AV1187" s="12" t="s">
        <v>86</v>
      </c>
      <c r="AW1187" s="12" t="s">
        <v>32</v>
      </c>
      <c r="AX1187" s="12" t="s">
        <v>78</v>
      </c>
      <c r="AY1187" s="139" t="s">
        <v>153</v>
      </c>
    </row>
    <row r="1188" spans="2:65" s="13" customFormat="1">
      <c r="B1188" s="143"/>
      <c r="C1188" s="223"/>
      <c r="D1188" s="220" t="s">
        <v>162</v>
      </c>
      <c r="E1188" s="224" t="s">
        <v>1</v>
      </c>
      <c r="F1188" s="225" t="s">
        <v>1131</v>
      </c>
      <c r="G1188" s="223"/>
      <c r="H1188" s="226">
        <v>14.5</v>
      </c>
      <c r="I1188" s="145"/>
      <c r="J1188" s="223"/>
      <c r="L1188" s="143"/>
      <c r="M1188" s="146"/>
      <c r="T1188" s="147"/>
      <c r="AT1188" s="144" t="s">
        <v>162</v>
      </c>
      <c r="AU1188" s="144" t="s">
        <v>88</v>
      </c>
      <c r="AV1188" s="13" t="s">
        <v>88</v>
      </c>
      <c r="AW1188" s="13" t="s">
        <v>32</v>
      </c>
      <c r="AX1188" s="13" t="s">
        <v>78</v>
      </c>
      <c r="AY1188" s="144" t="s">
        <v>153</v>
      </c>
    </row>
    <row r="1189" spans="2:65" s="14" customFormat="1">
      <c r="B1189" s="148"/>
      <c r="C1189" s="227"/>
      <c r="D1189" s="220" t="s">
        <v>162</v>
      </c>
      <c r="E1189" s="228" t="s">
        <v>1</v>
      </c>
      <c r="F1189" s="229" t="s">
        <v>165</v>
      </c>
      <c r="G1189" s="227"/>
      <c r="H1189" s="230">
        <v>14.5</v>
      </c>
      <c r="I1189" s="150"/>
      <c r="J1189" s="227"/>
      <c r="L1189" s="148"/>
      <c r="M1189" s="151"/>
      <c r="T1189" s="152"/>
      <c r="AT1189" s="149" t="s">
        <v>162</v>
      </c>
      <c r="AU1189" s="149" t="s">
        <v>88</v>
      </c>
      <c r="AV1189" s="14" t="s">
        <v>166</v>
      </c>
      <c r="AW1189" s="14" t="s">
        <v>32</v>
      </c>
      <c r="AX1189" s="14" t="s">
        <v>78</v>
      </c>
      <c r="AY1189" s="149" t="s">
        <v>153</v>
      </c>
    </row>
    <row r="1190" spans="2:65" s="15" customFormat="1">
      <c r="B1190" s="153"/>
      <c r="C1190" s="231"/>
      <c r="D1190" s="220" t="s">
        <v>162</v>
      </c>
      <c r="E1190" s="232" t="s">
        <v>1</v>
      </c>
      <c r="F1190" s="233" t="s">
        <v>167</v>
      </c>
      <c r="G1190" s="231"/>
      <c r="H1190" s="234">
        <v>14.5</v>
      </c>
      <c r="I1190" s="155"/>
      <c r="J1190" s="231"/>
      <c r="L1190" s="153"/>
      <c r="M1190" s="156"/>
      <c r="T1190" s="157"/>
      <c r="AT1190" s="154" t="s">
        <v>162</v>
      </c>
      <c r="AU1190" s="154" t="s">
        <v>88</v>
      </c>
      <c r="AV1190" s="15" t="s">
        <v>160</v>
      </c>
      <c r="AW1190" s="15" t="s">
        <v>32</v>
      </c>
      <c r="AX1190" s="15" t="s">
        <v>86</v>
      </c>
      <c r="AY1190" s="154" t="s">
        <v>153</v>
      </c>
    </row>
    <row r="1191" spans="2:65" s="1" customFormat="1" ht="44.25" customHeight="1">
      <c r="B1191" s="129"/>
      <c r="C1191" s="214" t="s">
        <v>1132</v>
      </c>
      <c r="D1191" s="214" t="s">
        <v>155</v>
      </c>
      <c r="E1191" s="215" t="s">
        <v>1133</v>
      </c>
      <c r="F1191" s="216" t="s">
        <v>1134</v>
      </c>
      <c r="G1191" s="217" t="s">
        <v>873</v>
      </c>
      <c r="H1191" s="163"/>
      <c r="I1191" s="131"/>
      <c r="J1191" s="248">
        <f>ROUND(I1191*H1191,2)</f>
        <v>0</v>
      </c>
      <c r="K1191" s="130" t="s">
        <v>159</v>
      </c>
      <c r="L1191" s="32"/>
      <c r="M1191" s="132" t="s">
        <v>1</v>
      </c>
      <c r="N1191" s="133" t="s">
        <v>43</v>
      </c>
      <c r="P1191" s="134">
        <f>O1191*H1191</f>
        <v>0</v>
      </c>
      <c r="Q1191" s="134">
        <v>0</v>
      </c>
      <c r="R1191" s="134">
        <f>Q1191*H1191</f>
        <v>0</v>
      </c>
      <c r="S1191" s="134">
        <v>0</v>
      </c>
      <c r="T1191" s="135">
        <f>S1191*H1191</f>
        <v>0</v>
      </c>
      <c r="AR1191" s="136" t="s">
        <v>271</v>
      </c>
      <c r="AT1191" s="136" t="s">
        <v>155</v>
      </c>
      <c r="AU1191" s="136" t="s">
        <v>88</v>
      </c>
      <c r="AY1191" s="17" t="s">
        <v>153</v>
      </c>
      <c r="BE1191" s="137">
        <f>IF(N1191="základní",J1191,0)</f>
        <v>0</v>
      </c>
      <c r="BF1191" s="137">
        <f>IF(N1191="snížená",J1191,0)</f>
        <v>0</v>
      </c>
      <c r="BG1191" s="137">
        <f>IF(N1191="zákl. přenesená",J1191,0)</f>
        <v>0</v>
      </c>
      <c r="BH1191" s="137">
        <f>IF(N1191="sníž. přenesená",J1191,0)</f>
        <v>0</v>
      </c>
      <c r="BI1191" s="137">
        <f>IF(N1191="nulová",J1191,0)</f>
        <v>0</v>
      </c>
      <c r="BJ1191" s="17" t="s">
        <v>86</v>
      </c>
      <c r="BK1191" s="137">
        <f>ROUND(I1191*H1191,2)</f>
        <v>0</v>
      </c>
      <c r="BL1191" s="17" t="s">
        <v>271</v>
      </c>
      <c r="BM1191" s="136" t="s">
        <v>1135</v>
      </c>
    </row>
    <row r="1192" spans="2:65" s="11" customFormat="1" ht="22.8" customHeight="1">
      <c r="B1192" s="119"/>
      <c r="C1192" s="235"/>
      <c r="D1192" s="236" t="s">
        <v>77</v>
      </c>
      <c r="E1192" s="237" t="s">
        <v>1136</v>
      </c>
      <c r="F1192" s="237" t="s">
        <v>1137</v>
      </c>
      <c r="G1192" s="235"/>
      <c r="H1192" s="235"/>
      <c r="I1192" s="122"/>
      <c r="J1192" s="247">
        <f>BK1192</f>
        <v>0</v>
      </c>
      <c r="L1192" s="119"/>
      <c r="M1192" s="123"/>
      <c r="P1192" s="124">
        <f>SUM(P1193:P1235)</f>
        <v>0</v>
      </c>
      <c r="R1192" s="124">
        <f>SUM(R1193:R1235)</f>
        <v>0.76120999999999994</v>
      </c>
      <c r="T1192" s="125">
        <f>SUM(T1193:T1235)</f>
        <v>8.4000000000000005E-2</v>
      </c>
      <c r="AR1192" s="120" t="s">
        <v>88</v>
      </c>
      <c r="AT1192" s="126" t="s">
        <v>77</v>
      </c>
      <c r="AU1192" s="126" t="s">
        <v>86</v>
      </c>
      <c r="AY1192" s="120" t="s">
        <v>153</v>
      </c>
      <c r="BK1192" s="127">
        <f>SUM(BK1193:BK1235)</f>
        <v>0</v>
      </c>
    </row>
    <row r="1193" spans="2:65" s="1" customFormat="1" ht="33" customHeight="1">
      <c r="B1193" s="129"/>
      <c r="C1193" s="214" t="s">
        <v>1138</v>
      </c>
      <c r="D1193" s="214" t="s">
        <v>155</v>
      </c>
      <c r="E1193" s="215" t="s">
        <v>1139</v>
      </c>
      <c r="F1193" s="216" t="s">
        <v>1140</v>
      </c>
      <c r="G1193" s="217" t="s">
        <v>290</v>
      </c>
      <c r="H1193" s="218">
        <v>12</v>
      </c>
      <c r="I1193" s="131"/>
      <c r="J1193" s="248">
        <f>ROUND(I1193*H1193,2)</f>
        <v>0</v>
      </c>
      <c r="K1193" s="130" t="s">
        <v>159</v>
      </c>
      <c r="L1193" s="32"/>
      <c r="M1193" s="132" t="s">
        <v>1</v>
      </c>
      <c r="N1193" s="133" t="s">
        <v>43</v>
      </c>
      <c r="P1193" s="134">
        <f>O1193*H1193</f>
        <v>0</v>
      </c>
      <c r="Q1193" s="134">
        <v>0</v>
      </c>
      <c r="R1193" s="134">
        <f>Q1193*H1193</f>
        <v>0</v>
      </c>
      <c r="S1193" s="134">
        <v>7.0000000000000001E-3</v>
      </c>
      <c r="T1193" s="135">
        <f>S1193*H1193</f>
        <v>8.4000000000000005E-2</v>
      </c>
      <c r="AR1193" s="136" t="s">
        <v>271</v>
      </c>
      <c r="AT1193" s="136" t="s">
        <v>155</v>
      </c>
      <c r="AU1193" s="136" t="s">
        <v>88</v>
      </c>
      <c r="AY1193" s="17" t="s">
        <v>153</v>
      </c>
      <c r="BE1193" s="137">
        <f>IF(N1193="základní",J1193,0)</f>
        <v>0</v>
      </c>
      <c r="BF1193" s="137">
        <f>IF(N1193="snížená",J1193,0)</f>
        <v>0</v>
      </c>
      <c r="BG1193" s="137">
        <f>IF(N1193="zákl. přenesená",J1193,0)</f>
        <v>0</v>
      </c>
      <c r="BH1193" s="137">
        <f>IF(N1193="sníž. přenesená",J1193,0)</f>
        <v>0</v>
      </c>
      <c r="BI1193" s="137">
        <f>IF(N1193="nulová",J1193,0)</f>
        <v>0</v>
      </c>
      <c r="BJ1193" s="17" t="s">
        <v>86</v>
      </c>
      <c r="BK1193" s="137">
        <f>ROUND(I1193*H1193,2)</f>
        <v>0</v>
      </c>
      <c r="BL1193" s="17" t="s">
        <v>271</v>
      </c>
      <c r="BM1193" s="136" t="s">
        <v>1141</v>
      </c>
    </row>
    <row r="1194" spans="2:65" s="12" customFormat="1">
      <c r="B1194" s="138"/>
      <c r="C1194" s="219"/>
      <c r="D1194" s="220" t="s">
        <v>162</v>
      </c>
      <c r="E1194" s="221" t="s">
        <v>1</v>
      </c>
      <c r="F1194" s="222" t="s">
        <v>1114</v>
      </c>
      <c r="G1194" s="219"/>
      <c r="H1194" s="221" t="s">
        <v>1</v>
      </c>
      <c r="I1194" s="140"/>
      <c r="J1194" s="219"/>
      <c r="L1194" s="138"/>
      <c r="M1194" s="141"/>
      <c r="T1194" s="142"/>
      <c r="AT1194" s="139" t="s">
        <v>162</v>
      </c>
      <c r="AU1194" s="139" t="s">
        <v>88</v>
      </c>
      <c r="AV1194" s="12" t="s">
        <v>86</v>
      </c>
      <c r="AW1194" s="12" t="s">
        <v>32</v>
      </c>
      <c r="AX1194" s="12" t="s">
        <v>78</v>
      </c>
      <c r="AY1194" s="139" t="s">
        <v>153</v>
      </c>
    </row>
    <row r="1195" spans="2:65" s="13" customFormat="1">
      <c r="B1195" s="143"/>
      <c r="C1195" s="223"/>
      <c r="D1195" s="220" t="s">
        <v>162</v>
      </c>
      <c r="E1195" s="224" t="s">
        <v>1</v>
      </c>
      <c r="F1195" s="225" t="s">
        <v>1115</v>
      </c>
      <c r="G1195" s="223"/>
      <c r="H1195" s="226">
        <v>12</v>
      </c>
      <c r="I1195" s="145"/>
      <c r="J1195" s="223"/>
      <c r="L1195" s="143"/>
      <c r="M1195" s="146"/>
      <c r="T1195" s="147"/>
      <c r="AT1195" s="144" t="s">
        <v>162</v>
      </c>
      <c r="AU1195" s="144" t="s">
        <v>88</v>
      </c>
      <c r="AV1195" s="13" t="s">
        <v>88</v>
      </c>
      <c r="AW1195" s="13" t="s">
        <v>32</v>
      </c>
      <c r="AX1195" s="13" t="s">
        <v>78</v>
      </c>
      <c r="AY1195" s="144" t="s">
        <v>153</v>
      </c>
    </row>
    <row r="1196" spans="2:65" s="14" customFormat="1">
      <c r="B1196" s="148"/>
      <c r="C1196" s="227"/>
      <c r="D1196" s="220" t="s">
        <v>162</v>
      </c>
      <c r="E1196" s="228" t="s">
        <v>1</v>
      </c>
      <c r="F1196" s="229" t="s">
        <v>165</v>
      </c>
      <c r="G1196" s="227"/>
      <c r="H1196" s="230">
        <v>12</v>
      </c>
      <c r="I1196" s="150"/>
      <c r="J1196" s="227"/>
      <c r="L1196" s="148"/>
      <c r="M1196" s="151"/>
      <c r="T1196" s="152"/>
      <c r="AT1196" s="149" t="s">
        <v>162</v>
      </c>
      <c r="AU1196" s="149" t="s">
        <v>88</v>
      </c>
      <c r="AV1196" s="14" t="s">
        <v>166</v>
      </c>
      <c r="AW1196" s="14" t="s">
        <v>32</v>
      </c>
      <c r="AX1196" s="14" t="s">
        <v>78</v>
      </c>
      <c r="AY1196" s="149" t="s">
        <v>153</v>
      </c>
    </row>
    <row r="1197" spans="2:65" s="15" customFormat="1">
      <c r="B1197" s="153"/>
      <c r="C1197" s="231"/>
      <c r="D1197" s="220" t="s">
        <v>162</v>
      </c>
      <c r="E1197" s="232" t="s">
        <v>1</v>
      </c>
      <c r="F1197" s="233" t="s">
        <v>167</v>
      </c>
      <c r="G1197" s="231"/>
      <c r="H1197" s="234">
        <v>12</v>
      </c>
      <c r="I1197" s="155"/>
      <c r="J1197" s="231"/>
      <c r="L1197" s="153"/>
      <c r="M1197" s="156"/>
      <c r="T1197" s="157"/>
      <c r="AT1197" s="154" t="s">
        <v>162</v>
      </c>
      <c r="AU1197" s="154" t="s">
        <v>88</v>
      </c>
      <c r="AV1197" s="15" t="s">
        <v>160</v>
      </c>
      <c r="AW1197" s="15" t="s">
        <v>32</v>
      </c>
      <c r="AX1197" s="15" t="s">
        <v>86</v>
      </c>
      <c r="AY1197" s="154" t="s">
        <v>153</v>
      </c>
    </row>
    <row r="1198" spans="2:65" s="1" customFormat="1" ht="24.15" customHeight="1">
      <c r="B1198" s="129"/>
      <c r="C1198" s="214" t="s">
        <v>1142</v>
      </c>
      <c r="D1198" s="214" t="s">
        <v>155</v>
      </c>
      <c r="E1198" s="215" t="s">
        <v>1143</v>
      </c>
      <c r="F1198" s="216" t="s">
        <v>1144</v>
      </c>
      <c r="G1198" s="217" t="s">
        <v>1145</v>
      </c>
      <c r="H1198" s="218">
        <v>1</v>
      </c>
      <c r="I1198" s="131"/>
      <c r="J1198" s="248">
        <f>ROUND(I1198*H1198,2)</f>
        <v>0</v>
      </c>
      <c r="K1198" s="130" t="s">
        <v>1</v>
      </c>
      <c r="L1198" s="32"/>
      <c r="M1198" s="132" t="s">
        <v>1</v>
      </c>
      <c r="N1198" s="133" t="s">
        <v>43</v>
      </c>
      <c r="P1198" s="134">
        <f>O1198*H1198</f>
        <v>0</v>
      </c>
      <c r="Q1198" s="134">
        <v>2.7E-4</v>
      </c>
      <c r="R1198" s="134">
        <f>Q1198*H1198</f>
        <v>2.7E-4</v>
      </c>
      <c r="S1198" s="134">
        <v>0</v>
      </c>
      <c r="T1198" s="135">
        <f>S1198*H1198</f>
        <v>0</v>
      </c>
      <c r="AR1198" s="136" t="s">
        <v>271</v>
      </c>
      <c r="AT1198" s="136" t="s">
        <v>155</v>
      </c>
      <c r="AU1198" s="136" t="s">
        <v>88</v>
      </c>
      <c r="AY1198" s="17" t="s">
        <v>153</v>
      </c>
      <c r="BE1198" s="137">
        <f>IF(N1198="základní",J1198,0)</f>
        <v>0</v>
      </c>
      <c r="BF1198" s="137">
        <f>IF(N1198="snížená",J1198,0)</f>
        <v>0</v>
      </c>
      <c r="BG1198" s="137">
        <f>IF(N1198="zákl. přenesená",J1198,0)</f>
        <v>0</v>
      </c>
      <c r="BH1198" s="137">
        <f>IF(N1198="sníž. přenesená",J1198,0)</f>
        <v>0</v>
      </c>
      <c r="BI1198" s="137">
        <f>IF(N1198="nulová",J1198,0)</f>
        <v>0</v>
      </c>
      <c r="BJ1198" s="17" t="s">
        <v>86</v>
      </c>
      <c r="BK1198" s="137">
        <f>ROUND(I1198*H1198,2)</f>
        <v>0</v>
      </c>
      <c r="BL1198" s="17" t="s">
        <v>271</v>
      </c>
      <c r="BM1198" s="136" t="s">
        <v>1146</v>
      </c>
    </row>
    <row r="1199" spans="2:65" s="12" customFormat="1">
      <c r="B1199" s="138"/>
      <c r="C1199" s="219"/>
      <c r="D1199" s="220" t="s">
        <v>162</v>
      </c>
      <c r="E1199" s="221" t="s">
        <v>1</v>
      </c>
      <c r="F1199" s="222" t="s">
        <v>1147</v>
      </c>
      <c r="G1199" s="219"/>
      <c r="H1199" s="221" t="s">
        <v>1</v>
      </c>
      <c r="I1199" s="140"/>
      <c r="J1199" s="219"/>
      <c r="L1199" s="138"/>
      <c r="M1199" s="141"/>
      <c r="T1199" s="142"/>
      <c r="AT1199" s="139" t="s">
        <v>162</v>
      </c>
      <c r="AU1199" s="139" t="s">
        <v>88</v>
      </c>
      <c r="AV1199" s="12" t="s">
        <v>86</v>
      </c>
      <c r="AW1199" s="12" t="s">
        <v>32</v>
      </c>
      <c r="AX1199" s="12" t="s">
        <v>78</v>
      </c>
      <c r="AY1199" s="139" t="s">
        <v>153</v>
      </c>
    </row>
    <row r="1200" spans="2:65" s="12" customFormat="1">
      <c r="B1200" s="138"/>
      <c r="C1200" s="219"/>
      <c r="D1200" s="220" t="s">
        <v>162</v>
      </c>
      <c r="E1200" s="221" t="s">
        <v>1</v>
      </c>
      <c r="F1200" s="222" t="s">
        <v>1148</v>
      </c>
      <c r="G1200" s="219"/>
      <c r="H1200" s="221" t="s">
        <v>1</v>
      </c>
      <c r="I1200" s="140"/>
      <c r="J1200" s="219"/>
      <c r="L1200" s="138"/>
      <c r="M1200" s="141"/>
      <c r="T1200" s="142"/>
      <c r="AT1200" s="139" t="s">
        <v>162</v>
      </c>
      <c r="AU1200" s="139" t="s">
        <v>88</v>
      </c>
      <c r="AV1200" s="12" t="s">
        <v>86</v>
      </c>
      <c r="AW1200" s="12" t="s">
        <v>32</v>
      </c>
      <c r="AX1200" s="12" t="s">
        <v>78</v>
      </c>
      <c r="AY1200" s="139" t="s">
        <v>153</v>
      </c>
    </row>
    <row r="1201" spans="2:65" s="13" customFormat="1">
      <c r="B1201" s="143"/>
      <c r="C1201" s="223"/>
      <c r="D1201" s="220" t="s">
        <v>162</v>
      </c>
      <c r="E1201" s="224" t="s">
        <v>1</v>
      </c>
      <c r="F1201" s="225" t="s">
        <v>1036</v>
      </c>
      <c r="G1201" s="223"/>
      <c r="H1201" s="226">
        <v>1</v>
      </c>
      <c r="I1201" s="145"/>
      <c r="J1201" s="223"/>
      <c r="L1201" s="143"/>
      <c r="M1201" s="146"/>
      <c r="T1201" s="147"/>
      <c r="AT1201" s="144" t="s">
        <v>162</v>
      </c>
      <c r="AU1201" s="144" t="s">
        <v>88</v>
      </c>
      <c r="AV1201" s="13" t="s">
        <v>88</v>
      </c>
      <c r="AW1201" s="13" t="s">
        <v>32</v>
      </c>
      <c r="AX1201" s="13" t="s">
        <v>78</v>
      </c>
      <c r="AY1201" s="144" t="s">
        <v>153</v>
      </c>
    </row>
    <row r="1202" spans="2:65" s="14" customFormat="1">
      <c r="B1202" s="148"/>
      <c r="C1202" s="227"/>
      <c r="D1202" s="220" t="s">
        <v>162</v>
      </c>
      <c r="E1202" s="228" t="s">
        <v>1</v>
      </c>
      <c r="F1202" s="229" t="s">
        <v>165</v>
      </c>
      <c r="G1202" s="227"/>
      <c r="H1202" s="230">
        <v>1</v>
      </c>
      <c r="I1202" s="150"/>
      <c r="J1202" s="227"/>
      <c r="L1202" s="148"/>
      <c r="M1202" s="151"/>
      <c r="T1202" s="152"/>
      <c r="AT1202" s="149" t="s">
        <v>162</v>
      </c>
      <c r="AU1202" s="149" t="s">
        <v>88</v>
      </c>
      <c r="AV1202" s="14" t="s">
        <v>166</v>
      </c>
      <c r="AW1202" s="14" t="s">
        <v>32</v>
      </c>
      <c r="AX1202" s="14" t="s">
        <v>78</v>
      </c>
      <c r="AY1202" s="149" t="s">
        <v>153</v>
      </c>
    </row>
    <row r="1203" spans="2:65" s="15" customFormat="1">
      <c r="B1203" s="153"/>
      <c r="C1203" s="231"/>
      <c r="D1203" s="220" t="s">
        <v>162</v>
      </c>
      <c r="E1203" s="232" t="s">
        <v>1</v>
      </c>
      <c r="F1203" s="233" t="s">
        <v>167</v>
      </c>
      <c r="G1203" s="231"/>
      <c r="H1203" s="234">
        <v>1</v>
      </c>
      <c r="I1203" s="155"/>
      <c r="J1203" s="231"/>
      <c r="L1203" s="153"/>
      <c r="M1203" s="156"/>
      <c r="T1203" s="157"/>
      <c r="AT1203" s="154" t="s">
        <v>162</v>
      </c>
      <c r="AU1203" s="154" t="s">
        <v>88</v>
      </c>
      <c r="AV1203" s="15" t="s">
        <v>160</v>
      </c>
      <c r="AW1203" s="15" t="s">
        <v>32</v>
      </c>
      <c r="AX1203" s="15" t="s">
        <v>86</v>
      </c>
      <c r="AY1203" s="154" t="s">
        <v>153</v>
      </c>
    </row>
    <row r="1204" spans="2:65" s="1" customFormat="1" ht="33" customHeight="1">
      <c r="B1204" s="129"/>
      <c r="C1204" s="214" t="s">
        <v>1149</v>
      </c>
      <c r="D1204" s="214" t="s">
        <v>155</v>
      </c>
      <c r="E1204" s="215" t="s">
        <v>1150</v>
      </c>
      <c r="F1204" s="216" t="s">
        <v>1151</v>
      </c>
      <c r="G1204" s="217" t="s">
        <v>1145</v>
      </c>
      <c r="H1204" s="218">
        <v>4</v>
      </c>
      <c r="I1204" s="131"/>
      <c r="J1204" s="248">
        <f>ROUND(I1204*H1204,2)</f>
        <v>0</v>
      </c>
      <c r="K1204" s="130" t="s">
        <v>1</v>
      </c>
      <c r="L1204" s="32"/>
      <c r="M1204" s="132" t="s">
        <v>1</v>
      </c>
      <c r="N1204" s="133" t="s">
        <v>43</v>
      </c>
      <c r="P1204" s="134">
        <f>O1204*H1204</f>
        <v>0</v>
      </c>
      <c r="Q1204" s="134">
        <v>2.7E-4</v>
      </c>
      <c r="R1204" s="134">
        <f>Q1204*H1204</f>
        <v>1.08E-3</v>
      </c>
      <c r="S1204" s="134">
        <v>0</v>
      </c>
      <c r="T1204" s="135">
        <f>S1204*H1204</f>
        <v>0</v>
      </c>
      <c r="AR1204" s="136" t="s">
        <v>271</v>
      </c>
      <c r="AT1204" s="136" t="s">
        <v>155</v>
      </c>
      <c r="AU1204" s="136" t="s">
        <v>88</v>
      </c>
      <c r="AY1204" s="17" t="s">
        <v>153</v>
      </c>
      <c r="BE1204" s="137">
        <f>IF(N1204="základní",J1204,0)</f>
        <v>0</v>
      </c>
      <c r="BF1204" s="137">
        <f>IF(N1204="snížená",J1204,0)</f>
        <v>0</v>
      </c>
      <c r="BG1204" s="137">
        <f>IF(N1204="zákl. přenesená",J1204,0)</f>
        <v>0</v>
      </c>
      <c r="BH1204" s="137">
        <f>IF(N1204="sníž. přenesená",J1204,0)</f>
        <v>0</v>
      </c>
      <c r="BI1204" s="137">
        <f>IF(N1204="nulová",J1204,0)</f>
        <v>0</v>
      </c>
      <c r="BJ1204" s="17" t="s">
        <v>86</v>
      </c>
      <c r="BK1204" s="137">
        <f>ROUND(I1204*H1204,2)</f>
        <v>0</v>
      </c>
      <c r="BL1204" s="17" t="s">
        <v>271</v>
      </c>
      <c r="BM1204" s="136" t="s">
        <v>1152</v>
      </c>
    </row>
    <row r="1205" spans="2:65" s="1" customFormat="1" ht="37.799999999999997" customHeight="1">
      <c r="B1205" s="129"/>
      <c r="C1205" s="214" t="s">
        <v>1153</v>
      </c>
      <c r="D1205" s="214" t="s">
        <v>155</v>
      </c>
      <c r="E1205" s="215" t="s">
        <v>1154</v>
      </c>
      <c r="F1205" s="216" t="s">
        <v>1155</v>
      </c>
      <c r="G1205" s="217" t="s">
        <v>290</v>
      </c>
      <c r="H1205" s="218">
        <v>12</v>
      </c>
      <c r="I1205" s="131"/>
      <c r="J1205" s="248">
        <f>ROUND(I1205*H1205,2)</f>
        <v>0</v>
      </c>
      <c r="K1205" s="130" t="s">
        <v>159</v>
      </c>
      <c r="L1205" s="32"/>
      <c r="M1205" s="132" t="s">
        <v>1</v>
      </c>
      <c r="N1205" s="133" t="s">
        <v>43</v>
      </c>
      <c r="P1205" s="134">
        <f>O1205*H1205</f>
        <v>0</v>
      </c>
      <c r="Q1205" s="134">
        <v>0</v>
      </c>
      <c r="R1205" s="134">
        <f>Q1205*H1205</f>
        <v>0</v>
      </c>
      <c r="S1205" s="134">
        <v>0</v>
      </c>
      <c r="T1205" s="135">
        <f>S1205*H1205</f>
        <v>0</v>
      </c>
      <c r="AR1205" s="136" t="s">
        <v>271</v>
      </c>
      <c r="AT1205" s="136" t="s">
        <v>155</v>
      </c>
      <c r="AU1205" s="136" t="s">
        <v>88</v>
      </c>
      <c r="AY1205" s="17" t="s">
        <v>153</v>
      </c>
      <c r="BE1205" s="137">
        <f>IF(N1205="základní",J1205,0)</f>
        <v>0</v>
      </c>
      <c r="BF1205" s="137">
        <f>IF(N1205="snížená",J1205,0)</f>
        <v>0</v>
      </c>
      <c r="BG1205" s="137">
        <f>IF(N1205="zákl. přenesená",J1205,0)</f>
        <v>0</v>
      </c>
      <c r="BH1205" s="137">
        <f>IF(N1205="sníž. přenesená",J1205,0)</f>
        <v>0</v>
      </c>
      <c r="BI1205" s="137">
        <f>IF(N1205="nulová",J1205,0)</f>
        <v>0</v>
      </c>
      <c r="BJ1205" s="17" t="s">
        <v>86</v>
      </c>
      <c r="BK1205" s="137">
        <f>ROUND(I1205*H1205,2)</f>
        <v>0</v>
      </c>
      <c r="BL1205" s="17" t="s">
        <v>271</v>
      </c>
      <c r="BM1205" s="136" t="s">
        <v>1156</v>
      </c>
    </row>
    <row r="1206" spans="2:65" s="12" customFormat="1">
      <c r="B1206" s="138"/>
      <c r="C1206" s="219"/>
      <c r="D1206" s="220" t="s">
        <v>162</v>
      </c>
      <c r="E1206" s="221" t="s">
        <v>1</v>
      </c>
      <c r="F1206" s="222" t="s">
        <v>1157</v>
      </c>
      <c r="G1206" s="219"/>
      <c r="H1206" s="221" t="s">
        <v>1</v>
      </c>
      <c r="I1206" s="140"/>
      <c r="J1206" s="219"/>
      <c r="L1206" s="138"/>
      <c r="M1206" s="141"/>
      <c r="T1206" s="142"/>
      <c r="AT1206" s="139" t="s">
        <v>162</v>
      </c>
      <c r="AU1206" s="139" t="s">
        <v>88</v>
      </c>
      <c r="AV1206" s="12" t="s">
        <v>86</v>
      </c>
      <c r="AW1206" s="12" t="s">
        <v>32</v>
      </c>
      <c r="AX1206" s="12" t="s">
        <v>78</v>
      </c>
      <c r="AY1206" s="139" t="s">
        <v>153</v>
      </c>
    </row>
    <row r="1207" spans="2:65" s="12" customFormat="1">
      <c r="B1207" s="138"/>
      <c r="C1207" s="219"/>
      <c r="D1207" s="220" t="s">
        <v>162</v>
      </c>
      <c r="E1207" s="221" t="s">
        <v>1</v>
      </c>
      <c r="F1207" s="222" t="s">
        <v>1158</v>
      </c>
      <c r="G1207" s="219"/>
      <c r="H1207" s="221" t="s">
        <v>1</v>
      </c>
      <c r="I1207" s="140"/>
      <c r="J1207" s="219"/>
      <c r="L1207" s="138"/>
      <c r="M1207" s="141"/>
      <c r="T1207" s="142"/>
      <c r="AT1207" s="139" t="s">
        <v>162</v>
      </c>
      <c r="AU1207" s="139" t="s">
        <v>88</v>
      </c>
      <c r="AV1207" s="12" t="s">
        <v>86</v>
      </c>
      <c r="AW1207" s="12" t="s">
        <v>32</v>
      </c>
      <c r="AX1207" s="12" t="s">
        <v>78</v>
      </c>
      <c r="AY1207" s="139" t="s">
        <v>153</v>
      </c>
    </row>
    <row r="1208" spans="2:65" s="13" customFormat="1">
      <c r="B1208" s="143"/>
      <c r="C1208" s="223"/>
      <c r="D1208" s="220" t="s">
        <v>162</v>
      </c>
      <c r="E1208" s="224" t="s">
        <v>1</v>
      </c>
      <c r="F1208" s="225" t="s">
        <v>1159</v>
      </c>
      <c r="G1208" s="223"/>
      <c r="H1208" s="226">
        <v>2</v>
      </c>
      <c r="I1208" s="145"/>
      <c r="J1208" s="223"/>
      <c r="L1208" s="143"/>
      <c r="M1208" s="146"/>
      <c r="T1208" s="147"/>
      <c r="AT1208" s="144" t="s">
        <v>162</v>
      </c>
      <c r="AU1208" s="144" t="s">
        <v>88</v>
      </c>
      <c r="AV1208" s="13" t="s">
        <v>88</v>
      </c>
      <c r="AW1208" s="13" t="s">
        <v>32</v>
      </c>
      <c r="AX1208" s="13" t="s">
        <v>78</v>
      </c>
      <c r="AY1208" s="144" t="s">
        <v>153</v>
      </c>
    </row>
    <row r="1209" spans="2:65" s="12" customFormat="1">
      <c r="B1209" s="138"/>
      <c r="C1209" s="219"/>
      <c r="D1209" s="220" t="s">
        <v>162</v>
      </c>
      <c r="E1209" s="221" t="s">
        <v>1</v>
      </c>
      <c r="F1209" s="222" t="s">
        <v>1160</v>
      </c>
      <c r="G1209" s="219"/>
      <c r="H1209" s="221" t="s">
        <v>1</v>
      </c>
      <c r="I1209" s="140"/>
      <c r="J1209" s="219"/>
      <c r="L1209" s="138"/>
      <c r="M1209" s="141"/>
      <c r="T1209" s="142"/>
      <c r="AT1209" s="139" t="s">
        <v>162</v>
      </c>
      <c r="AU1209" s="139" t="s">
        <v>88</v>
      </c>
      <c r="AV1209" s="12" t="s">
        <v>86</v>
      </c>
      <c r="AW1209" s="12" t="s">
        <v>32</v>
      </c>
      <c r="AX1209" s="12" t="s">
        <v>78</v>
      </c>
      <c r="AY1209" s="139" t="s">
        <v>153</v>
      </c>
    </row>
    <row r="1210" spans="2:65" s="13" customFormat="1">
      <c r="B1210" s="143"/>
      <c r="C1210" s="223"/>
      <c r="D1210" s="220" t="s">
        <v>162</v>
      </c>
      <c r="E1210" s="224" t="s">
        <v>1</v>
      </c>
      <c r="F1210" s="225" t="s">
        <v>1161</v>
      </c>
      <c r="G1210" s="223"/>
      <c r="H1210" s="226">
        <v>10</v>
      </c>
      <c r="I1210" s="145"/>
      <c r="J1210" s="223"/>
      <c r="L1210" s="143"/>
      <c r="M1210" s="146"/>
      <c r="T1210" s="147"/>
      <c r="AT1210" s="144" t="s">
        <v>162</v>
      </c>
      <c r="AU1210" s="144" t="s">
        <v>88</v>
      </c>
      <c r="AV1210" s="13" t="s">
        <v>88</v>
      </c>
      <c r="AW1210" s="13" t="s">
        <v>32</v>
      </c>
      <c r="AX1210" s="13" t="s">
        <v>78</v>
      </c>
      <c r="AY1210" s="144" t="s">
        <v>153</v>
      </c>
    </row>
    <row r="1211" spans="2:65" s="14" customFormat="1">
      <c r="B1211" s="148"/>
      <c r="C1211" s="227"/>
      <c r="D1211" s="220" t="s">
        <v>162</v>
      </c>
      <c r="E1211" s="228" t="s">
        <v>1</v>
      </c>
      <c r="F1211" s="229" t="s">
        <v>165</v>
      </c>
      <c r="G1211" s="227"/>
      <c r="H1211" s="230">
        <v>12</v>
      </c>
      <c r="I1211" s="150"/>
      <c r="J1211" s="227"/>
      <c r="L1211" s="148"/>
      <c r="M1211" s="151"/>
      <c r="T1211" s="152"/>
      <c r="AT1211" s="149" t="s">
        <v>162</v>
      </c>
      <c r="AU1211" s="149" t="s">
        <v>88</v>
      </c>
      <c r="AV1211" s="14" t="s">
        <v>166</v>
      </c>
      <c r="AW1211" s="14" t="s">
        <v>32</v>
      </c>
      <c r="AX1211" s="14" t="s">
        <v>78</v>
      </c>
      <c r="AY1211" s="149" t="s">
        <v>153</v>
      </c>
    </row>
    <row r="1212" spans="2:65" s="15" customFormat="1">
      <c r="B1212" s="153"/>
      <c r="C1212" s="231"/>
      <c r="D1212" s="220" t="s">
        <v>162</v>
      </c>
      <c r="E1212" s="232" t="s">
        <v>1</v>
      </c>
      <c r="F1212" s="233" t="s">
        <v>167</v>
      </c>
      <c r="G1212" s="231"/>
      <c r="H1212" s="234">
        <v>12</v>
      </c>
      <c r="I1212" s="155"/>
      <c r="J1212" s="231"/>
      <c r="L1212" s="153"/>
      <c r="M1212" s="156"/>
      <c r="T1212" s="157"/>
      <c r="AT1212" s="154" t="s">
        <v>162</v>
      </c>
      <c r="AU1212" s="154" t="s">
        <v>88</v>
      </c>
      <c r="AV1212" s="15" t="s">
        <v>160</v>
      </c>
      <c r="AW1212" s="15" t="s">
        <v>32</v>
      </c>
      <c r="AX1212" s="15" t="s">
        <v>86</v>
      </c>
      <c r="AY1212" s="154" t="s">
        <v>153</v>
      </c>
    </row>
    <row r="1213" spans="2:65" s="1" customFormat="1" ht="24.15" customHeight="1">
      <c r="B1213" s="129"/>
      <c r="C1213" s="238" t="s">
        <v>1162</v>
      </c>
      <c r="D1213" s="238" t="s">
        <v>366</v>
      </c>
      <c r="E1213" s="239" t="s">
        <v>1163</v>
      </c>
      <c r="F1213" s="240" t="s">
        <v>1164</v>
      </c>
      <c r="G1213" s="241" t="s">
        <v>290</v>
      </c>
      <c r="H1213" s="242">
        <v>2</v>
      </c>
      <c r="I1213" s="159"/>
      <c r="J1213" s="249">
        <f t="shared" ref="J1213:J1221" si="0">ROUND(I1213*H1213,2)</f>
        <v>0</v>
      </c>
      <c r="K1213" s="158" t="s">
        <v>159</v>
      </c>
      <c r="L1213" s="160"/>
      <c r="M1213" s="161" t="s">
        <v>1</v>
      </c>
      <c r="N1213" s="162" t="s">
        <v>43</v>
      </c>
      <c r="P1213" s="134">
        <f t="shared" ref="P1213:P1221" si="1">O1213*H1213</f>
        <v>0</v>
      </c>
      <c r="Q1213" s="134">
        <v>1.4500000000000001E-2</v>
      </c>
      <c r="R1213" s="134">
        <f t="shared" ref="R1213:R1221" si="2">Q1213*H1213</f>
        <v>2.9000000000000001E-2</v>
      </c>
      <c r="S1213" s="134">
        <v>0</v>
      </c>
      <c r="T1213" s="135">
        <f t="shared" ref="T1213:T1221" si="3">S1213*H1213</f>
        <v>0</v>
      </c>
      <c r="AR1213" s="136" t="s">
        <v>381</v>
      </c>
      <c r="AT1213" s="136" t="s">
        <v>366</v>
      </c>
      <c r="AU1213" s="136" t="s">
        <v>88</v>
      </c>
      <c r="AY1213" s="17" t="s">
        <v>153</v>
      </c>
      <c r="BE1213" s="137">
        <f t="shared" ref="BE1213:BE1221" si="4">IF(N1213="základní",J1213,0)</f>
        <v>0</v>
      </c>
      <c r="BF1213" s="137">
        <f t="shared" ref="BF1213:BF1221" si="5">IF(N1213="snížená",J1213,0)</f>
        <v>0</v>
      </c>
      <c r="BG1213" s="137">
        <f t="shared" ref="BG1213:BG1221" si="6">IF(N1213="zákl. přenesená",J1213,0)</f>
        <v>0</v>
      </c>
      <c r="BH1213" s="137">
        <f t="shared" ref="BH1213:BH1221" si="7">IF(N1213="sníž. přenesená",J1213,0)</f>
        <v>0</v>
      </c>
      <c r="BI1213" s="137">
        <f t="shared" ref="BI1213:BI1221" si="8">IF(N1213="nulová",J1213,0)</f>
        <v>0</v>
      </c>
      <c r="BJ1213" s="17" t="s">
        <v>86</v>
      </c>
      <c r="BK1213" s="137">
        <f t="shared" ref="BK1213:BK1221" si="9">ROUND(I1213*H1213,2)</f>
        <v>0</v>
      </c>
      <c r="BL1213" s="17" t="s">
        <v>271</v>
      </c>
      <c r="BM1213" s="136" t="s">
        <v>1165</v>
      </c>
    </row>
    <row r="1214" spans="2:65" s="1" customFormat="1" ht="24.15" customHeight="1">
      <c r="B1214" s="129"/>
      <c r="C1214" s="238" t="s">
        <v>1166</v>
      </c>
      <c r="D1214" s="238" t="s">
        <v>366</v>
      </c>
      <c r="E1214" s="239" t="s">
        <v>1167</v>
      </c>
      <c r="F1214" s="240" t="s">
        <v>1168</v>
      </c>
      <c r="G1214" s="241" t="s">
        <v>290</v>
      </c>
      <c r="H1214" s="242">
        <v>10</v>
      </c>
      <c r="I1214" s="159"/>
      <c r="J1214" s="249">
        <f t="shared" si="0"/>
        <v>0</v>
      </c>
      <c r="K1214" s="158" t="s">
        <v>159</v>
      </c>
      <c r="L1214" s="160"/>
      <c r="M1214" s="161" t="s">
        <v>1</v>
      </c>
      <c r="N1214" s="162" t="s">
        <v>43</v>
      </c>
      <c r="P1214" s="134">
        <f t="shared" si="1"/>
        <v>0</v>
      </c>
      <c r="Q1214" s="134">
        <v>1.6E-2</v>
      </c>
      <c r="R1214" s="134">
        <f t="shared" si="2"/>
        <v>0.16</v>
      </c>
      <c r="S1214" s="134">
        <v>0</v>
      </c>
      <c r="T1214" s="135">
        <f t="shared" si="3"/>
        <v>0</v>
      </c>
      <c r="AR1214" s="136" t="s">
        <v>1002</v>
      </c>
      <c r="AT1214" s="136" t="s">
        <v>366</v>
      </c>
      <c r="AU1214" s="136" t="s">
        <v>88</v>
      </c>
      <c r="AY1214" s="17" t="s">
        <v>153</v>
      </c>
      <c r="BE1214" s="137">
        <f t="shared" si="4"/>
        <v>0</v>
      </c>
      <c r="BF1214" s="137">
        <f t="shared" si="5"/>
        <v>0</v>
      </c>
      <c r="BG1214" s="137">
        <f t="shared" si="6"/>
        <v>0</v>
      </c>
      <c r="BH1214" s="137">
        <f t="shared" si="7"/>
        <v>0</v>
      </c>
      <c r="BI1214" s="137">
        <f t="shared" si="8"/>
        <v>0</v>
      </c>
      <c r="BJ1214" s="17" t="s">
        <v>86</v>
      </c>
      <c r="BK1214" s="137">
        <f t="shared" si="9"/>
        <v>0</v>
      </c>
      <c r="BL1214" s="17" t="s">
        <v>1002</v>
      </c>
      <c r="BM1214" s="136" t="s">
        <v>1169</v>
      </c>
    </row>
    <row r="1215" spans="2:65" s="1" customFormat="1" ht="37.799999999999997" customHeight="1">
      <c r="B1215" s="129"/>
      <c r="C1215" s="214" t="s">
        <v>1170</v>
      </c>
      <c r="D1215" s="214" t="s">
        <v>155</v>
      </c>
      <c r="E1215" s="215" t="s">
        <v>1171</v>
      </c>
      <c r="F1215" s="216" t="s">
        <v>1172</v>
      </c>
      <c r="G1215" s="217" t="s">
        <v>290</v>
      </c>
      <c r="H1215" s="218">
        <v>2</v>
      </c>
      <c r="I1215" s="131"/>
      <c r="J1215" s="248">
        <f t="shared" si="0"/>
        <v>0</v>
      </c>
      <c r="K1215" s="130" t="s">
        <v>159</v>
      </c>
      <c r="L1215" s="32"/>
      <c r="M1215" s="132" t="s">
        <v>1</v>
      </c>
      <c r="N1215" s="133" t="s">
        <v>43</v>
      </c>
      <c r="P1215" s="134">
        <f t="shared" si="1"/>
        <v>0</v>
      </c>
      <c r="Q1215" s="134">
        <v>0</v>
      </c>
      <c r="R1215" s="134">
        <f t="shared" si="2"/>
        <v>0</v>
      </c>
      <c r="S1215" s="134">
        <v>0</v>
      </c>
      <c r="T1215" s="135">
        <f t="shared" si="3"/>
        <v>0</v>
      </c>
      <c r="AR1215" s="136" t="s">
        <v>271</v>
      </c>
      <c r="AT1215" s="136" t="s">
        <v>155</v>
      </c>
      <c r="AU1215" s="136" t="s">
        <v>88</v>
      </c>
      <c r="AY1215" s="17" t="s">
        <v>153</v>
      </c>
      <c r="BE1215" s="137">
        <f t="shared" si="4"/>
        <v>0</v>
      </c>
      <c r="BF1215" s="137">
        <f t="shared" si="5"/>
        <v>0</v>
      </c>
      <c r="BG1215" s="137">
        <f t="shared" si="6"/>
        <v>0</v>
      </c>
      <c r="BH1215" s="137">
        <f t="shared" si="7"/>
        <v>0</v>
      </c>
      <c r="BI1215" s="137">
        <f t="shared" si="8"/>
        <v>0</v>
      </c>
      <c r="BJ1215" s="17" t="s">
        <v>86</v>
      </c>
      <c r="BK1215" s="137">
        <f t="shared" si="9"/>
        <v>0</v>
      </c>
      <c r="BL1215" s="17" t="s">
        <v>271</v>
      </c>
      <c r="BM1215" s="136" t="s">
        <v>1173</v>
      </c>
    </row>
    <row r="1216" spans="2:65" s="1" customFormat="1" ht="24.15" customHeight="1">
      <c r="B1216" s="129"/>
      <c r="C1216" s="238" t="s">
        <v>1174</v>
      </c>
      <c r="D1216" s="238" t="s">
        <v>366</v>
      </c>
      <c r="E1216" s="239" t="s">
        <v>1175</v>
      </c>
      <c r="F1216" s="240" t="s">
        <v>1176</v>
      </c>
      <c r="G1216" s="241" t="s">
        <v>290</v>
      </c>
      <c r="H1216" s="242">
        <v>2</v>
      </c>
      <c r="I1216" s="159"/>
      <c r="J1216" s="249">
        <f t="shared" si="0"/>
        <v>0</v>
      </c>
      <c r="K1216" s="158" t="s">
        <v>159</v>
      </c>
      <c r="L1216" s="160"/>
      <c r="M1216" s="161" t="s">
        <v>1</v>
      </c>
      <c r="N1216" s="162" t="s">
        <v>43</v>
      </c>
      <c r="P1216" s="134">
        <f t="shared" si="1"/>
        <v>0</v>
      </c>
      <c r="Q1216" s="134">
        <v>1.7000000000000001E-2</v>
      </c>
      <c r="R1216" s="134">
        <f t="shared" si="2"/>
        <v>3.4000000000000002E-2</v>
      </c>
      <c r="S1216" s="134">
        <v>0</v>
      </c>
      <c r="T1216" s="135">
        <f t="shared" si="3"/>
        <v>0</v>
      </c>
      <c r="AR1216" s="136" t="s">
        <v>381</v>
      </c>
      <c r="AT1216" s="136" t="s">
        <v>366</v>
      </c>
      <c r="AU1216" s="136" t="s">
        <v>88</v>
      </c>
      <c r="AY1216" s="17" t="s">
        <v>153</v>
      </c>
      <c r="BE1216" s="137">
        <f t="shared" si="4"/>
        <v>0</v>
      </c>
      <c r="BF1216" s="137">
        <f t="shared" si="5"/>
        <v>0</v>
      </c>
      <c r="BG1216" s="137">
        <f t="shared" si="6"/>
        <v>0</v>
      </c>
      <c r="BH1216" s="137">
        <f t="shared" si="7"/>
        <v>0</v>
      </c>
      <c r="BI1216" s="137">
        <f t="shared" si="8"/>
        <v>0</v>
      </c>
      <c r="BJ1216" s="17" t="s">
        <v>86</v>
      </c>
      <c r="BK1216" s="137">
        <f t="shared" si="9"/>
        <v>0</v>
      </c>
      <c r="BL1216" s="17" t="s">
        <v>271</v>
      </c>
      <c r="BM1216" s="136" t="s">
        <v>1177</v>
      </c>
    </row>
    <row r="1217" spans="2:65" s="1" customFormat="1" ht="24.15" customHeight="1">
      <c r="B1217" s="129"/>
      <c r="C1217" s="214" t="s">
        <v>1178</v>
      </c>
      <c r="D1217" s="214" t="s">
        <v>155</v>
      </c>
      <c r="E1217" s="215" t="s">
        <v>1179</v>
      </c>
      <c r="F1217" s="216" t="s">
        <v>1180</v>
      </c>
      <c r="G1217" s="217" t="s">
        <v>290</v>
      </c>
      <c r="H1217" s="218">
        <v>14</v>
      </c>
      <c r="I1217" s="131"/>
      <c r="J1217" s="248">
        <f t="shared" si="0"/>
        <v>0</v>
      </c>
      <c r="K1217" s="130" t="s">
        <v>159</v>
      </c>
      <c r="L1217" s="32"/>
      <c r="M1217" s="132" t="s">
        <v>1</v>
      </c>
      <c r="N1217" s="133" t="s">
        <v>43</v>
      </c>
      <c r="P1217" s="134">
        <f t="shared" si="1"/>
        <v>0</v>
      </c>
      <c r="Q1217" s="134">
        <v>0</v>
      </c>
      <c r="R1217" s="134">
        <f t="shared" si="2"/>
        <v>0</v>
      </c>
      <c r="S1217" s="134">
        <v>0</v>
      </c>
      <c r="T1217" s="135">
        <f t="shared" si="3"/>
        <v>0</v>
      </c>
      <c r="AR1217" s="136" t="s">
        <v>271</v>
      </c>
      <c r="AT1217" s="136" t="s">
        <v>155</v>
      </c>
      <c r="AU1217" s="136" t="s">
        <v>88</v>
      </c>
      <c r="AY1217" s="17" t="s">
        <v>153</v>
      </c>
      <c r="BE1217" s="137">
        <f t="shared" si="4"/>
        <v>0</v>
      </c>
      <c r="BF1217" s="137">
        <f t="shared" si="5"/>
        <v>0</v>
      </c>
      <c r="BG1217" s="137">
        <f t="shared" si="6"/>
        <v>0</v>
      </c>
      <c r="BH1217" s="137">
        <f t="shared" si="7"/>
        <v>0</v>
      </c>
      <c r="BI1217" s="137">
        <f t="shared" si="8"/>
        <v>0</v>
      </c>
      <c r="BJ1217" s="17" t="s">
        <v>86</v>
      </c>
      <c r="BK1217" s="137">
        <f t="shared" si="9"/>
        <v>0</v>
      </c>
      <c r="BL1217" s="17" t="s">
        <v>271</v>
      </c>
      <c r="BM1217" s="136" t="s">
        <v>1181</v>
      </c>
    </row>
    <row r="1218" spans="2:65" s="1" customFormat="1" ht="24.15" customHeight="1">
      <c r="B1218" s="129"/>
      <c r="C1218" s="238" t="s">
        <v>1182</v>
      </c>
      <c r="D1218" s="238" t="s">
        <v>366</v>
      </c>
      <c r="E1218" s="239" t="s">
        <v>1183</v>
      </c>
      <c r="F1218" s="240" t="s">
        <v>1184</v>
      </c>
      <c r="G1218" s="241" t="s">
        <v>290</v>
      </c>
      <c r="H1218" s="242">
        <v>4</v>
      </c>
      <c r="I1218" s="159"/>
      <c r="J1218" s="249">
        <f t="shared" si="0"/>
        <v>0</v>
      </c>
      <c r="K1218" s="158" t="s">
        <v>159</v>
      </c>
      <c r="L1218" s="160"/>
      <c r="M1218" s="161" t="s">
        <v>1</v>
      </c>
      <c r="N1218" s="162" t="s">
        <v>43</v>
      </c>
      <c r="P1218" s="134">
        <f t="shared" si="1"/>
        <v>0</v>
      </c>
      <c r="Q1218" s="134">
        <v>1.4999999999999999E-4</v>
      </c>
      <c r="R1218" s="134">
        <f t="shared" si="2"/>
        <v>5.9999999999999995E-4</v>
      </c>
      <c r="S1218" s="134">
        <v>0</v>
      </c>
      <c r="T1218" s="135">
        <f t="shared" si="3"/>
        <v>0</v>
      </c>
      <c r="AR1218" s="136" t="s">
        <v>381</v>
      </c>
      <c r="AT1218" s="136" t="s">
        <v>366</v>
      </c>
      <c r="AU1218" s="136" t="s">
        <v>88</v>
      </c>
      <c r="AY1218" s="17" t="s">
        <v>153</v>
      </c>
      <c r="BE1218" s="137">
        <f t="shared" si="4"/>
        <v>0</v>
      </c>
      <c r="BF1218" s="137">
        <f t="shared" si="5"/>
        <v>0</v>
      </c>
      <c r="BG1218" s="137">
        <f t="shared" si="6"/>
        <v>0</v>
      </c>
      <c r="BH1218" s="137">
        <f t="shared" si="7"/>
        <v>0</v>
      </c>
      <c r="BI1218" s="137">
        <f t="shared" si="8"/>
        <v>0</v>
      </c>
      <c r="BJ1218" s="17" t="s">
        <v>86</v>
      </c>
      <c r="BK1218" s="137">
        <f t="shared" si="9"/>
        <v>0</v>
      </c>
      <c r="BL1218" s="17" t="s">
        <v>271</v>
      </c>
      <c r="BM1218" s="136" t="s">
        <v>1185</v>
      </c>
    </row>
    <row r="1219" spans="2:65" s="1" customFormat="1" ht="24.15" customHeight="1">
      <c r="B1219" s="129"/>
      <c r="C1219" s="238" t="s">
        <v>1186</v>
      </c>
      <c r="D1219" s="238" t="s">
        <v>366</v>
      </c>
      <c r="E1219" s="239" t="s">
        <v>1187</v>
      </c>
      <c r="F1219" s="240" t="s">
        <v>1188</v>
      </c>
      <c r="G1219" s="241" t="s">
        <v>290</v>
      </c>
      <c r="H1219" s="242">
        <v>10</v>
      </c>
      <c r="I1219" s="159"/>
      <c r="J1219" s="249">
        <f t="shared" si="0"/>
        <v>0</v>
      </c>
      <c r="K1219" s="158" t="s">
        <v>159</v>
      </c>
      <c r="L1219" s="160"/>
      <c r="M1219" s="161" t="s">
        <v>1</v>
      </c>
      <c r="N1219" s="162" t="s">
        <v>43</v>
      </c>
      <c r="P1219" s="134">
        <f t="shared" si="1"/>
        <v>0</v>
      </c>
      <c r="Q1219" s="134">
        <v>1.4999999999999999E-4</v>
      </c>
      <c r="R1219" s="134">
        <f t="shared" si="2"/>
        <v>1.4999999999999998E-3</v>
      </c>
      <c r="S1219" s="134">
        <v>0</v>
      </c>
      <c r="T1219" s="135">
        <f t="shared" si="3"/>
        <v>0</v>
      </c>
      <c r="AR1219" s="136" t="s">
        <v>1002</v>
      </c>
      <c r="AT1219" s="136" t="s">
        <v>366</v>
      </c>
      <c r="AU1219" s="136" t="s">
        <v>88</v>
      </c>
      <c r="AY1219" s="17" t="s">
        <v>153</v>
      </c>
      <c r="BE1219" s="137">
        <f t="shared" si="4"/>
        <v>0</v>
      </c>
      <c r="BF1219" s="137">
        <f t="shared" si="5"/>
        <v>0</v>
      </c>
      <c r="BG1219" s="137">
        <f t="shared" si="6"/>
        <v>0</v>
      </c>
      <c r="BH1219" s="137">
        <f t="shared" si="7"/>
        <v>0</v>
      </c>
      <c r="BI1219" s="137">
        <f t="shared" si="8"/>
        <v>0</v>
      </c>
      <c r="BJ1219" s="17" t="s">
        <v>86</v>
      </c>
      <c r="BK1219" s="137">
        <f t="shared" si="9"/>
        <v>0</v>
      </c>
      <c r="BL1219" s="17" t="s">
        <v>1002</v>
      </c>
      <c r="BM1219" s="136" t="s">
        <v>1189</v>
      </c>
    </row>
    <row r="1220" spans="2:65" s="1" customFormat="1" ht="16.5" customHeight="1">
      <c r="B1220" s="129"/>
      <c r="C1220" s="238" t="s">
        <v>1190</v>
      </c>
      <c r="D1220" s="238" t="s">
        <v>366</v>
      </c>
      <c r="E1220" s="239" t="s">
        <v>1191</v>
      </c>
      <c r="F1220" s="240" t="s">
        <v>1192</v>
      </c>
      <c r="G1220" s="241" t="s">
        <v>290</v>
      </c>
      <c r="H1220" s="242">
        <v>14</v>
      </c>
      <c r="I1220" s="159"/>
      <c r="J1220" s="249">
        <f t="shared" si="0"/>
        <v>0</v>
      </c>
      <c r="K1220" s="158" t="s">
        <v>159</v>
      </c>
      <c r="L1220" s="160"/>
      <c r="M1220" s="161" t="s">
        <v>1</v>
      </c>
      <c r="N1220" s="162" t="s">
        <v>43</v>
      </c>
      <c r="P1220" s="134">
        <f t="shared" si="1"/>
        <v>0</v>
      </c>
      <c r="Q1220" s="134">
        <v>2.2000000000000001E-3</v>
      </c>
      <c r="R1220" s="134">
        <f t="shared" si="2"/>
        <v>3.0800000000000001E-2</v>
      </c>
      <c r="S1220" s="134">
        <v>0</v>
      </c>
      <c r="T1220" s="135">
        <f t="shared" si="3"/>
        <v>0</v>
      </c>
      <c r="AR1220" s="136" t="s">
        <v>1002</v>
      </c>
      <c r="AT1220" s="136" t="s">
        <v>366</v>
      </c>
      <c r="AU1220" s="136" t="s">
        <v>88</v>
      </c>
      <c r="AY1220" s="17" t="s">
        <v>153</v>
      </c>
      <c r="BE1220" s="137">
        <f t="shared" si="4"/>
        <v>0</v>
      </c>
      <c r="BF1220" s="137">
        <f t="shared" si="5"/>
        <v>0</v>
      </c>
      <c r="BG1220" s="137">
        <f t="shared" si="6"/>
        <v>0</v>
      </c>
      <c r="BH1220" s="137">
        <f t="shared" si="7"/>
        <v>0</v>
      </c>
      <c r="BI1220" s="137">
        <f t="shared" si="8"/>
        <v>0</v>
      </c>
      <c r="BJ1220" s="17" t="s">
        <v>86</v>
      </c>
      <c r="BK1220" s="137">
        <f t="shared" si="9"/>
        <v>0</v>
      </c>
      <c r="BL1220" s="17" t="s">
        <v>1002</v>
      </c>
      <c r="BM1220" s="136" t="s">
        <v>1193</v>
      </c>
    </row>
    <row r="1221" spans="2:65" s="1" customFormat="1" ht="37.799999999999997" customHeight="1">
      <c r="B1221" s="129"/>
      <c r="C1221" s="214" t="s">
        <v>1194</v>
      </c>
      <c r="D1221" s="214" t="s">
        <v>155</v>
      </c>
      <c r="E1221" s="215" t="s">
        <v>1195</v>
      </c>
      <c r="F1221" s="216" t="s">
        <v>1196</v>
      </c>
      <c r="G1221" s="217" t="s">
        <v>290</v>
      </c>
      <c r="H1221" s="218">
        <v>14</v>
      </c>
      <c r="I1221" s="131"/>
      <c r="J1221" s="248">
        <f t="shared" si="0"/>
        <v>0</v>
      </c>
      <c r="K1221" s="130" t="s">
        <v>159</v>
      </c>
      <c r="L1221" s="32"/>
      <c r="M1221" s="132" t="s">
        <v>1</v>
      </c>
      <c r="N1221" s="133" t="s">
        <v>43</v>
      </c>
      <c r="P1221" s="134">
        <f t="shared" si="1"/>
        <v>0</v>
      </c>
      <c r="Q1221" s="134">
        <v>4.6999999999999999E-4</v>
      </c>
      <c r="R1221" s="134">
        <f t="shared" si="2"/>
        <v>6.5799999999999999E-3</v>
      </c>
      <c r="S1221" s="134">
        <v>0</v>
      </c>
      <c r="T1221" s="135">
        <f t="shared" si="3"/>
        <v>0</v>
      </c>
      <c r="AR1221" s="136" t="s">
        <v>271</v>
      </c>
      <c r="AT1221" s="136" t="s">
        <v>155</v>
      </c>
      <c r="AU1221" s="136" t="s">
        <v>88</v>
      </c>
      <c r="AY1221" s="17" t="s">
        <v>153</v>
      </c>
      <c r="BE1221" s="137">
        <f t="shared" si="4"/>
        <v>0</v>
      </c>
      <c r="BF1221" s="137">
        <f t="shared" si="5"/>
        <v>0</v>
      </c>
      <c r="BG1221" s="137">
        <f t="shared" si="6"/>
        <v>0</v>
      </c>
      <c r="BH1221" s="137">
        <f t="shared" si="7"/>
        <v>0</v>
      </c>
      <c r="BI1221" s="137">
        <f t="shared" si="8"/>
        <v>0</v>
      </c>
      <c r="BJ1221" s="17" t="s">
        <v>86</v>
      </c>
      <c r="BK1221" s="137">
        <f t="shared" si="9"/>
        <v>0</v>
      </c>
      <c r="BL1221" s="17" t="s">
        <v>271</v>
      </c>
      <c r="BM1221" s="136" t="s">
        <v>1197</v>
      </c>
    </row>
    <row r="1222" spans="2:65" s="12" customFormat="1">
      <c r="B1222" s="138"/>
      <c r="C1222" s="219"/>
      <c r="D1222" s="220" t="s">
        <v>162</v>
      </c>
      <c r="E1222" s="221" t="s">
        <v>1</v>
      </c>
      <c r="F1222" s="222" t="s">
        <v>1198</v>
      </c>
      <c r="G1222" s="219"/>
      <c r="H1222" s="221" t="s">
        <v>1</v>
      </c>
      <c r="I1222" s="140"/>
      <c r="J1222" s="219"/>
      <c r="L1222" s="138"/>
      <c r="M1222" s="141"/>
      <c r="T1222" s="142"/>
      <c r="AT1222" s="139" t="s">
        <v>162</v>
      </c>
      <c r="AU1222" s="139" t="s">
        <v>88</v>
      </c>
      <c r="AV1222" s="12" t="s">
        <v>86</v>
      </c>
      <c r="AW1222" s="12" t="s">
        <v>32</v>
      </c>
      <c r="AX1222" s="12" t="s">
        <v>78</v>
      </c>
      <c r="AY1222" s="139" t="s">
        <v>153</v>
      </c>
    </row>
    <row r="1223" spans="2:65" s="13" customFormat="1">
      <c r="B1223" s="143"/>
      <c r="C1223" s="223"/>
      <c r="D1223" s="220" t="s">
        <v>162</v>
      </c>
      <c r="E1223" s="224" t="s">
        <v>1</v>
      </c>
      <c r="F1223" s="225" t="s">
        <v>1199</v>
      </c>
      <c r="G1223" s="223"/>
      <c r="H1223" s="226">
        <v>14</v>
      </c>
      <c r="I1223" s="145"/>
      <c r="J1223" s="223"/>
      <c r="L1223" s="143"/>
      <c r="M1223" s="146"/>
      <c r="T1223" s="147"/>
      <c r="AT1223" s="144" t="s">
        <v>162</v>
      </c>
      <c r="AU1223" s="144" t="s">
        <v>88</v>
      </c>
      <c r="AV1223" s="13" t="s">
        <v>88</v>
      </c>
      <c r="AW1223" s="13" t="s">
        <v>32</v>
      </c>
      <c r="AX1223" s="13" t="s">
        <v>78</v>
      </c>
      <c r="AY1223" s="144" t="s">
        <v>153</v>
      </c>
    </row>
    <row r="1224" spans="2:65" s="14" customFormat="1">
      <c r="B1224" s="148"/>
      <c r="C1224" s="227"/>
      <c r="D1224" s="220" t="s">
        <v>162</v>
      </c>
      <c r="E1224" s="228" t="s">
        <v>1</v>
      </c>
      <c r="F1224" s="229" t="s">
        <v>165</v>
      </c>
      <c r="G1224" s="227"/>
      <c r="H1224" s="230">
        <v>14</v>
      </c>
      <c r="I1224" s="150"/>
      <c r="J1224" s="227"/>
      <c r="L1224" s="148"/>
      <c r="M1224" s="151"/>
      <c r="T1224" s="152"/>
      <c r="AT1224" s="149" t="s">
        <v>162</v>
      </c>
      <c r="AU1224" s="149" t="s">
        <v>88</v>
      </c>
      <c r="AV1224" s="14" t="s">
        <v>166</v>
      </c>
      <c r="AW1224" s="14" t="s">
        <v>32</v>
      </c>
      <c r="AX1224" s="14" t="s">
        <v>78</v>
      </c>
      <c r="AY1224" s="149" t="s">
        <v>153</v>
      </c>
    </row>
    <row r="1225" spans="2:65" s="15" customFormat="1">
      <c r="B1225" s="153"/>
      <c r="C1225" s="231"/>
      <c r="D1225" s="220" t="s">
        <v>162</v>
      </c>
      <c r="E1225" s="232" t="s">
        <v>1</v>
      </c>
      <c r="F1225" s="233" t="s">
        <v>167</v>
      </c>
      <c r="G1225" s="231"/>
      <c r="H1225" s="234">
        <v>14</v>
      </c>
      <c r="I1225" s="155"/>
      <c r="J1225" s="231"/>
      <c r="L1225" s="153"/>
      <c r="M1225" s="156"/>
      <c r="T1225" s="157"/>
      <c r="AT1225" s="154" t="s">
        <v>162</v>
      </c>
      <c r="AU1225" s="154" t="s">
        <v>88</v>
      </c>
      <c r="AV1225" s="15" t="s">
        <v>160</v>
      </c>
      <c r="AW1225" s="15" t="s">
        <v>32</v>
      </c>
      <c r="AX1225" s="15" t="s">
        <v>86</v>
      </c>
      <c r="AY1225" s="154" t="s">
        <v>153</v>
      </c>
    </row>
    <row r="1226" spans="2:65" s="1" customFormat="1" ht="37.799999999999997" customHeight="1">
      <c r="B1226" s="129"/>
      <c r="C1226" s="238" t="s">
        <v>1200</v>
      </c>
      <c r="D1226" s="238" t="s">
        <v>366</v>
      </c>
      <c r="E1226" s="239" t="s">
        <v>1201</v>
      </c>
      <c r="F1226" s="240" t="s">
        <v>1202</v>
      </c>
      <c r="G1226" s="241" t="s">
        <v>290</v>
      </c>
      <c r="H1226" s="242">
        <v>14</v>
      </c>
      <c r="I1226" s="159"/>
      <c r="J1226" s="249">
        <f>ROUND(I1226*H1226,2)</f>
        <v>0</v>
      </c>
      <c r="K1226" s="158" t="s">
        <v>159</v>
      </c>
      <c r="L1226" s="160"/>
      <c r="M1226" s="161" t="s">
        <v>1</v>
      </c>
      <c r="N1226" s="162" t="s">
        <v>43</v>
      </c>
      <c r="P1226" s="134">
        <f>O1226*H1226</f>
        <v>0</v>
      </c>
      <c r="Q1226" s="134">
        <v>1.6E-2</v>
      </c>
      <c r="R1226" s="134">
        <f>Q1226*H1226</f>
        <v>0.224</v>
      </c>
      <c r="S1226" s="134">
        <v>0</v>
      </c>
      <c r="T1226" s="135">
        <f>S1226*H1226</f>
        <v>0</v>
      </c>
      <c r="AR1226" s="136" t="s">
        <v>381</v>
      </c>
      <c r="AT1226" s="136" t="s">
        <v>366</v>
      </c>
      <c r="AU1226" s="136" t="s">
        <v>88</v>
      </c>
      <c r="AY1226" s="17" t="s">
        <v>153</v>
      </c>
      <c r="BE1226" s="137">
        <f>IF(N1226="základní",J1226,0)</f>
        <v>0</v>
      </c>
      <c r="BF1226" s="137">
        <f>IF(N1226="snížená",J1226,0)</f>
        <v>0</v>
      </c>
      <c r="BG1226" s="137">
        <f>IF(N1226="zákl. přenesená",J1226,0)</f>
        <v>0</v>
      </c>
      <c r="BH1226" s="137">
        <f>IF(N1226="sníž. přenesená",J1226,0)</f>
        <v>0</v>
      </c>
      <c r="BI1226" s="137">
        <f>IF(N1226="nulová",J1226,0)</f>
        <v>0</v>
      </c>
      <c r="BJ1226" s="17" t="s">
        <v>86</v>
      </c>
      <c r="BK1226" s="137">
        <f>ROUND(I1226*H1226,2)</f>
        <v>0</v>
      </c>
      <c r="BL1226" s="17" t="s">
        <v>271</v>
      </c>
      <c r="BM1226" s="136" t="s">
        <v>1203</v>
      </c>
    </row>
    <row r="1227" spans="2:65" s="1" customFormat="1" ht="37.799999999999997" customHeight="1">
      <c r="B1227" s="129"/>
      <c r="C1227" s="214" t="s">
        <v>1204</v>
      </c>
      <c r="D1227" s="214" t="s">
        <v>155</v>
      </c>
      <c r="E1227" s="215" t="s">
        <v>1195</v>
      </c>
      <c r="F1227" s="216" t="s">
        <v>1196</v>
      </c>
      <c r="G1227" s="217" t="s">
        <v>290</v>
      </c>
      <c r="H1227" s="218">
        <v>14</v>
      </c>
      <c r="I1227" s="131"/>
      <c r="J1227" s="248">
        <f>ROUND(I1227*H1227,2)</f>
        <v>0</v>
      </c>
      <c r="K1227" s="130" t="s">
        <v>159</v>
      </c>
      <c r="L1227" s="32"/>
      <c r="M1227" s="132" t="s">
        <v>1</v>
      </c>
      <c r="N1227" s="133" t="s">
        <v>43</v>
      </c>
      <c r="P1227" s="134">
        <f>O1227*H1227</f>
        <v>0</v>
      </c>
      <c r="Q1227" s="134">
        <v>4.6999999999999999E-4</v>
      </c>
      <c r="R1227" s="134">
        <f>Q1227*H1227</f>
        <v>6.5799999999999999E-3</v>
      </c>
      <c r="S1227" s="134">
        <v>0</v>
      </c>
      <c r="T1227" s="135">
        <f>S1227*H1227</f>
        <v>0</v>
      </c>
      <c r="AR1227" s="136" t="s">
        <v>271</v>
      </c>
      <c r="AT1227" s="136" t="s">
        <v>155</v>
      </c>
      <c r="AU1227" s="136" t="s">
        <v>88</v>
      </c>
      <c r="AY1227" s="17" t="s">
        <v>153</v>
      </c>
      <c r="BE1227" s="137">
        <f>IF(N1227="základní",J1227,0)</f>
        <v>0</v>
      </c>
      <c r="BF1227" s="137">
        <f>IF(N1227="snížená",J1227,0)</f>
        <v>0</v>
      </c>
      <c r="BG1227" s="137">
        <f>IF(N1227="zákl. přenesená",J1227,0)</f>
        <v>0</v>
      </c>
      <c r="BH1227" s="137">
        <f>IF(N1227="sníž. přenesená",J1227,0)</f>
        <v>0</v>
      </c>
      <c r="BI1227" s="137">
        <f>IF(N1227="nulová",J1227,0)</f>
        <v>0</v>
      </c>
      <c r="BJ1227" s="17" t="s">
        <v>86</v>
      </c>
      <c r="BK1227" s="137">
        <f>ROUND(I1227*H1227,2)</f>
        <v>0</v>
      </c>
      <c r="BL1227" s="17" t="s">
        <v>271</v>
      </c>
      <c r="BM1227" s="136" t="s">
        <v>1205</v>
      </c>
    </row>
    <row r="1228" spans="2:65" s="1" customFormat="1" ht="37.799999999999997" customHeight="1">
      <c r="B1228" s="129"/>
      <c r="C1228" s="238" t="s">
        <v>1206</v>
      </c>
      <c r="D1228" s="238" t="s">
        <v>366</v>
      </c>
      <c r="E1228" s="239" t="s">
        <v>1201</v>
      </c>
      <c r="F1228" s="240" t="s">
        <v>1202</v>
      </c>
      <c r="G1228" s="241" t="s">
        <v>290</v>
      </c>
      <c r="H1228" s="242">
        <v>14</v>
      </c>
      <c r="I1228" s="159"/>
      <c r="J1228" s="249">
        <f>ROUND(I1228*H1228,2)</f>
        <v>0</v>
      </c>
      <c r="K1228" s="158" t="s">
        <v>159</v>
      </c>
      <c r="L1228" s="160"/>
      <c r="M1228" s="161" t="s">
        <v>1</v>
      </c>
      <c r="N1228" s="162" t="s">
        <v>43</v>
      </c>
      <c r="P1228" s="134">
        <f>O1228*H1228</f>
        <v>0</v>
      </c>
      <c r="Q1228" s="134">
        <v>1.6E-2</v>
      </c>
      <c r="R1228" s="134">
        <f>Q1228*H1228</f>
        <v>0.224</v>
      </c>
      <c r="S1228" s="134">
        <v>0</v>
      </c>
      <c r="T1228" s="135">
        <f>S1228*H1228</f>
        <v>0</v>
      </c>
      <c r="AR1228" s="136" t="s">
        <v>381</v>
      </c>
      <c r="AT1228" s="136" t="s">
        <v>366</v>
      </c>
      <c r="AU1228" s="136" t="s">
        <v>88</v>
      </c>
      <c r="AY1228" s="17" t="s">
        <v>153</v>
      </c>
      <c r="BE1228" s="137">
        <f>IF(N1228="základní",J1228,0)</f>
        <v>0</v>
      </c>
      <c r="BF1228" s="137">
        <f>IF(N1228="snížená",J1228,0)</f>
        <v>0</v>
      </c>
      <c r="BG1228" s="137">
        <f>IF(N1228="zákl. přenesená",J1228,0)</f>
        <v>0</v>
      </c>
      <c r="BH1228" s="137">
        <f>IF(N1228="sníž. přenesená",J1228,0)</f>
        <v>0</v>
      </c>
      <c r="BI1228" s="137">
        <f>IF(N1228="nulová",J1228,0)</f>
        <v>0</v>
      </c>
      <c r="BJ1228" s="17" t="s">
        <v>86</v>
      </c>
      <c r="BK1228" s="137">
        <f>ROUND(I1228*H1228,2)</f>
        <v>0</v>
      </c>
      <c r="BL1228" s="17" t="s">
        <v>271</v>
      </c>
      <c r="BM1228" s="136" t="s">
        <v>1207</v>
      </c>
    </row>
    <row r="1229" spans="2:65" s="1" customFormat="1" ht="33" customHeight="1">
      <c r="B1229" s="129"/>
      <c r="C1229" s="214" t="s">
        <v>1208</v>
      </c>
      <c r="D1229" s="214" t="s">
        <v>155</v>
      </c>
      <c r="E1229" s="215" t="s">
        <v>1209</v>
      </c>
      <c r="F1229" s="216" t="s">
        <v>1210</v>
      </c>
      <c r="G1229" s="217" t="s">
        <v>337</v>
      </c>
      <c r="H1229" s="218">
        <v>10.7</v>
      </c>
      <c r="I1229" s="131"/>
      <c r="J1229" s="248">
        <f>ROUND(I1229*H1229,2)</f>
        <v>0</v>
      </c>
      <c r="K1229" s="130" t="s">
        <v>159</v>
      </c>
      <c r="L1229" s="32"/>
      <c r="M1229" s="132" t="s">
        <v>1</v>
      </c>
      <c r="N1229" s="133" t="s">
        <v>43</v>
      </c>
      <c r="P1229" s="134">
        <f>O1229*H1229</f>
        <v>0</v>
      </c>
      <c r="Q1229" s="134">
        <v>0</v>
      </c>
      <c r="R1229" s="134">
        <f>Q1229*H1229</f>
        <v>0</v>
      </c>
      <c r="S1229" s="134">
        <v>0</v>
      </c>
      <c r="T1229" s="135">
        <f>S1229*H1229</f>
        <v>0</v>
      </c>
      <c r="AR1229" s="136" t="s">
        <v>271</v>
      </c>
      <c r="AT1229" s="136" t="s">
        <v>155</v>
      </c>
      <c r="AU1229" s="136" t="s">
        <v>88</v>
      </c>
      <c r="AY1229" s="17" t="s">
        <v>153</v>
      </c>
      <c r="BE1229" s="137">
        <f>IF(N1229="základní",J1229,0)</f>
        <v>0</v>
      </c>
      <c r="BF1229" s="137">
        <f>IF(N1229="snížená",J1229,0)</f>
        <v>0</v>
      </c>
      <c r="BG1229" s="137">
        <f>IF(N1229="zákl. přenesená",J1229,0)</f>
        <v>0</v>
      </c>
      <c r="BH1229" s="137">
        <f>IF(N1229="sníž. přenesená",J1229,0)</f>
        <v>0</v>
      </c>
      <c r="BI1229" s="137">
        <f>IF(N1229="nulová",J1229,0)</f>
        <v>0</v>
      </c>
      <c r="BJ1229" s="17" t="s">
        <v>86</v>
      </c>
      <c r="BK1229" s="137">
        <f>ROUND(I1229*H1229,2)</f>
        <v>0</v>
      </c>
      <c r="BL1229" s="17" t="s">
        <v>271</v>
      </c>
      <c r="BM1229" s="136" t="s">
        <v>1211</v>
      </c>
    </row>
    <row r="1230" spans="2:65" s="12" customFormat="1">
      <c r="B1230" s="138"/>
      <c r="C1230" s="219"/>
      <c r="D1230" s="220" t="s">
        <v>162</v>
      </c>
      <c r="E1230" s="221" t="s">
        <v>1</v>
      </c>
      <c r="F1230" s="222" t="s">
        <v>1212</v>
      </c>
      <c r="G1230" s="219"/>
      <c r="H1230" s="221" t="s">
        <v>1</v>
      </c>
      <c r="I1230" s="140"/>
      <c r="J1230" s="219"/>
      <c r="L1230" s="138"/>
      <c r="M1230" s="141"/>
      <c r="T1230" s="142"/>
      <c r="AT1230" s="139" t="s">
        <v>162</v>
      </c>
      <c r="AU1230" s="139" t="s">
        <v>88</v>
      </c>
      <c r="AV1230" s="12" t="s">
        <v>86</v>
      </c>
      <c r="AW1230" s="12" t="s">
        <v>32</v>
      </c>
      <c r="AX1230" s="12" t="s">
        <v>78</v>
      </c>
      <c r="AY1230" s="139" t="s">
        <v>153</v>
      </c>
    </row>
    <row r="1231" spans="2:65" s="13" customFormat="1">
      <c r="B1231" s="143"/>
      <c r="C1231" s="223"/>
      <c r="D1231" s="220" t="s">
        <v>162</v>
      </c>
      <c r="E1231" s="224" t="s">
        <v>1</v>
      </c>
      <c r="F1231" s="225" t="s">
        <v>1213</v>
      </c>
      <c r="G1231" s="223"/>
      <c r="H1231" s="226">
        <v>10.7</v>
      </c>
      <c r="I1231" s="145"/>
      <c r="J1231" s="223"/>
      <c r="L1231" s="143"/>
      <c r="M1231" s="146"/>
      <c r="T1231" s="147"/>
      <c r="AT1231" s="144" t="s">
        <v>162</v>
      </c>
      <c r="AU1231" s="144" t="s">
        <v>88</v>
      </c>
      <c r="AV1231" s="13" t="s">
        <v>88</v>
      </c>
      <c r="AW1231" s="13" t="s">
        <v>32</v>
      </c>
      <c r="AX1231" s="13" t="s">
        <v>78</v>
      </c>
      <c r="AY1231" s="144" t="s">
        <v>153</v>
      </c>
    </row>
    <row r="1232" spans="2:65" s="14" customFormat="1">
      <c r="B1232" s="148"/>
      <c r="C1232" s="227"/>
      <c r="D1232" s="220" t="s">
        <v>162</v>
      </c>
      <c r="E1232" s="228" t="s">
        <v>1</v>
      </c>
      <c r="F1232" s="229" t="s">
        <v>165</v>
      </c>
      <c r="G1232" s="227"/>
      <c r="H1232" s="230">
        <v>10.7</v>
      </c>
      <c r="I1232" s="150"/>
      <c r="J1232" s="227"/>
      <c r="L1232" s="148"/>
      <c r="M1232" s="151"/>
      <c r="T1232" s="152"/>
      <c r="AT1232" s="149" t="s">
        <v>162</v>
      </c>
      <c r="AU1232" s="149" t="s">
        <v>88</v>
      </c>
      <c r="AV1232" s="14" t="s">
        <v>166</v>
      </c>
      <c r="AW1232" s="14" t="s">
        <v>32</v>
      </c>
      <c r="AX1232" s="14" t="s">
        <v>78</v>
      </c>
      <c r="AY1232" s="149" t="s">
        <v>153</v>
      </c>
    </row>
    <row r="1233" spans="2:65" s="15" customFormat="1">
      <c r="B1233" s="153"/>
      <c r="C1233" s="231"/>
      <c r="D1233" s="220" t="s">
        <v>162</v>
      </c>
      <c r="E1233" s="232" t="s">
        <v>1</v>
      </c>
      <c r="F1233" s="233" t="s">
        <v>167</v>
      </c>
      <c r="G1233" s="231"/>
      <c r="H1233" s="234">
        <v>10.7</v>
      </c>
      <c r="I1233" s="155"/>
      <c r="J1233" s="231"/>
      <c r="L1233" s="153"/>
      <c r="M1233" s="156"/>
      <c r="T1233" s="157"/>
      <c r="AT1233" s="154" t="s">
        <v>162</v>
      </c>
      <c r="AU1233" s="154" t="s">
        <v>88</v>
      </c>
      <c r="AV1233" s="15" t="s">
        <v>160</v>
      </c>
      <c r="AW1233" s="15" t="s">
        <v>32</v>
      </c>
      <c r="AX1233" s="15" t="s">
        <v>86</v>
      </c>
      <c r="AY1233" s="154" t="s">
        <v>153</v>
      </c>
    </row>
    <row r="1234" spans="2:65" s="1" customFormat="1" ht="24.15" customHeight="1">
      <c r="B1234" s="129"/>
      <c r="C1234" s="238" t="s">
        <v>1214</v>
      </c>
      <c r="D1234" s="238" t="s">
        <v>366</v>
      </c>
      <c r="E1234" s="239" t="s">
        <v>1215</v>
      </c>
      <c r="F1234" s="240" t="s">
        <v>1216</v>
      </c>
      <c r="G1234" s="241" t="s">
        <v>337</v>
      </c>
      <c r="H1234" s="242">
        <v>10.7</v>
      </c>
      <c r="I1234" s="159"/>
      <c r="J1234" s="249">
        <f>ROUND(I1234*H1234,2)</f>
        <v>0</v>
      </c>
      <c r="K1234" s="158" t="s">
        <v>159</v>
      </c>
      <c r="L1234" s="160"/>
      <c r="M1234" s="161" t="s">
        <v>1</v>
      </c>
      <c r="N1234" s="162" t="s">
        <v>43</v>
      </c>
      <c r="P1234" s="134">
        <f>O1234*H1234</f>
        <v>0</v>
      </c>
      <c r="Q1234" s="134">
        <v>4.0000000000000001E-3</v>
      </c>
      <c r="R1234" s="134">
        <f>Q1234*H1234</f>
        <v>4.2799999999999998E-2</v>
      </c>
      <c r="S1234" s="134">
        <v>0</v>
      </c>
      <c r="T1234" s="135">
        <f>S1234*H1234</f>
        <v>0</v>
      </c>
      <c r="AR1234" s="136" t="s">
        <v>381</v>
      </c>
      <c r="AT1234" s="136" t="s">
        <v>366</v>
      </c>
      <c r="AU1234" s="136" t="s">
        <v>88</v>
      </c>
      <c r="AY1234" s="17" t="s">
        <v>153</v>
      </c>
      <c r="BE1234" s="137">
        <f>IF(N1234="základní",J1234,0)</f>
        <v>0</v>
      </c>
      <c r="BF1234" s="137">
        <f>IF(N1234="snížená",J1234,0)</f>
        <v>0</v>
      </c>
      <c r="BG1234" s="137">
        <f>IF(N1234="zákl. přenesená",J1234,0)</f>
        <v>0</v>
      </c>
      <c r="BH1234" s="137">
        <f>IF(N1234="sníž. přenesená",J1234,0)</f>
        <v>0</v>
      </c>
      <c r="BI1234" s="137">
        <f>IF(N1234="nulová",J1234,0)</f>
        <v>0</v>
      </c>
      <c r="BJ1234" s="17" t="s">
        <v>86</v>
      </c>
      <c r="BK1234" s="137">
        <f>ROUND(I1234*H1234,2)</f>
        <v>0</v>
      </c>
      <c r="BL1234" s="17" t="s">
        <v>271</v>
      </c>
      <c r="BM1234" s="136" t="s">
        <v>1217</v>
      </c>
    </row>
    <row r="1235" spans="2:65" s="1" customFormat="1" ht="44.25" customHeight="1">
      <c r="B1235" s="129"/>
      <c r="C1235" s="214" t="s">
        <v>1218</v>
      </c>
      <c r="D1235" s="214" t="s">
        <v>155</v>
      </c>
      <c r="E1235" s="215" t="s">
        <v>1219</v>
      </c>
      <c r="F1235" s="216" t="s">
        <v>1220</v>
      </c>
      <c r="G1235" s="217" t="s">
        <v>873</v>
      </c>
      <c r="H1235" s="163"/>
      <c r="I1235" s="131"/>
      <c r="J1235" s="248">
        <f>ROUND(I1235*H1235,2)</f>
        <v>0</v>
      </c>
      <c r="K1235" s="130" t="s">
        <v>159</v>
      </c>
      <c r="L1235" s="32"/>
      <c r="M1235" s="132" t="s">
        <v>1</v>
      </c>
      <c r="N1235" s="133" t="s">
        <v>43</v>
      </c>
      <c r="P1235" s="134">
        <f>O1235*H1235</f>
        <v>0</v>
      </c>
      <c r="Q1235" s="134">
        <v>0</v>
      </c>
      <c r="R1235" s="134">
        <f>Q1235*H1235</f>
        <v>0</v>
      </c>
      <c r="S1235" s="134">
        <v>0</v>
      </c>
      <c r="T1235" s="135">
        <f>S1235*H1235</f>
        <v>0</v>
      </c>
      <c r="AR1235" s="136" t="s">
        <v>271</v>
      </c>
      <c r="AT1235" s="136" t="s">
        <v>155</v>
      </c>
      <c r="AU1235" s="136" t="s">
        <v>88</v>
      </c>
      <c r="AY1235" s="17" t="s">
        <v>153</v>
      </c>
      <c r="BE1235" s="137">
        <f>IF(N1235="základní",J1235,0)</f>
        <v>0</v>
      </c>
      <c r="BF1235" s="137">
        <f>IF(N1235="snížená",J1235,0)</f>
        <v>0</v>
      </c>
      <c r="BG1235" s="137">
        <f>IF(N1235="zákl. přenesená",J1235,0)</f>
        <v>0</v>
      </c>
      <c r="BH1235" s="137">
        <f>IF(N1235="sníž. přenesená",J1235,0)</f>
        <v>0</v>
      </c>
      <c r="BI1235" s="137">
        <f>IF(N1235="nulová",J1235,0)</f>
        <v>0</v>
      </c>
      <c r="BJ1235" s="17" t="s">
        <v>86</v>
      </c>
      <c r="BK1235" s="137">
        <f>ROUND(I1235*H1235,2)</f>
        <v>0</v>
      </c>
      <c r="BL1235" s="17" t="s">
        <v>271</v>
      </c>
      <c r="BM1235" s="136" t="s">
        <v>1221</v>
      </c>
    </row>
    <row r="1236" spans="2:65" s="11" customFormat="1" ht="22.8" customHeight="1">
      <c r="B1236" s="119"/>
      <c r="C1236" s="235"/>
      <c r="D1236" s="236" t="s">
        <v>77</v>
      </c>
      <c r="E1236" s="237" t="s">
        <v>1222</v>
      </c>
      <c r="F1236" s="237" t="s">
        <v>1223</v>
      </c>
      <c r="G1236" s="235"/>
      <c r="H1236" s="235"/>
      <c r="I1236" s="122"/>
      <c r="J1236" s="247">
        <f>BK1236</f>
        <v>0</v>
      </c>
      <c r="L1236" s="119"/>
      <c r="M1236" s="123"/>
      <c r="P1236" s="124">
        <f>SUM(P1237:P1252)</f>
        <v>0</v>
      </c>
      <c r="R1236" s="124">
        <f>SUM(R1237:R1252)</f>
        <v>0.52377499999999988</v>
      </c>
      <c r="T1236" s="125">
        <f>SUM(T1237:T1252)</f>
        <v>0</v>
      </c>
      <c r="AR1236" s="120" t="s">
        <v>88</v>
      </c>
      <c r="AT1236" s="126" t="s">
        <v>77</v>
      </c>
      <c r="AU1236" s="126" t="s">
        <v>86</v>
      </c>
      <c r="AY1236" s="120" t="s">
        <v>153</v>
      </c>
      <c r="BK1236" s="127">
        <f>SUM(BK1237:BK1252)</f>
        <v>0</v>
      </c>
    </row>
    <row r="1237" spans="2:65" s="1" customFormat="1" ht="37.799999999999997" customHeight="1">
      <c r="B1237" s="129"/>
      <c r="C1237" s="214" t="s">
        <v>1224</v>
      </c>
      <c r="D1237" s="214" t="s">
        <v>155</v>
      </c>
      <c r="E1237" s="215" t="s">
        <v>1225</v>
      </c>
      <c r="F1237" s="216" t="s">
        <v>1226</v>
      </c>
      <c r="G1237" s="217" t="s">
        <v>337</v>
      </c>
      <c r="H1237" s="218">
        <v>11</v>
      </c>
      <c r="I1237" s="131"/>
      <c r="J1237" s="248">
        <f>ROUND(I1237*H1237,2)</f>
        <v>0</v>
      </c>
      <c r="K1237" s="130" t="s">
        <v>159</v>
      </c>
      <c r="L1237" s="32"/>
      <c r="M1237" s="132" t="s">
        <v>1</v>
      </c>
      <c r="N1237" s="133" t="s">
        <v>43</v>
      </c>
      <c r="P1237" s="134">
        <f>O1237*H1237</f>
        <v>0</v>
      </c>
      <c r="Q1237" s="134">
        <v>6.0000000000000002E-5</v>
      </c>
      <c r="R1237" s="134">
        <f>Q1237*H1237</f>
        <v>6.6E-4</v>
      </c>
      <c r="S1237" s="134">
        <v>0</v>
      </c>
      <c r="T1237" s="135">
        <f>S1237*H1237</f>
        <v>0</v>
      </c>
      <c r="AR1237" s="136" t="s">
        <v>271</v>
      </c>
      <c r="AT1237" s="136" t="s">
        <v>155</v>
      </c>
      <c r="AU1237" s="136" t="s">
        <v>88</v>
      </c>
      <c r="AY1237" s="17" t="s">
        <v>153</v>
      </c>
      <c r="BE1237" s="137">
        <f>IF(N1237="základní",J1237,0)</f>
        <v>0</v>
      </c>
      <c r="BF1237" s="137">
        <f>IF(N1237="snížená",J1237,0)</f>
        <v>0</v>
      </c>
      <c r="BG1237" s="137">
        <f>IF(N1237="zákl. přenesená",J1237,0)</f>
        <v>0</v>
      </c>
      <c r="BH1237" s="137">
        <f>IF(N1237="sníž. přenesená",J1237,0)</f>
        <v>0</v>
      </c>
      <c r="BI1237" s="137">
        <f>IF(N1237="nulová",J1237,0)</f>
        <v>0</v>
      </c>
      <c r="BJ1237" s="17" t="s">
        <v>86</v>
      </c>
      <c r="BK1237" s="137">
        <f>ROUND(I1237*H1237,2)</f>
        <v>0</v>
      </c>
      <c r="BL1237" s="17" t="s">
        <v>271</v>
      </c>
      <c r="BM1237" s="136" t="s">
        <v>1227</v>
      </c>
    </row>
    <row r="1238" spans="2:65" s="12" customFormat="1">
      <c r="B1238" s="138"/>
      <c r="C1238" s="219"/>
      <c r="D1238" s="220" t="s">
        <v>162</v>
      </c>
      <c r="E1238" s="221" t="s">
        <v>1</v>
      </c>
      <c r="F1238" s="222" t="s">
        <v>1228</v>
      </c>
      <c r="G1238" s="219"/>
      <c r="H1238" s="221" t="s">
        <v>1</v>
      </c>
      <c r="I1238" s="140"/>
      <c r="J1238" s="219"/>
      <c r="L1238" s="138"/>
      <c r="M1238" s="141"/>
      <c r="T1238" s="142"/>
      <c r="AT1238" s="139" t="s">
        <v>162</v>
      </c>
      <c r="AU1238" s="139" t="s">
        <v>88</v>
      </c>
      <c r="AV1238" s="12" t="s">
        <v>86</v>
      </c>
      <c r="AW1238" s="12" t="s">
        <v>32</v>
      </c>
      <c r="AX1238" s="12" t="s">
        <v>78</v>
      </c>
      <c r="AY1238" s="139" t="s">
        <v>153</v>
      </c>
    </row>
    <row r="1239" spans="2:65" s="13" customFormat="1">
      <c r="B1239" s="143"/>
      <c r="C1239" s="223"/>
      <c r="D1239" s="220" t="s">
        <v>162</v>
      </c>
      <c r="E1239" s="224" t="s">
        <v>1</v>
      </c>
      <c r="F1239" s="225" t="s">
        <v>1229</v>
      </c>
      <c r="G1239" s="223"/>
      <c r="H1239" s="226">
        <v>11</v>
      </c>
      <c r="I1239" s="145"/>
      <c r="J1239" s="223"/>
      <c r="L1239" s="143"/>
      <c r="M1239" s="146"/>
      <c r="T1239" s="147"/>
      <c r="AT1239" s="144" t="s">
        <v>162</v>
      </c>
      <c r="AU1239" s="144" t="s">
        <v>88</v>
      </c>
      <c r="AV1239" s="13" t="s">
        <v>88</v>
      </c>
      <c r="AW1239" s="13" t="s">
        <v>32</v>
      </c>
      <c r="AX1239" s="13" t="s">
        <v>78</v>
      </c>
      <c r="AY1239" s="144" t="s">
        <v>153</v>
      </c>
    </row>
    <row r="1240" spans="2:65" s="14" customFormat="1">
      <c r="B1240" s="148"/>
      <c r="C1240" s="227"/>
      <c r="D1240" s="220" t="s">
        <v>162</v>
      </c>
      <c r="E1240" s="228" t="s">
        <v>1</v>
      </c>
      <c r="F1240" s="229" t="s">
        <v>165</v>
      </c>
      <c r="G1240" s="227"/>
      <c r="H1240" s="230">
        <v>11</v>
      </c>
      <c r="I1240" s="150"/>
      <c r="J1240" s="227"/>
      <c r="L1240" s="148"/>
      <c r="M1240" s="151"/>
      <c r="T1240" s="152"/>
      <c r="AT1240" s="149" t="s">
        <v>162</v>
      </c>
      <c r="AU1240" s="149" t="s">
        <v>88</v>
      </c>
      <c r="AV1240" s="14" t="s">
        <v>166</v>
      </c>
      <c r="AW1240" s="14" t="s">
        <v>32</v>
      </c>
      <c r="AX1240" s="14" t="s">
        <v>78</v>
      </c>
      <c r="AY1240" s="149" t="s">
        <v>153</v>
      </c>
    </row>
    <row r="1241" spans="2:65" s="15" customFormat="1">
      <c r="B1241" s="153"/>
      <c r="C1241" s="231"/>
      <c r="D1241" s="220" t="s">
        <v>162</v>
      </c>
      <c r="E1241" s="232" t="s">
        <v>1</v>
      </c>
      <c r="F1241" s="233" t="s">
        <v>167</v>
      </c>
      <c r="G1241" s="231"/>
      <c r="H1241" s="234">
        <v>11</v>
      </c>
      <c r="I1241" s="155"/>
      <c r="J1241" s="231"/>
      <c r="L1241" s="153"/>
      <c r="M1241" s="156"/>
      <c r="T1241" s="157"/>
      <c r="AT1241" s="154" t="s">
        <v>162</v>
      </c>
      <c r="AU1241" s="154" t="s">
        <v>88</v>
      </c>
      <c r="AV1241" s="15" t="s">
        <v>160</v>
      </c>
      <c r="AW1241" s="15" t="s">
        <v>32</v>
      </c>
      <c r="AX1241" s="15" t="s">
        <v>86</v>
      </c>
      <c r="AY1241" s="154" t="s">
        <v>153</v>
      </c>
    </row>
    <row r="1242" spans="2:65" s="1" customFormat="1" ht="16.5" customHeight="1">
      <c r="B1242" s="129"/>
      <c r="C1242" s="238" t="s">
        <v>1230</v>
      </c>
      <c r="D1242" s="238" t="s">
        <v>366</v>
      </c>
      <c r="E1242" s="239" t="s">
        <v>1231</v>
      </c>
      <c r="F1242" s="240" t="s">
        <v>1232</v>
      </c>
      <c r="G1242" s="241" t="s">
        <v>337</v>
      </c>
      <c r="H1242" s="242">
        <v>11</v>
      </c>
      <c r="I1242" s="159"/>
      <c r="J1242" s="249">
        <f>ROUND(I1242*H1242,2)</f>
        <v>0</v>
      </c>
      <c r="K1242" s="158" t="s">
        <v>1</v>
      </c>
      <c r="L1242" s="160"/>
      <c r="M1242" s="161" t="s">
        <v>1</v>
      </c>
      <c r="N1242" s="162" t="s">
        <v>43</v>
      </c>
      <c r="P1242" s="134">
        <f>O1242*H1242</f>
        <v>0</v>
      </c>
      <c r="Q1242" s="134">
        <v>0</v>
      </c>
      <c r="R1242" s="134">
        <f>Q1242*H1242</f>
        <v>0</v>
      </c>
      <c r="S1242" s="134">
        <v>0</v>
      </c>
      <c r="T1242" s="135">
        <f>S1242*H1242</f>
        <v>0</v>
      </c>
      <c r="AR1242" s="136" t="s">
        <v>381</v>
      </c>
      <c r="AT1242" s="136" t="s">
        <v>366</v>
      </c>
      <c r="AU1242" s="136" t="s">
        <v>88</v>
      </c>
      <c r="AY1242" s="17" t="s">
        <v>153</v>
      </c>
      <c r="BE1242" s="137">
        <f>IF(N1242="základní",J1242,0)</f>
        <v>0</v>
      </c>
      <c r="BF1242" s="137">
        <f>IF(N1242="snížená",J1242,0)</f>
        <v>0</v>
      </c>
      <c r="BG1242" s="137">
        <f>IF(N1242="zákl. přenesená",J1242,0)</f>
        <v>0</v>
      </c>
      <c r="BH1242" s="137">
        <f>IF(N1242="sníž. přenesená",J1242,0)</f>
        <v>0</v>
      </c>
      <c r="BI1242" s="137">
        <f>IF(N1242="nulová",J1242,0)</f>
        <v>0</v>
      </c>
      <c r="BJ1242" s="17" t="s">
        <v>86</v>
      </c>
      <c r="BK1242" s="137">
        <f>ROUND(I1242*H1242,2)</f>
        <v>0</v>
      </c>
      <c r="BL1242" s="17" t="s">
        <v>271</v>
      </c>
      <c r="BM1242" s="136" t="s">
        <v>1233</v>
      </c>
    </row>
    <row r="1243" spans="2:65" s="1" customFormat="1" ht="24.15" customHeight="1">
      <c r="B1243" s="129"/>
      <c r="C1243" s="214" t="s">
        <v>1234</v>
      </c>
      <c r="D1243" s="214" t="s">
        <v>155</v>
      </c>
      <c r="E1243" s="215" t="s">
        <v>1235</v>
      </c>
      <c r="F1243" s="216" t="s">
        <v>1236</v>
      </c>
      <c r="G1243" s="217" t="s">
        <v>290</v>
      </c>
      <c r="H1243" s="218">
        <v>1</v>
      </c>
      <c r="I1243" s="131"/>
      <c r="J1243" s="248">
        <f>ROUND(I1243*H1243,2)</f>
        <v>0</v>
      </c>
      <c r="K1243" s="130" t="s">
        <v>1</v>
      </c>
      <c r="L1243" s="32"/>
      <c r="M1243" s="132" t="s">
        <v>1</v>
      </c>
      <c r="N1243" s="133" t="s">
        <v>43</v>
      </c>
      <c r="P1243" s="134">
        <f>O1243*H1243</f>
        <v>0</v>
      </c>
      <c r="Q1243" s="134">
        <v>0</v>
      </c>
      <c r="R1243" s="134">
        <f>Q1243*H1243</f>
        <v>0</v>
      </c>
      <c r="S1243" s="134">
        <v>0</v>
      </c>
      <c r="T1243" s="135">
        <f>S1243*H1243</f>
        <v>0</v>
      </c>
      <c r="AR1243" s="136" t="s">
        <v>271</v>
      </c>
      <c r="AT1243" s="136" t="s">
        <v>155</v>
      </c>
      <c r="AU1243" s="136" t="s">
        <v>88</v>
      </c>
      <c r="AY1243" s="17" t="s">
        <v>153</v>
      </c>
      <c r="BE1243" s="137">
        <f>IF(N1243="základní",J1243,0)</f>
        <v>0</v>
      </c>
      <c r="BF1243" s="137">
        <f>IF(N1243="snížená",J1243,0)</f>
        <v>0</v>
      </c>
      <c r="BG1243" s="137">
        <f>IF(N1243="zákl. přenesená",J1243,0)</f>
        <v>0</v>
      </c>
      <c r="BH1243" s="137">
        <f>IF(N1243="sníž. přenesená",J1243,0)</f>
        <v>0</v>
      </c>
      <c r="BI1243" s="137">
        <f>IF(N1243="nulová",J1243,0)</f>
        <v>0</v>
      </c>
      <c r="BJ1243" s="17" t="s">
        <v>86</v>
      </c>
      <c r="BK1243" s="137">
        <f>ROUND(I1243*H1243,2)</f>
        <v>0</v>
      </c>
      <c r="BL1243" s="17" t="s">
        <v>271</v>
      </c>
      <c r="BM1243" s="136" t="s">
        <v>1237</v>
      </c>
    </row>
    <row r="1244" spans="2:65" s="1" customFormat="1" ht="24.15" customHeight="1">
      <c r="B1244" s="129"/>
      <c r="C1244" s="214" t="s">
        <v>1238</v>
      </c>
      <c r="D1244" s="214" t="s">
        <v>155</v>
      </c>
      <c r="E1244" s="215" t="s">
        <v>1239</v>
      </c>
      <c r="F1244" s="216" t="s">
        <v>1240</v>
      </c>
      <c r="G1244" s="217" t="s">
        <v>1241</v>
      </c>
      <c r="H1244" s="218">
        <v>462.3</v>
      </c>
      <c r="I1244" s="131"/>
      <c r="J1244" s="248">
        <f>ROUND(I1244*H1244,2)</f>
        <v>0</v>
      </c>
      <c r="K1244" s="130" t="s">
        <v>159</v>
      </c>
      <c r="L1244" s="32"/>
      <c r="M1244" s="132" t="s">
        <v>1</v>
      </c>
      <c r="N1244" s="133" t="s">
        <v>43</v>
      </c>
      <c r="P1244" s="134">
        <f>O1244*H1244</f>
        <v>0</v>
      </c>
      <c r="Q1244" s="134">
        <v>5.0000000000000002E-5</v>
      </c>
      <c r="R1244" s="134">
        <f>Q1244*H1244</f>
        <v>2.3115E-2</v>
      </c>
      <c r="S1244" s="134">
        <v>0</v>
      </c>
      <c r="T1244" s="135">
        <f>S1244*H1244</f>
        <v>0</v>
      </c>
      <c r="AR1244" s="136" t="s">
        <v>271</v>
      </c>
      <c r="AT1244" s="136" t="s">
        <v>155</v>
      </c>
      <c r="AU1244" s="136" t="s">
        <v>88</v>
      </c>
      <c r="AY1244" s="17" t="s">
        <v>153</v>
      </c>
      <c r="BE1244" s="137">
        <f>IF(N1244="základní",J1244,0)</f>
        <v>0</v>
      </c>
      <c r="BF1244" s="137">
        <f>IF(N1244="snížená",J1244,0)</f>
        <v>0</v>
      </c>
      <c r="BG1244" s="137">
        <f>IF(N1244="zákl. přenesená",J1244,0)</f>
        <v>0</v>
      </c>
      <c r="BH1244" s="137">
        <f>IF(N1244="sníž. přenesená",J1244,0)</f>
        <v>0</v>
      </c>
      <c r="BI1244" s="137">
        <f>IF(N1244="nulová",J1244,0)</f>
        <v>0</v>
      </c>
      <c r="BJ1244" s="17" t="s">
        <v>86</v>
      </c>
      <c r="BK1244" s="137">
        <f>ROUND(I1244*H1244,2)</f>
        <v>0</v>
      </c>
      <c r="BL1244" s="17" t="s">
        <v>271</v>
      </c>
      <c r="BM1244" s="136" t="s">
        <v>1242</v>
      </c>
    </row>
    <row r="1245" spans="2:65" s="12" customFormat="1">
      <c r="B1245" s="138"/>
      <c r="C1245" s="219"/>
      <c r="D1245" s="220" t="s">
        <v>162</v>
      </c>
      <c r="E1245" s="221" t="s">
        <v>1</v>
      </c>
      <c r="F1245" s="222" t="s">
        <v>1243</v>
      </c>
      <c r="G1245" s="219"/>
      <c r="H1245" s="221" t="s">
        <v>1</v>
      </c>
      <c r="I1245" s="140"/>
      <c r="J1245" s="219"/>
      <c r="L1245" s="138"/>
      <c r="M1245" s="141"/>
      <c r="T1245" s="142"/>
      <c r="AT1245" s="139" t="s">
        <v>162</v>
      </c>
      <c r="AU1245" s="139" t="s">
        <v>88</v>
      </c>
      <c r="AV1245" s="12" t="s">
        <v>86</v>
      </c>
      <c r="AW1245" s="12" t="s">
        <v>32</v>
      </c>
      <c r="AX1245" s="12" t="s">
        <v>78</v>
      </c>
      <c r="AY1245" s="139" t="s">
        <v>153</v>
      </c>
    </row>
    <row r="1246" spans="2:65" s="13" customFormat="1">
      <c r="B1246" s="143"/>
      <c r="C1246" s="223"/>
      <c r="D1246" s="220" t="s">
        <v>162</v>
      </c>
      <c r="E1246" s="224" t="s">
        <v>1</v>
      </c>
      <c r="F1246" s="225" t="s">
        <v>1244</v>
      </c>
      <c r="G1246" s="223"/>
      <c r="H1246" s="226">
        <v>462.3</v>
      </c>
      <c r="I1246" s="145"/>
      <c r="J1246" s="223"/>
      <c r="L1246" s="143"/>
      <c r="M1246" s="146"/>
      <c r="T1246" s="147"/>
      <c r="AT1246" s="144" t="s">
        <v>162</v>
      </c>
      <c r="AU1246" s="144" t="s">
        <v>88</v>
      </c>
      <c r="AV1246" s="13" t="s">
        <v>88</v>
      </c>
      <c r="AW1246" s="13" t="s">
        <v>32</v>
      </c>
      <c r="AX1246" s="13" t="s">
        <v>78</v>
      </c>
      <c r="AY1246" s="144" t="s">
        <v>153</v>
      </c>
    </row>
    <row r="1247" spans="2:65" s="14" customFormat="1">
      <c r="B1247" s="148"/>
      <c r="C1247" s="227"/>
      <c r="D1247" s="220" t="s">
        <v>162</v>
      </c>
      <c r="E1247" s="228" t="s">
        <v>1</v>
      </c>
      <c r="F1247" s="229" t="s">
        <v>165</v>
      </c>
      <c r="G1247" s="227"/>
      <c r="H1247" s="230">
        <v>462.3</v>
      </c>
      <c r="I1247" s="150"/>
      <c r="J1247" s="227"/>
      <c r="L1247" s="148"/>
      <c r="M1247" s="151"/>
      <c r="T1247" s="152"/>
      <c r="AT1247" s="149" t="s">
        <v>162</v>
      </c>
      <c r="AU1247" s="149" t="s">
        <v>88</v>
      </c>
      <c r="AV1247" s="14" t="s">
        <v>166</v>
      </c>
      <c r="AW1247" s="14" t="s">
        <v>32</v>
      </c>
      <c r="AX1247" s="14" t="s">
        <v>78</v>
      </c>
      <c r="AY1247" s="149" t="s">
        <v>153</v>
      </c>
    </row>
    <row r="1248" spans="2:65" s="15" customFormat="1">
      <c r="B1248" s="153"/>
      <c r="C1248" s="231"/>
      <c r="D1248" s="220" t="s">
        <v>162</v>
      </c>
      <c r="E1248" s="232" t="s">
        <v>1</v>
      </c>
      <c r="F1248" s="233" t="s">
        <v>167</v>
      </c>
      <c r="G1248" s="231"/>
      <c r="H1248" s="234">
        <v>462.3</v>
      </c>
      <c r="I1248" s="155"/>
      <c r="J1248" s="231"/>
      <c r="L1248" s="153"/>
      <c r="M1248" s="156"/>
      <c r="T1248" s="157"/>
      <c r="AT1248" s="154" t="s">
        <v>162</v>
      </c>
      <c r="AU1248" s="154" t="s">
        <v>88</v>
      </c>
      <c r="AV1248" s="15" t="s">
        <v>160</v>
      </c>
      <c r="AW1248" s="15" t="s">
        <v>32</v>
      </c>
      <c r="AX1248" s="15" t="s">
        <v>86</v>
      </c>
      <c r="AY1248" s="154" t="s">
        <v>153</v>
      </c>
    </row>
    <row r="1249" spans="2:65" s="1" customFormat="1" ht="24.15" customHeight="1">
      <c r="B1249" s="129"/>
      <c r="C1249" s="238" t="s">
        <v>1245</v>
      </c>
      <c r="D1249" s="238" t="s">
        <v>366</v>
      </c>
      <c r="E1249" s="239" t="s">
        <v>1246</v>
      </c>
      <c r="F1249" s="240" t="s">
        <v>1247</v>
      </c>
      <c r="G1249" s="241" t="s">
        <v>228</v>
      </c>
      <c r="H1249" s="242">
        <v>0.151</v>
      </c>
      <c r="I1249" s="159"/>
      <c r="J1249" s="249">
        <f>ROUND(I1249*H1249,2)</f>
        <v>0</v>
      </c>
      <c r="K1249" s="158" t="s">
        <v>159</v>
      </c>
      <c r="L1249" s="160"/>
      <c r="M1249" s="161" t="s">
        <v>1</v>
      </c>
      <c r="N1249" s="162" t="s">
        <v>43</v>
      </c>
      <c r="P1249" s="134">
        <f>O1249*H1249</f>
        <v>0</v>
      </c>
      <c r="Q1249" s="134">
        <v>1</v>
      </c>
      <c r="R1249" s="134">
        <f>Q1249*H1249</f>
        <v>0.151</v>
      </c>
      <c r="S1249" s="134">
        <v>0</v>
      </c>
      <c r="T1249" s="135">
        <f>S1249*H1249</f>
        <v>0</v>
      </c>
      <c r="AR1249" s="136" t="s">
        <v>1002</v>
      </c>
      <c r="AT1249" s="136" t="s">
        <v>366</v>
      </c>
      <c r="AU1249" s="136" t="s">
        <v>88</v>
      </c>
      <c r="AY1249" s="17" t="s">
        <v>153</v>
      </c>
      <c r="BE1249" s="137">
        <f>IF(N1249="základní",J1249,0)</f>
        <v>0</v>
      </c>
      <c r="BF1249" s="137">
        <f>IF(N1249="snížená",J1249,0)</f>
        <v>0</v>
      </c>
      <c r="BG1249" s="137">
        <f>IF(N1249="zákl. přenesená",J1249,0)</f>
        <v>0</v>
      </c>
      <c r="BH1249" s="137">
        <f>IF(N1249="sníž. přenesená",J1249,0)</f>
        <v>0</v>
      </c>
      <c r="BI1249" s="137">
        <f>IF(N1249="nulová",J1249,0)</f>
        <v>0</v>
      </c>
      <c r="BJ1249" s="17" t="s">
        <v>86</v>
      </c>
      <c r="BK1249" s="137">
        <f>ROUND(I1249*H1249,2)</f>
        <v>0</v>
      </c>
      <c r="BL1249" s="17" t="s">
        <v>1002</v>
      </c>
      <c r="BM1249" s="136" t="s">
        <v>1248</v>
      </c>
    </row>
    <row r="1250" spans="2:65" s="1" customFormat="1" ht="24.15" customHeight="1">
      <c r="B1250" s="129"/>
      <c r="C1250" s="238" t="s">
        <v>1249</v>
      </c>
      <c r="D1250" s="238" t="s">
        <v>366</v>
      </c>
      <c r="E1250" s="239" t="s">
        <v>1250</v>
      </c>
      <c r="F1250" s="240" t="s">
        <v>1251</v>
      </c>
      <c r="G1250" s="241" t="s">
        <v>228</v>
      </c>
      <c r="H1250" s="242">
        <v>0.17299999999999999</v>
      </c>
      <c r="I1250" s="159"/>
      <c r="J1250" s="249">
        <f>ROUND(I1250*H1250,2)</f>
        <v>0</v>
      </c>
      <c r="K1250" s="158" t="s">
        <v>159</v>
      </c>
      <c r="L1250" s="160"/>
      <c r="M1250" s="161" t="s">
        <v>1</v>
      </c>
      <c r="N1250" s="162" t="s">
        <v>43</v>
      </c>
      <c r="P1250" s="134">
        <f>O1250*H1250</f>
        <v>0</v>
      </c>
      <c r="Q1250" s="134">
        <v>1</v>
      </c>
      <c r="R1250" s="134">
        <f>Q1250*H1250</f>
        <v>0.17299999999999999</v>
      </c>
      <c r="S1250" s="134">
        <v>0</v>
      </c>
      <c r="T1250" s="135">
        <f>S1250*H1250</f>
        <v>0</v>
      </c>
      <c r="AR1250" s="136" t="s">
        <v>1002</v>
      </c>
      <c r="AT1250" s="136" t="s">
        <v>366</v>
      </c>
      <c r="AU1250" s="136" t="s">
        <v>88</v>
      </c>
      <c r="AY1250" s="17" t="s">
        <v>153</v>
      </c>
      <c r="BE1250" s="137">
        <f>IF(N1250="základní",J1250,0)</f>
        <v>0</v>
      </c>
      <c r="BF1250" s="137">
        <f>IF(N1250="snížená",J1250,0)</f>
        <v>0</v>
      </c>
      <c r="BG1250" s="137">
        <f>IF(N1250="zákl. přenesená",J1250,0)</f>
        <v>0</v>
      </c>
      <c r="BH1250" s="137">
        <f>IF(N1250="sníž. přenesená",J1250,0)</f>
        <v>0</v>
      </c>
      <c r="BI1250" s="137">
        <f>IF(N1250="nulová",J1250,0)</f>
        <v>0</v>
      </c>
      <c r="BJ1250" s="17" t="s">
        <v>86</v>
      </c>
      <c r="BK1250" s="137">
        <f>ROUND(I1250*H1250,2)</f>
        <v>0</v>
      </c>
      <c r="BL1250" s="17" t="s">
        <v>1002</v>
      </c>
      <c r="BM1250" s="136" t="s">
        <v>1252</v>
      </c>
    </row>
    <row r="1251" spans="2:65" s="1" customFormat="1" ht="24.15" customHeight="1">
      <c r="B1251" s="129"/>
      <c r="C1251" s="238" t="s">
        <v>1253</v>
      </c>
      <c r="D1251" s="238" t="s">
        <v>366</v>
      </c>
      <c r="E1251" s="239" t="s">
        <v>1254</v>
      </c>
      <c r="F1251" s="240" t="s">
        <v>1255</v>
      </c>
      <c r="G1251" s="241" t="s">
        <v>228</v>
      </c>
      <c r="H1251" s="242">
        <v>0.17599999999999999</v>
      </c>
      <c r="I1251" s="159"/>
      <c r="J1251" s="249">
        <f>ROUND(I1251*H1251,2)</f>
        <v>0</v>
      </c>
      <c r="K1251" s="158" t="s">
        <v>159</v>
      </c>
      <c r="L1251" s="160"/>
      <c r="M1251" s="161" t="s">
        <v>1</v>
      </c>
      <c r="N1251" s="162" t="s">
        <v>43</v>
      </c>
      <c r="P1251" s="134">
        <f>O1251*H1251</f>
        <v>0</v>
      </c>
      <c r="Q1251" s="134">
        <v>1</v>
      </c>
      <c r="R1251" s="134">
        <f>Q1251*H1251</f>
        <v>0.17599999999999999</v>
      </c>
      <c r="S1251" s="134">
        <v>0</v>
      </c>
      <c r="T1251" s="135">
        <f>S1251*H1251</f>
        <v>0</v>
      </c>
      <c r="AR1251" s="136" t="s">
        <v>1002</v>
      </c>
      <c r="AT1251" s="136" t="s">
        <v>366</v>
      </c>
      <c r="AU1251" s="136" t="s">
        <v>88</v>
      </c>
      <c r="AY1251" s="17" t="s">
        <v>153</v>
      </c>
      <c r="BE1251" s="137">
        <f>IF(N1251="základní",J1251,0)</f>
        <v>0</v>
      </c>
      <c r="BF1251" s="137">
        <f>IF(N1251="snížená",J1251,0)</f>
        <v>0</v>
      </c>
      <c r="BG1251" s="137">
        <f>IF(N1251="zákl. přenesená",J1251,0)</f>
        <v>0</v>
      </c>
      <c r="BH1251" s="137">
        <f>IF(N1251="sníž. přenesená",J1251,0)</f>
        <v>0</v>
      </c>
      <c r="BI1251" s="137">
        <f>IF(N1251="nulová",J1251,0)</f>
        <v>0</v>
      </c>
      <c r="BJ1251" s="17" t="s">
        <v>86</v>
      </c>
      <c r="BK1251" s="137">
        <f>ROUND(I1251*H1251,2)</f>
        <v>0</v>
      </c>
      <c r="BL1251" s="17" t="s">
        <v>1002</v>
      </c>
      <c r="BM1251" s="136" t="s">
        <v>1256</v>
      </c>
    </row>
    <row r="1252" spans="2:65" s="1" customFormat="1" ht="44.25" customHeight="1">
      <c r="B1252" s="129"/>
      <c r="C1252" s="214" t="s">
        <v>1257</v>
      </c>
      <c r="D1252" s="214" t="s">
        <v>155</v>
      </c>
      <c r="E1252" s="215" t="s">
        <v>1258</v>
      </c>
      <c r="F1252" s="216" t="s">
        <v>1259</v>
      </c>
      <c r="G1252" s="217" t="s">
        <v>873</v>
      </c>
      <c r="H1252" s="163"/>
      <c r="I1252" s="131"/>
      <c r="J1252" s="248">
        <f>ROUND(I1252*H1252,2)</f>
        <v>0</v>
      </c>
      <c r="K1252" s="130" t="s">
        <v>159</v>
      </c>
      <c r="L1252" s="32"/>
      <c r="M1252" s="132" t="s">
        <v>1</v>
      </c>
      <c r="N1252" s="133" t="s">
        <v>43</v>
      </c>
      <c r="P1252" s="134">
        <f>O1252*H1252</f>
        <v>0</v>
      </c>
      <c r="Q1252" s="134">
        <v>0</v>
      </c>
      <c r="R1252" s="134">
        <f>Q1252*H1252</f>
        <v>0</v>
      </c>
      <c r="S1252" s="134">
        <v>0</v>
      </c>
      <c r="T1252" s="135">
        <f>S1252*H1252</f>
        <v>0</v>
      </c>
      <c r="AR1252" s="136" t="s">
        <v>271</v>
      </c>
      <c r="AT1252" s="136" t="s">
        <v>155</v>
      </c>
      <c r="AU1252" s="136" t="s">
        <v>88</v>
      </c>
      <c r="AY1252" s="17" t="s">
        <v>153</v>
      </c>
      <c r="BE1252" s="137">
        <f>IF(N1252="základní",J1252,0)</f>
        <v>0</v>
      </c>
      <c r="BF1252" s="137">
        <f>IF(N1252="snížená",J1252,0)</f>
        <v>0</v>
      </c>
      <c r="BG1252" s="137">
        <f>IF(N1252="zákl. přenesená",J1252,0)</f>
        <v>0</v>
      </c>
      <c r="BH1252" s="137">
        <f>IF(N1252="sníž. přenesená",J1252,0)</f>
        <v>0</v>
      </c>
      <c r="BI1252" s="137">
        <f>IF(N1252="nulová",J1252,0)</f>
        <v>0</v>
      </c>
      <c r="BJ1252" s="17" t="s">
        <v>86</v>
      </c>
      <c r="BK1252" s="137">
        <f>ROUND(I1252*H1252,2)</f>
        <v>0</v>
      </c>
      <c r="BL1252" s="17" t="s">
        <v>271</v>
      </c>
      <c r="BM1252" s="136" t="s">
        <v>1260</v>
      </c>
    </row>
    <row r="1253" spans="2:65" s="11" customFormat="1" ht="22.8" customHeight="1">
      <c r="B1253" s="119"/>
      <c r="C1253" s="235"/>
      <c r="D1253" s="236" t="s">
        <v>77</v>
      </c>
      <c r="E1253" s="237" t="s">
        <v>1261</v>
      </c>
      <c r="F1253" s="237" t="s">
        <v>1262</v>
      </c>
      <c r="G1253" s="235"/>
      <c r="H1253" s="235"/>
      <c r="I1253" s="122"/>
      <c r="J1253" s="247">
        <f>BK1253</f>
        <v>0</v>
      </c>
      <c r="L1253" s="119"/>
      <c r="M1253" s="123"/>
      <c r="P1253" s="124">
        <f>SUM(P1254:P1376)</f>
        <v>0</v>
      </c>
      <c r="R1253" s="124">
        <f>SUM(R1254:R1376)</f>
        <v>2.5475216799999996</v>
      </c>
      <c r="T1253" s="125">
        <f>SUM(T1254:T1376)</f>
        <v>0</v>
      </c>
      <c r="AR1253" s="120" t="s">
        <v>88</v>
      </c>
      <c r="AT1253" s="126" t="s">
        <v>77</v>
      </c>
      <c r="AU1253" s="126" t="s">
        <v>86</v>
      </c>
      <c r="AY1253" s="120" t="s">
        <v>153</v>
      </c>
      <c r="BK1253" s="127">
        <f>SUM(BK1254:BK1376)</f>
        <v>0</v>
      </c>
    </row>
    <row r="1254" spans="2:65" s="1" customFormat="1" ht="24.15" customHeight="1">
      <c r="B1254" s="129"/>
      <c r="C1254" s="214" t="s">
        <v>1263</v>
      </c>
      <c r="D1254" s="214" t="s">
        <v>155</v>
      </c>
      <c r="E1254" s="215" t="s">
        <v>1264</v>
      </c>
      <c r="F1254" s="216" t="s">
        <v>1265</v>
      </c>
      <c r="G1254" s="217" t="s">
        <v>217</v>
      </c>
      <c r="H1254" s="218">
        <v>81.16</v>
      </c>
      <c r="I1254" s="131"/>
      <c r="J1254" s="248">
        <f>ROUND(I1254*H1254,2)</f>
        <v>0</v>
      </c>
      <c r="K1254" s="130" t="s">
        <v>159</v>
      </c>
      <c r="L1254" s="32"/>
      <c r="M1254" s="132" t="s">
        <v>1</v>
      </c>
      <c r="N1254" s="133" t="s">
        <v>43</v>
      </c>
      <c r="P1254" s="134">
        <f>O1254*H1254</f>
        <v>0</v>
      </c>
      <c r="Q1254" s="134">
        <v>0</v>
      </c>
      <c r="R1254" s="134">
        <f>Q1254*H1254</f>
        <v>0</v>
      </c>
      <c r="S1254" s="134">
        <v>0</v>
      </c>
      <c r="T1254" s="135">
        <f>S1254*H1254</f>
        <v>0</v>
      </c>
      <c r="AR1254" s="136" t="s">
        <v>271</v>
      </c>
      <c r="AT1254" s="136" t="s">
        <v>155</v>
      </c>
      <c r="AU1254" s="136" t="s">
        <v>88</v>
      </c>
      <c r="AY1254" s="17" t="s">
        <v>153</v>
      </c>
      <c r="BE1254" s="137">
        <f>IF(N1254="základní",J1254,0)</f>
        <v>0</v>
      </c>
      <c r="BF1254" s="137">
        <f>IF(N1254="snížená",J1254,0)</f>
        <v>0</v>
      </c>
      <c r="BG1254" s="137">
        <f>IF(N1254="zákl. přenesená",J1254,0)</f>
        <v>0</v>
      </c>
      <c r="BH1254" s="137">
        <f>IF(N1254="sníž. přenesená",J1254,0)</f>
        <v>0</v>
      </c>
      <c r="BI1254" s="137">
        <f>IF(N1254="nulová",J1254,0)</f>
        <v>0</v>
      </c>
      <c r="BJ1254" s="17" t="s">
        <v>86</v>
      </c>
      <c r="BK1254" s="137">
        <f>ROUND(I1254*H1254,2)</f>
        <v>0</v>
      </c>
      <c r="BL1254" s="17" t="s">
        <v>271</v>
      </c>
      <c r="BM1254" s="136" t="s">
        <v>1266</v>
      </c>
    </row>
    <row r="1255" spans="2:65" s="12" customFormat="1">
      <c r="B1255" s="138"/>
      <c r="C1255" s="219"/>
      <c r="D1255" s="220" t="s">
        <v>162</v>
      </c>
      <c r="E1255" s="221" t="s">
        <v>1</v>
      </c>
      <c r="F1255" s="222" t="s">
        <v>1267</v>
      </c>
      <c r="G1255" s="219"/>
      <c r="H1255" s="221" t="s">
        <v>1</v>
      </c>
      <c r="I1255" s="140"/>
      <c r="J1255" s="219"/>
      <c r="L1255" s="138"/>
      <c r="M1255" s="141"/>
      <c r="T1255" s="142"/>
      <c r="AT1255" s="139" t="s">
        <v>162</v>
      </c>
      <c r="AU1255" s="139" t="s">
        <v>88</v>
      </c>
      <c r="AV1255" s="12" t="s">
        <v>86</v>
      </c>
      <c r="AW1255" s="12" t="s">
        <v>32</v>
      </c>
      <c r="AX1255" s="12" t="s">
        <v>78</v>
      </c>
      <c r="AY1255" s="139" t="s">
        <v>153</v>
      </c>
    </row>
    <row r="1256" spans="2:65" s="12" customFormat="1">
      <c r="B1256" s="138"/>
      <c r="C1256" s="219"/>
      <c r="D1256" s="220" t="s">
        <v>162</v>
      </c>
      <c r="E1256" s="221" t="s">
        <v>1</v>
      </c>
      <c r="F1256" s="222" t="s">
        <v>264</v>
      </c>
      <c r="G1256" s="219"/>
      <c r="H1256" s="221" t="s">
        <v>1</v>
      </c>
      <c r="I1256" s="140"/>
      <c r="J1256" s="219"/>
      <c r="L1256" s="138"/>
      <c r="M1256" s="141"/>
      <c r="T1256" s="142"/>
      <c r="AT1256" s="139" t="s">
        <v>162</v>
      </c>
      <c r="AU1256" s="139" t="s">
        <v>88</v>
      </c>
      <c r="AV1256" s="12" t="s">
        <v>86</v>
      </c>
      <c r="AW1256" s="12" t="s">
        <v>32</v>
      </c>
      <c r="AX1256" s="12" t="s">
        <v>78</v>
      </c>
      <c r="AY1256" s="139" t="s">
        <v>153</v>
      </c>
    </row>
    <row r="1257" spans="2:65" s="12" customFormat="1">
      <c r="B1257" s="138"/>
      <c r="C1257" s="219"/>
      <c r="D1257" s="220" t="s">
        <v>162</v>
      </c>
      <c r="E1257" s="221" t="s">
        <v>1</v>
      </c>
      <c r="F1257" s="222" t="s">
        <v>276</v>
      </c>
      <c r="G1257" s="219"/>
      <c r="H1257" s="221" t="s">
        <v>1</v>
      </c>
      <c r="I1257" s="140"/>
      <c r="J1257" s="219"/>
      <c r="L1257" s="138"/>
      <c r="M1257" s="141"/>
      <c r="T1257" s="142"/>
      <c r="AT1257" s="139" t="s">
        <v>162</v>
      </c>
      <c r="AU1257" s="139" t="s">
        <v>88</v>
      </c>
      <c r="AV1257" s="12" t="s">
        <v>86</v>
      </c>
      <c r="AW1257" s="12" t="s">
        <v>32</v>
      </c>
      <c r="AX1257" s="12" t="s">
        <v>78</v>
      </c>
      <c r="AY1257" s="139" t="s">
        <v>153</v>
      </c>
    </row>
    <row r="1258" spans="2:65" s="13" customFormat="1">
      <c r="B1258" s="143"/>
      <c r="C1258" s="223"/>
      <c r="D1258" s="220" t="s">
        <v>162</v>
      </c>
      <c r="E1258" s="224" t="s">
        <v>1</v>
      </c>
      <c r="F1258" s="225" t="s">
        <v>1059</v>
      </c>
      <c r="G1258" s="223"/>
      <c r="H1258" s="226">
        <v>39.799999999999997</v>
      </c>
      <c r="I1258" s="145"/>
      <c r="J1258" s="223"/>
      <c r="L1258" s="143"/>
      <c r="M1258" s="146"/>
      <c r="T1258" s="147"/>
      <c r="AT1258" s="144" t="s">
        <v>162</v>
      </c>
      <c r="AU1258" s="144" t="s">
        <v>88</v>
      </c>
      <c r="AV1258" s="13" t="s">
        <v>88</v>
      </c>
      <c r="AW1258" s="13" t="s">
        <v>32</v>
      </c>
      <c r="AX1258" s="13" t="s">
        <v>78</v>
      </c>
      <c r="AY1258" s="144" t="s">
        <v>153</v>
      </c>
    </row>
    <row r="1259" spans="2:65" s="12" customFormat="1">
      <c r="B1259" s="138"/>
      <c r="C1259" s="219"/>
      <c r="D1259" s="220" t="s">
        <v>162</v>
      </c>
      <c r="E1259" s="221" t="s">
        <v>1</v>
      </c>
      <c r="F1259" s="222" t="s">
        <v>512</v>
      </c>
      <c r="G1259" s="219"/>
      <c r="H1259" s="221" t="s">
        <v>1</v>
      </c>
      <c r="I1259" s="140"/>
      <c r="J1259" s="219"/>
      <c r="L1259" s="138"/>
      <c r="M1259" s="141"/>
      <c r="T1259" s="142"/>
      <c r="AT1259" s="139" t="s">
        <v>162</v>
      </c>
      <c r="AU1259" s="139" t="s">
        <v>88</v>
      </c>
      <c r="AV1259" s="12" t="s">
        <v>86</v>
      </c>
      <c r="AW1259" s="12" t="s">
        <v>32</v>
      </c>
      <c r="AX1259" s="12" t="s">
        <v>78</v>
      </c>
      <c r="AY1259" s="139" t="s">
        <v>153</v>
      </c>
    </row>
    <row r="1260" spans="2:65" s="13" customFormat="1">
      <c r="B1260" s="143"/>
      <c r="C1260" s="223"/>
      <c r="D1260" s="220" t="s">
        <v>162</v>
      </c>
      <c r="E1260" s="224" t="s">
        <v>1</v>
      </c>
      <c r="F1260" s="225" t="s">
        <v>1060</v>
      </c>
      <c r="G1260" s="223"/>
      <c r="H1260" s="226">
        <v>1.7</v>
      </c>
      <c r="I1260" s="145"/>
      <c r="J1260" s="223"/>
      <c r="L1260" s="143"/>
      <c r="M1260" s="146"/>
      <c r="T1260" s="147"/>
      <c r="AT1260" s="144" t="s">
        <v>162</v>
      </c>
      <c r="AU1260" s="144" t="s">
        <v>88</v>
      </c>
      <c r="AV1260" s="13" t="s">
        <v>88</v>
      </c>
      <c r="AW1260" s="13" t="s">
        <v>32</v>
      </c>
      <c r="AX1260" s="13" t="s">
        <v>78</v>
      </c>
      <c r="AY1260" s="144" t="s">
        <v>153</v>
      </c>
    </row>
    <row r="1261" spans="2:65" s="12" customFormat="1">
      <c r="B1261" s="138"/>
      <c r="C1261" s="219"/>
      <c r="D1261" s="220" t="s">
        <v>162</v>
      </c>
      <c r="E1261" s="221" t="s">
        <v>1</v>
      </c>
      <c r="F1261" s="222" t="s">
        <v>316</v>
      </c>
      <c r="G1261" s="219"/>
      <c r="H1261" s="221" t="s">
        <v>1</v>
      </c>
      <c r="I1261" s="140"/>
      <c r="J1261" s="219"/>
      <c r="L1261" s="138"/>
      <c r="M1261" s="141"/>
      <c r="T1261" s="142"/>
      <c r="AT1261" s="139" t="s">
        <v>162</v>
      </c>
      <c r="AU1261" s="139" t="s">
        <v>88</v>
      </c>
      <c r="AV1261" s="12" t="s">
        <v>86</v>
      </c>
      <c r="AW1261" s="12" t="s">
        <v>32</v>
      </c>
      <c r="AX1261" s="12" t="s">
        <v>78</v>
      </c>
      <c r="AY1261" s="139" t="s">
        <v>153</v>
      </c>
    </row>
    <row r="1262" spans="2:65" s="13" customFormat="1">
      <c r="B1262" s="143"/>
      <c r="C1262" s="223"/>
      <c r="D1262" s="220" t="s">
        <v>162</v>
      </c>
      <c r="E1262" s="224" t="s">
        <v>1</v>
      </c>
      <c r="F1262" s="225" t="s">
        <v>1268</v>
      </c>
      <c r="G1262" s="223"/>
      <c r="H1262" s="226">
        <v>5.6</v>
      </c>
      <c r="I1262" s="145"/>
      <c r="J1262" s="223"/>
      <c r="L1262" s="143"/>
      <c r="M1262" s="146"/>
      <c r="T1262" s="147"/>
      <c r="AT1262" s="144" t="s">
        <v>162</v>
      </c>
      <c r="AU1262" s="144" t="s">
        <v>88</v>
      </c>
      <c r="AV1262" s="13" t="s">
        <v>88</v>
      </c>
      <c r="AW1262" s="13" t="s">
        <v>32</v>
      </c>
      <c r="AX1262" s="13" t="s">
        <v>78</v>
      </c>
      <c r="AY1262" s="144" t="s">
        <v>153</v>
      </c>
    </row>
    <row r="1263" spans="2:65" s="12" customFormat="1">
      <c r="B1263" s="138"/>
      <c r="C1263" s="219"/>
      <c r="D1263" s="220" t="s">
        <v>162</v>
      </c>
      <c r="E1263" s="221" t="s">
        <v>1</v>
      </c>
      <c r="F1263" s="222" t="s">
        <v>321</v>
      </c>
      <c r="G1263" s="219"/>
      <c r="H1263" s="221" t="s">
        <v>1</v>
      </c>
      <c r="I1263" s="140"/>
      <c r="J1263" s="219"/>
      <c r="L1263" s="138"/>
      <c r="M1263" s="141"/>
      <c r="T1263" s="142"/>
      <c r="AT1263" s="139" t="s">
        <v>162</v>
      </c>
      <c r="AU1263" s="139" t="s">
        <v>88</v>
      </c>
      <c r="AV1263" s="12" t="s">
        <v>86</v>
      </c>
      <c r="AW1263" s="12" t="s">
        <v>32</v>
      </c>
      <c r="AX1263" s="12" t="s">
        <v>78</v>
      </c>
      <c r="AY1263" s="139" t="s">
        <v>153</v>
      </c>
    </row>
    <row r="1264" spans="2:65" s="13" customFormat="1">
      <c r="B1264" s="143"/>
      <c r="C1264" s="223"/>
      <c r="D1264" s="220" t="s">
        <v>162</v>
      </c>
      <c r="E1264" s="224" t="s">
        <v>1</v>
      </c>
      <c r="F1264" s="225" t="s">
        <v>1061</v>
      </c>
      <c r="G1264" s="223"/>
      <c r="H1264" s="226">
        <v>6.6</v>
      </c>
      <c r="I1264" s="145"/>
      <c r="J1264" s="223"/>
      <c r="L1264" s="143"/>
      <c r="M1264" s="146"/>
      <c r="T1264" s="147"/>
      <c r="AT1264" s="144" t="s">
        <v>162</v>
      </c>
      <c r="AU1264" s="144" t="s">
        <v>88</v>
      </c>
      <c r="AV1264" s="13" t="s">
        <v>88</v>
      </c>
      <c r="AW1264" s="13" t="s">
        <v>32</v>
      </c>
      <c r="AX1264" s="13" t="s">
        <v>78</v>
      </c>
      <c r="AY1264" s="144" t="s">
        <v>153</v>
      </c>
    </row>
    <row r="1265" spans="2:65" s="14" customFormat="1">
      <c r="B1265" s="148"/>
      <c r="C1265" s="227"/>
      <c r="D1265" s="220" t="s">
        <v>162</v>
      </c>
      <c r="E1265" s="228" t="s">
        <v>1</v>
      </c>
      <c r="F1265" s="229" t="s">
        <v>165</v>
      </c>
      <c r="G1265" s="227"/>
      <c r="H1265" s="230">
        <v>53.7</v>
      </c>
      <c r="I1265" s="150"/>
      <c r="J1265" s="227"/>
      <c r="L1265" s="148"/>
      <c r="M1265" s="151"/>
      <c r="T1265" s="152"/>
      <c r="AT1265" s="149" t="s">
        <v>162</v>
      </c>
      <c r="AU1265" s="149" t="s">
        <v>88</v>
      </c>
      <c r="AV1265" s="14" t="s">
        <v>166</v>
      </c>
      <c r="AW1265" s="14" t="s">
        <v>32</v>
      </c>
      <c r="AX1265" s="14" t="s">
        <v>78</v>
      </c>
      <c r="AY1265" s="149" t="s">
        <v>153</v>
      </c>
    </row>
    <row r="1266" spans="2:65" s="12" customFormat="1">
      <c r="B1266" s="138"/>
      <c r="C1266" s="219"/>
      <c r="D1266" s="220" t="s">
        <v>162</v>
      </c>
      <c r="E1266" s="221" t="s">
        <v>1</v>
      </c>
      <c r="F1266" s="222" t="s">
        <v>268</v>
      </c>
      <c r="G1266" s="219"/>
      <c r="H1266" s="221" t="s">
        <v>1</v>
      </c>
      <c r="I1266" s="140"/>
      <c r="J1266" s="219"/>
      <c r="L1266" s="138"/>
      <c r="M1266" s="141"/>
      <c r="T1266" s="142"/>
      <c r="AT1266" s="139" t="s">
        <v>162</v>
      </c>
      <c r="AU1266" s="139" t="s">
        <v>88</v>
      </c>
      <c r="AV1266" s="12" t="s">
        <v>86</v>
      </c>
      <c r="AW1266" s="12" t="s">
        <v>32</v>
      </c>
      <c r="AX1266" s="12" t="s">
        <v>78</v>
      </c>
      <c r="AY1266" s="139" t="s">
        <v>153</v>
      </c>
    </row>
    <row r="1267" spans="2:65" s="12" customFormat="1">
      <c r="B1267" s="138"/>
      <c r="C1267" s="219"/>
      <c r="D1267" s="220" t="s">
        <v>162</v>
      </c>
      <c r="E1267" s="221" t="s">
        <v>1</v>
      </c>
      <c r="F1267" s="222" t="s">
        <v>331</v>
      </c>
      <c r="G1267" s="219"/>
      <c r="H1267" s="221" t="s">
        <v>1</v>
      </c>
      <c r="I1267" s="140"/>
      <c r="J1267" s="219"/>
      <c r="L1267" s="138"/>
      <c r="M1267" s="141"/>
      <c r="T1267" s="142"/>
      <c r="AT1267" s="139" t="s">
        <v>162</v>
      </c>
      <c r="AU1267" s="139" t="s">
        <v>88</v>
      </c>
      <c r="AV1267" s="12" t="s">
        <v>86</v>
      </c>
      <c r="AW1267" s="12" t="s">
        <v>32</v>
      </c>
      <c r="AX1267" s="12" t="s">
        <v>78</v>
      </c>
      <c r="AY1267" s="139" t="s">
        <v>153</v>
      </c>
    </row>
    <row r="1268" spans="2:65" s="13" customFormat="1">
      <c r="B1268" s="143"/>
      <c r="C1268" s="223"/>
      <c r="D1268" s="220" t="s">
        <v>162</v>
      </c>
      <c r="E1268" s="224" t="s">
        <v>1</v>
      </c>
      <c r="F1268" s="225" t="s">
        <v>1062</v>
      </c>
      <c r="G1268" s="223"/>
      <c r="H1268" s="226">
        <v>20.5</v>
      </c>
      <c r="I1268" s="145"/>
      <c r="J1268" s="223"/>
      <c r="L1268" s="143"/>
      <c r="M1268" s="146"/>
      <c r="T1268" s="147"/>
      <c r="AT1268" s="144" t="s">
        <v>162</v>
      </c>
      <c r="AU1268" s="144" t="s">
        <v>88</v>
      </c>
      <c r="AV1268" s="13" t="s">
        <v>88</v>
      </c>
      <c r="AW1268" s="13" t="s">
        <v>32</v>
      </c>
      <c r="AX1268" s="13" t="s">
        <v>78</v>
      </c>
      <c r="AY1268" s="144" t="s">
        <v>153</v>
      </c>
    </row>
    <row r="1269" spans="2:65" s="14" customFormat="1">
      <c r="B1269" s="148"/>
      <c r="C1269" s="227"/>
      <c r="D1269" s="220" t="s">
        <v>162</v>
      </c>
      <c r="E1269" s="228" t="s">
        <v>1</v>
      </c>
      <c r="F1269" s="229" t="s">
        <v>165</v>
      </c>
      <c r="G1269" s="227"/>
      <c r="H1269" s="230">
        <v>20.5</v>
      </c>
      <c r="I1269" s="150"/>
      <c r="J1269" s="227"/>
      <c r="L1269" s="148"/>
      <c r="M1269" s="151"/>
      <c r="T1269" s="152"/>
      <c r="AT1269" s="149" t="s">
        <v>162</v>
      </c>
      <c r="AU1269" s="149" t="s">
        <v>88</v>
      </c>
      <c r="AV1269" s="14" t="s">
        <v>166</v>
      </c>
      <c r="AW1269" s="14" t="s">
        <v>32</v>
      </c>
      <c r="AX1269" s="14" t="s">
        <v>78</v>
      </c>
      <c r="AY1269" s="149" t="s">
        <v>153</v>
      </c>
    </row>
    <row r="1270" spans="2:65" s="12" customFormat="1">
      <c r="B1270" s="138"/>
      <c r="C1270" s="219"/>
      <c r="D1270" s="220" t="s">
        <v>162</v>
      </c>
      <c r="E1270" s="221" t="s">
        <v>1</v>
      </c>
      <c r="F1270" s="222" t="s">
        <v>430</v>
      </c>
      <c r="G1270" s="219"/>
      <c r="H1270" s="221" t="s">
        <v>1</v>
      </c>
      <c r="I1270" s="140"/>
      <c r="J1270" s="219"/>
      <c r="L1270" s="138"/>
      <c r="M1270" s="141"/>
      <c r="T1270" s="142"/>
      <c r="AT1270" s="139" t="s">
        <v>162</v>
      </c>
      <c r="AU1270" s="139" t="s">
        <v>88</v>
      </c>
      <c r="AV1270" s="12" t="s">
        <v>86</v>
      </c>
      <c r="AW1270" s="12" t="s">
        <v>32</v>
      </c>
      <c r="AX1270" s="12" t="s">
        <v>78</v>
      </c>
      <c r="AY1270" s="139" t="s">
        <v>153</v>
      </c>
    </row>
    <row r="1271" spans="2:65" s="13" customFormat="1">
      <c r="B1271" s="143"/>
      <c r="C1271" s="223"/>
      <c r="D1271" s="220" t="s">
        <v>162</v>
      </c>
      <c r="E1271" s="224" t="s">
        <v>1</v>
      </c>
      <c r="F1271" s="225" t="s">
        <v>1269</v>
      </c>
      <c r="G1271" s="223"/>
      <c r="H1271" s="226">
        <v>6.96</v>
      </c>
      <c r="I1271" s="145"/>
      <c r="J1271" s="223"/>
      <c r="L1271" s="143"/>
      <c r="M1271" s="146"/>
      <c r="T1271" s="147"/>
      <c r="AT1271" s="144" t="s">
        <v>162</v>
      </c>
      <c r="AU1271" s="144" t="s">
        <v>88</v>
      </c>
      <c r="AV1271" s="13" t="s">
        <v>88</v>
      </c>
      <c r="AW1271" s="13" t="s">
        <v>32</v>
      </c>
      <c r="AX1271" s="13" t="s">
        <v>78</v>
      </c>
      <c r="AY1271" s="144" t="s">
        <v>153</v>
      </c>
    </row>
    <row r="1272" spans="2:65" s="14" customFormat="1">
      <c r="B1272" s="148"/>
      <c r="C1272" s="227"/>
      <c r="D1272" s="220" t="s">
        <v>162</v>
      </c>
      <c r="E1272" s="228" t="s">
        <v>1</v>
      </c>
      <c r="F1272" s="229" t="s">
        <v>165</v>
      </c>
      <c r="G1272" s="227"/>
      <c r="H1272" s="230">
        <v>6.96</v>
      </c>
      <c r="I1272" s="150"/>
      <c r="J1272" s="227"/>
      <c r="L1272" s="148"/>
      <c r="M1272" s="151"/>
      <c r="T1272" s="152"/>
      <c r="AT1272" s="149" t="s">
        <v>162</v>
      </c>
      <c r="AU1272" s="149" t="s">
        <v>88</v>
      </c>
      <c r="AV1272" s="14" t="s">
        <v>166</v>
      </c>
      <c r="AW1272" s="14" t="s">
        <v>32</v>
      </c>
      <c r="AX1272" s="14" t="s">
        <v>78</v>
      </c>
      <c r="AY1272" s="149" t="s">
        <v>153</v>
      </c>
    </row>
    <row r="1273" spans="2:65" s="15" customFormat="1">
      <c r="B1273" s="153"/>
      <c r="C1273" s="231"/>
      <c r="D1273" s="220" t="s">
        <v>162</v>
      </c>
      <c r="E1273" s="232" t="s">
        <v>1</v>
      </c>
      <c r="F1273" s="233" t="s">
        <v>167</v>
      </c>
      <c r="G1273" s="231"/>
      <c r="H1273" s="234">
        <v>81.16</v>
      </c>
      <c r="I1273" s="155"/>
      <c r="J1273" s="231"/>
      <c r="L1273" s="153"/>
      <c r="M1273" s="156"/>
      <c r="T1273" s="157"/>
      <c r="AT1273" s="154" t="s">
        <v>162</v>
      </c>
      <c r="AU1273" s="154" t="s">
        <v>88</v>
      </c>
      <c r="AV1273" s="15" t="s">
        <v>160</v>
      </c>
      <c r="AW1273" s="15" t="s">
        <v>32</v>
      </c>
      <c r="AX1273" s="15" t="s">
        <v>86</v>
      </c>
      <c r="AY1273" s="154" t="s">
        <v>153</v>
      </c>
    </row>
    <row r="1274" spans="2:65" s="1" customFormat="1" ht="24.15" customHeight="1">
      <c r="B1274" s="129"/>
      <c r="C1274" s="214" t="s">
        <v>1270</v>
      </c>
      <c r="D1274" s="214" t="s">
        <v>155</v>
      </c>
      <c r="E1274" s="215" t="s">
        <v>1271</v>
      </c>
      <c r="F1274" s="216" t="s">
        <v>1272</v>
      </c>
      <c r="G1274" s="217" t="s">
        <v>217</v>
      </c>
      <c r="H1274" s="218">
        <v>81.16</v>
      </c>
      <c r="I1274" s="131"/>
      <c r="J1274" s="248">
        <f>ROUND(I1274*H1274,2)</f>
        <v>0</v>
      </c>
      <c r="K1274" s="130" t="s">
        <v>159</v>
      </c>
      <c r="L1274" s="32"/>
      <c r="M1274" s="132" t="s">
        <v>1</v>
      </c>
      <c r="N1274" s="133" t="s">
        <v>43</v>
      </c>
      <c r="P1274" s="134">
        <f>O1274*H1274</f>
        <v>0</v>
      </c>
      <c r="Q1274" s="134">
        <v>2.9999999999999997E-4</v>
      </c>
      <c r="R1274" s="134">
        <f>Q1274*H1274</f>
        <v>2.4347999999999998E-2</v>
      </c>
      <c r="S1274" s="134">
        <v>0</v>
      </c>
      <c r="T1274" s="135">
        <f>S1274*H1274</f>
        <v>0</v>
      </c>
      <c r="AR1274" s="136" t="s">
        <v>271</v>
      </c>
      <c r="AT1274" s="136" t="s">
        <v>155</v>
      </c>
      <c r="AU1274" s="136" t="s">
        <v>88</v>
      </c>
      <c r="AY1274" s="17" t="s">
        <v>153</v>
      </c>
      <c r="BE1274" s="137">
        <f>IF(N1274="základní",J1274,0)</f>
        <v>0</v>
      </c>
      <c r="BF1274" s="137">
        <f>IF(N1274="snížená",J1274,0)</f>
        <v>0</v>
      </c>
      <c r="BG1274" s="137">
        <f>IF(N1274="zákl. přenesená",J1274,0)</f>
        <v>0</v>
      </c>
      <c r="BH1274" s="137">
        <f>IF(N1274="sníž. přenesená",J1274,0)</f>
        <v>0</v>
      </c>
      <c r="BI1274" s="137">
        <f>IF(N1274="nulová",J1274,0)</f>
        <v>0</v>
      </c>
      <c r="BJ1274" s="17" t="s">
        <v>86</v>
      </c>
      <c r="BK1274" s="137">
        <f>ROUND(I1274*H1274,2)</f>
        <v>0</v>
      </c>
      <c r="BL1274" s="17" t="s">
        <v>271</v>
      </c>
      <c r="BM1274" s="136" t="s">
        <v>1273</v>
      </c>
    </row>
    <row r="1275" spans="2:65" s="12" customFormat="1">
      <c r="B1275" s="138"/>
      <c r="C1275" s="219"/>
      <c r="D1275" s="220" t="s">
        <v>162</v>
      </c>
      <c r="E1275" s="221" t="s">
        <v>1</v>
      </c>
      <c r="F1275" s="222" t="s">
        <v>1274</v>
      </c>
      <c r="G1275" s="219"/>
      <c r="H1275" s="221" t="s">
        <v>1</v>
      </c>
      <c r="I1275" s="140"/>
      <c r="J1275" s="219"/>
      <c r="L1275" s="138"/>
      <c r="M1275" s="141"/>
      <c r="T1275" s="142"/>
      <c r="AT1275" s="139" t="s">
        <v>162</v>
      </c>
      <c r="AU1275" s="139" t="s">
        <v>88</v>
      </c>
      <c r="AV1275" s="12" t="s">
        <v>86</v>
      </c>
      <c r="AW1275" s="12" t="s">
        <v>32</v>
      </c>
      <c r="AX1275" s="12" t="s">
        <v>78</v>
      </c>
      <c r="AY1275" s="139" t="s">
        <v>153</v>
      </c>
    </row>
    <row r="1276" spans="2:65" s="12" customFormat="1">
      <c r="B1276" s="138"/>
      <c r="C1276" s="219"/>
      <c r="D1276" s="220" t="s">
        <v>162</v>
      </c>
      <c r="E1276" s="221" t="s">
        <v>1</v>
      </c>
      <c r="F1276" s="222" t="s">
        <v>264</v>
      </c>
      <c r="G1276" s="219"/>
      <c r="H1276" s="221" t="s">
        <v>1</v>
      </c>
      <c r="I1276" s="140"/>
      <c r="J1276" s="219"/>
      <c r="L1276" s="138"/>
      <c r="M1276" s="141"/>
      <c r="T1276" s="142"/>
      <c r="AT1276" s="139" t="s">
        <v>162</v>
      </c>
      <c r="AU1276" s="139" t="s">
        <v>88</v>
      </c>
      <c r="AV1276" s="12" t="s">
        <v>86</v>
      </c>
      <c r="AW1276" s="12" t="s">
        <v>32</v>
      </c>
      <c r="AX1276" s="12" t="s">
        <v>78</v>
      </c>
      <c r="AY1276" s="139" t="s">
        <v>153</v>
      </c>
    </row>
    <row r="1277" spans="2:65" s="12" customFormat="1">
      <c r="B1277" s="138"/>
      <c r="C1277" s="219"/>
      <c r="D1277" s="220" t="s">
        <v>162</v>
      </c>
      <c r="E1277" s="221" t="s">
        <v>1</v>
      </c>
      <c r="F1277" s="222" t="s">
        <v>276</v>
      </c>
      <c r="G1277" s="219"/>
      <c r="H1277" s="221" t="s">
        <v>1</v>
      </c>
      <c r="I1277" s="140"/>
      <c r="J1277" s="219"/>
      <c r="L1277" s="138"/>
      <c r="M1277" s="141"/>
      <c r="T1277" s="142"/>
      <c r="AT1277" s="139" t="s">
        <v>162</v>
      </c>
      <c r="AU1277" s="139" t="s">
        <v>88</v>
      </c>
      <c r="AV1277" s="12" t="s">
        <v>86</v>
      </c>
      <c r="AW1277" s="12" t="s">
        <v>32</v>
      </c>
      <c r="AX1277" s="12" t="s">
        <v>78</v>
      </c>
      <c r="AY1277" s="139" t="s">
        <v>153</v>
      </c>
    </row>
    <row r="1278" spans="2:65" s="13" customFormat="1">
      <c r="B1278" s="143"/>
      <c r="C1278" s="223"/>
      <c r="D1278" s="220" t="s">
        <v>162</v>
      </c>
      <c r="E1278" s="224" t="s">
        <v>1</v>
      </c>
      <c r="F1278" s="225" t="s">
        <v>1059</v>
      </c>
      <c r="G1278" s="223"/>
      <c r="H1278" s="226">
        <v>39.799999999999997</v>
      </c>
      <c r="I1278" s="145"/>
      <c r="J1278" s="223"/>
      <c r="L1278" s="143"/>
      <c r="M1278" s="146"/>
      <c r="T1278" s="147"/>
      <c r="AT1278" s="144" t="s">
        <v>162</v>
      </c>
      <c r="AU1278" s="144" t="s">
        <v>88</v>
      </c>
      <c r="AV1278" s="13" t="s">
        <v>88</v>
      </c>
      <c r="AW1278" s="13" t="s">
        <v>32</v>
      </c>
      <c r="AX1278" s="13" t="s">
        <v>78</v>
      </c>
      <c r="AY1278" s="144" t="s">
        <v>153</v>
      </c>
    </row>
    <row r="1279" spans="2:65" s="12" customFormat="1">
      <c r="B1279" s="138"/>
      <c r="C1279" s="219"/>
      <c r="D1279" s="220" t="s">
        <v>162</v>
      </c>
      <c r="E1279" s="221" t="s">
        <v>1</v>
      </c>
      <c r="F1279" s="222" t="s">
        <v>512</v>
      </c>
      <c r="G1279" s="219"/>
      <c r="H1279" s="221" t="s">
        <v>1</v>
      </c>
      <c r="I1279" s="140"/>
      <c r="J1279" s="219"/>
      <c r="L1279" s="138"/>
      <c r="M1279" s="141"/>
      <c r="T1279" s="142"/>
      <c r="AT1279" s="139" t="s">
        <v>162</v>
      </c>
      <c r="AU1279" s="139" t="s">
        <v>88</v>
      </c>
      <c r="AV1279" s="12" t="s">
        <v>86</v>
      </c>
      <c r="AW1279" s="12" t="s">
        <v>32</v>
      </c>
      <c r="AX1279" s="12" t="s">
        <v>78</v>
      </c>
      <c r="AY1279" s="139" t="s">
        <v>153</v>
      </c>
    </row>
    <row r="1280" spans="2:65" s="13" customFormat="1">
      <c r="B1280" s="143"/>
      <c r="C1280" s="223"/>
      <c r="D1280" s="220" t="s">
        <v>162</v>
      </c>
      <c r="E1280" s="224" t="s">
        <v>1</v>
      </c>
      <c r="F1280" s="225" t="s">
        <v>1060</v>
      </c>
      <c r="G1280" s="223"/>
      <c r="H1280" s="226">
        <v>1.7</v>
      </c>
      <c r="I1280" s="145"/>
      <c r="J1280" s="223"/>
      <c r="L1280" s="143"/>
      <c r="M1280" s="146"/>
      <c r="T1280" s="147"/>
      <c r="AT1280" s="144" t="s">
        <v>162</v>
      </c>
      <c r="AU1280" s="144" t="s">
        <v>88</v>
      </c>
      <c r="AV1280" s="13" t="s">
        <v>88</v>
      </c>
      <c r="AW1280" s="13" t="s">
        <v>32</v>
      </c>
      <c r="AX1280" s="13" t="s">
        <v>78</v>
      </c>
      <c r="AY1280" s="144" t="s">
        <v>153</v>
      </c>
    </row>
    <row r="1281" spans="2:65" s="12" customFormat="1">
      <c r="B1281" s="138"/>
      <c r="C1281" s="219"/>
      <c r="D1281" s="220" t="s">
        <v>162</v>
      </c>
      <c r="E1281" s="221" t="s">
        <v>1</v>
      </c>
      <c r="F1281" s="222" t="s">
        <v>316</v>
      </c>
      <c r="G1281" s="219"/>
      <c r="H1281" s="221" t="s">
        <v>1</v>
      </c>
      <c r="I1281" s="140"/>
      <c r="J1281" s="219"/>
      <c r="L1281" s="138"/>
      <c r="M1281" s="141"/>
      <c r="T1281" s="142"/>
      <c r="AT1281" s="139" t="s">
        <v>162</v>
      </c>
      <c r="AU1281" s="139" t="s">
        <v>88</v>
      </c>
      <c r="AV1281" s="12" t="s">
        <v>86</v>
      </c>
      <c r="AW1281" s="12" t="s">
        <v>32</v>
      </c>
      <c r="AX1281" s="12" t="s">
        <v>78</v>
      </c>
      <c r="AY1281" s="139" t="s">
        <v>153</v>
      </c>
    </row>
    <row r="1282" spans="2:65" s="13" customFormat="1">
      <c r="B1282" s="143"/>
      <c r="C1282" s="223"/>
      <c r="D1282" s="220" t="s">
        <v>162</v>
      </c>
      <c r="E1282" s="224" t="s">
        <v>1</v>
      </c>
      <c r="F1282" s="225" t="s">
        <v>1268</v>
      </c>
      <c r="G1282" s="223"/>
      <c r="H1282" s="226">
        <v>5.6</v>
      </c>
      <c r="I1282" s="145"/>
      <c r="J1282" s="223"/>
      <c r="L1282" s="143"/>
      <c r="M1282" s="146"/>
      <c r="T1282" s="147"/>
      <c r="AT1282" s="144" t="s">
        <v>162</v>
      </c>
      <c r="AU1282" s="144" t="s">
        <v>88</v>
      </c>
      <c r="AV1282" s="13" t="s">
        <v>88</v>
      </c>
      <c r="AW1282" s="13" t="s">
        <v>32</v>
      </c>
      <c r="AX1282" s="13" t="s">
        <v>78</v>
      </c>
      <c r="AY1282" s="144" t="s">
        <v>153</v>
      </c>
    </row>
    <row r="1283" spans="2:65" s="12" customFormat="1">
      <c r="B1283" s="138"/>
      <c r="C1283" s="219"/>
      <c r="D1283" s="220" t="s">
        <v>162</v>
      </c>
      <c r="E1283" s="221" t="s">
        <v>1</v>
      </c>
      <c r="F1283" s="222" t="s">
        <v>321</v>
      </c>
      <c r="G1283" s="219"/>
      <c r="H1283" s="221" t="s">
        <v>1</v>
      </c>
      <c r="I1283" s="140"/>
      <c r="J1283" s="219"/>
      <c r="L1283" s="138"/>
      <c r="M1283" s="141"/>
      <c r="T1283" s="142"/>
      <c r="AT1283" s="139" t="s">
        <v>162</v>
      </c>
      <c r="AU1283" s="139" t="s">
        <v>88</v>
      </c>
      <c r="AV1283" s="12" t="s">
        <v>86</v>
      </c>
      <c r="AW1283" s="12" t="s">
        <v>32</v>
      </c>
      <c r="AX1283" s="12" t="s">
        <v>78</v>
      </c>
      <c r="AY1283" s="139" t="s">
        <v>153</v>
      </c>
    </row>
    <row r="1284" spans="2:65" s="13" customFormat="1">
      <c r="B1284" s="143"/>
      <c r="C1284" s="223"/>
      <c r="D1284" s="220" t="s">
        <v>162</v>
      </c>
      <c r="E1284" s="224" t="s">
        <v>1</v>
      </c>
      <c r="F1284" s="225" t="s">
        <v>1061</v>
      </c>
      <c r="G1284" s="223"/>
      <c r="H1284" s="226">
        <v>6.6</v>
      </c>
      <c r="I1284" s="145"/>
      <c r="J1284" s="223"/>
      <c r="L1284" s="143"/>
      <c r="M1284" s="146"/>
      <c r="T1284" s="147"/>
      <c r="AT1284" s="144" t="s">
        <v>162</v>
      </c>
      <c r="AU1284" s="144" t="s">
        <v>88</v>
      </c>
      <c r="AV1284" s="13" t="s">
        <v>88</v>
      </c>
      <c r="AW1284" s="13" t="s">
        <v>32</v>
      </c>
      <c r="AX1284" s="13" t="s">
        <v>78</v>
      </c>
      <c r="AY1284" s="144" t="s">
        <v>153</v>
      </c>
    </row>
    <row r="1285" spans="2:65" s="14" customFormat="1">
      <c r="B1285" s="148"/>
      <c r="C1285" s="227"/>
      <c r="D1285" s="220" t="s">
        <v>162</v>
      </c>
      <c r="E1285" s="228" t="s">
        <v>1</v>
      </c>
      <c r="F1285" s="229" t="s">
        <v>165</v>
      </c>
      <c r="G1285" s="227"/>
      <c r="H1285" s="230">
        <v>53.7</v>
      </c>
      <c r="I1285" s="150"/>
      <c r="J1285" s="227"/>
      <c r="L1285" s="148"/>
      <c r="M1285" s="151"/>
      <c r="T1285" s="152"/>
      <c r="AT1285" s="149" t="s">
        <v>162</v>
      </c>
      <c r="AU1285" s="149" t="s">
        <v>88</v>
      </c>
      <c r="AV1285" s="14" t="s">
        <v>166</v>
      </c>
      <c r="AW1285" s="14" t="s">
        <v>32</v>
      </c>
      <c r="AX1285" s="14" t="s">
        <v>78</v>
      </c>
      <c r="AY1285" s="149" t="s">
        <v>153</v>
      </c>
    </row>
    <row r="1286" spans="2:65" s="12" customFormat="1">
      <c r="B1286" s="138"/>
      <c r="C1286" s="219"/>
      <c r="D1286" s="220" t="s">
        <v>162</v>
      </c>
      <c r="E1286" s="221" t="s">
        <v>1</v>
      </c>
      <c r="F1286" s="222" t="s">
        <v>268</v>
      </c>
      <c r="G1286" s="219"/>
      <c r="H1286" s="221" t="s">
        <v>1</v>
      </c>
      <c r="I1286" s="140"/>
      <c r="J1286" s="219"/>
      <c r="L1286" s="138"/>
      <c r="M1286" s="141"/>
      <c r="T1286" s="142"/>
      <c r="AT1286" s="139" t="s">
        <v>162</v>
      </c>
      <c r="AU1286" s="139" t="s">
        <v>88</v>
      </c>
      <c r="AV1286" s="12" t="s">
        <v>86</v>
      </c>
      <c r="AW1286" s="12" t="s">
        <v>32</v>
      </c>
      <c r="AX1286" s="12" t="s">
        <v>78</v>
      </c>
      <c r="AY1286" s="139" t="s">
        <v>153</v>
      </c>
    </row>
    <row r="1287" spans="2:65" s="12" customFormat="1">
      <c r="B1287" s="138"/>
      <c r="C1287" s="219"/>
      <c r="D1287" s="220" t="s">
        <v>162</v>
      </c>
      <c r="E1287" s="221" t="s">
        <v>1</v>
      </c>
      <c r="F1287" s="222" t="s">
        <v>331</v>
      </c>
      <c r="G1287" s="219"/>
      <c r="H1287" s="221" t="s">
        <v>1</v>
      </c>
      <c r="I1287" s="140"/>
      <c r="J1287" s="219"/>
      <c r="L1287" s="138"/>
      <c r="M1287" s="141"/>
      <c r="T1287" s="142"/>
      <c r="AT1287" s="139" t="s">
        <v>162</v>
      </c>
      <c r="AU1287" s="139" t="s">
        <v>88</v>
      </c>
      <c r="AV1287" s="12" t="s">
        <v>86</v>
      </c>
      <c r="AW1287" s="12" t="s">
        <v>32</v>
      </c>
      <c r="AX1287" s="12" t="s">
        <v>78</v>
      </c>
      <c r="AY1287" s="139" t="s">
        <v>153</v>
      </c>
    </row>
    <row r="1288" spans="2:65" s="13" customFormat="1">
      <c r="B1288" s="143"/>
      <c r="C1288" s="223"/>
      <c r="D1288" s="220" t="s">
        <v>162</v>
      </c>
      <c r="E1288" s="224" t="s">
        <v>1</v>
      </c>
      <c r="F1288" s="225" t="s">
        <v>1062</v>
      </c>
      <c r="G1288" s="223"/>
      <c r="H1288" s="226">
        <v>20.5</v>
      </c>
      <c r="I1288" s="145"/>
      <c r="J1288" s="223"/>
      <c r="L1288" s="143"/>
      <c r="M1288" s="146"/>
      <c r="T1288" s="147"/>
      <c r="AT1288" s="144" t="s">
        <v>162</v>
      </c>
      <c r="AU1288" s="144" t="s">
        <v>88</v>
      </c>
      <c r="AV1288" s="13" t="s">
        <v>88</v>
      </c>
      <c r="AW1288" s="13" t="s">
        <v>32</v>
      </c>
      <c r="AX1288" s="13" t="s">
        <v>78</v>
      </c>
      <c r="AY1288" s="144" t="s">
        <v>153</v>
      </c>
    </row>
    <row r="1289" spans="2:65" s="14" customFormat="1">
      <c r="B1289" s="148"/>
      <c r="C1289" s="227"/>
      <c r="D1289" s="220" t="s">
        <v>162</v>
      </c>
      <c r="E1289" s="228" t="s">
        <v>1</v>
      </c>
      <c r="F1289" s="229" t="s">
        <v>165</v>
      </c>
      <c r="G1289" s="227"/>
      <c r="H1289" s="230">
        <v>20.5</v>
      </c>
      <c r="I1289" s="150"/>
      <c r="J1289" s="227"/>
      <c r="L1289" s="148"/>
      <c r="M1289" s="151"/>
      <c r="T1289" s="152"/>
      <c r="AT1289" s="149" t="s">
        <v>162</v>
      </c>
      <c r="AU1289" s="149" t="s">
        <v>88</v>
      </c>
      <c r="AV1289" s="14" t="s">
        <v>166</v>
      </c>
      <c r="AW1289" s="14" t="s">
        <v>32</v>
      </c>
      <c r="AX1289" s="14" t="s">
        <v>78</v>
      </c>
      <c r="AY1289" s="149" t="s">
        <v>153</v>
      </c>
    </row>
    <row r="1290" spans="2:65" s="12" customFormat="1">
      <c r="B1290" s="138"/>
      <c r="C1290" s="219"/>
      <c r="D1290" s="220" t="s">
        <v>162</v>
      </c>
      <c r="E1290" s="221" t="s">
        <v>1</v>
      </c>
      <c r="F1290" s="222" t="s">
        <v>430</v>
      </c>
      <c r="G1290" s="219"/>
      <c r="H1290" s="221" t="s">
        <v>1</v>
      </c>
      <c r="I1290" s="140"/>
      <c r="J1290" s="219"/>
      <c r="L1290" s="138"/>
      <c r="M1290" s="141"/>
      <c r="T1290" s="142"/>
      <c r="AT1290" s="139" t="s">
        <v>162</v>
      </c>
      <c r="AU1290" s="139" t="s">
        <v>88</v>
      </c>
      <c r="AV1290" s="12" t="s">
        <v>86</v>
      </c>
      <c r="AW1290" s="12" t="s">
        <v>32</v>
      </c>
      <c r="AX1290" s="12" t="s">
        <v>78</v>
      </c>
      <c r="AY1290" s="139" t="s">
        <v>153</v>
      </c>
    </row>
    <row r="1291" spans="2:65" s="13" customFormat="1">
      <c r="B1291" s="143"/>
      <c r="C1291" s="223"/>
      <c r="D1291" s="220" t="s">
        <v>162</v>
      </c>
      <c r="E1291" s="224" t="s">
        <v>1</v>
      </c>
      <c r="F1291" s="225" t="s">
        <v>1269</v>
      </c>
      <c r="G1291" s="223"/>
      <c r="H1291" s="226">
        <v>6.96</v>
      </c>
      <c r="I1291" s="145"/>
      <c r="J1291" s="223"/>
      <c r="L1291" s="143"/>
      <c r="M1291" s="146"/>
      <c r="T1291" s="147"/>
      <c r="AT1291" s="144" t="s">
        <v>162</v>
      </c>
      <c r="AU1291" s="144" t="s">
        <v>88</v>
      </c>
      <c r="AV1291" s="13" t="s">
        <v>88</v>
      </c>
      <c r="AW1291" s="13" t="s">
        <v>32</v>
      </c>
      <c r="AX1291" s="13" t="s">
        <v>78</v>
      </c>
      <c r="AY1291" s="144" t="s">
        <v>153</v>
      </c>
    </row>
    <row r="1292" spans="2:65" s="14" customFormat="1">
      <c r="B1292" s="148"/>
      <c r="C1292" s="227"/>
      <c r="D1292" s="220" t="s">
        <v>162</v>
      </c>
      <c r="E1292" s="228" t="s">
        <v>1</v>
      </c>
      <c r="F1292" s="229" t="s">
        <v>165</v>
      </c>
      <c r="G1292" s="227"/>
      <c r="H1292" s="230">
        <v>6.96</v>
      </c>
      <c r="I1292" s="150"/>
      <c r="J1292" s="227"/>
      <c r="L1292" s="148"/>
      <c r="M1292" s="151"/>
      <c r="T1292" s="152"/>
      <c r="AT1292" s="149" t="s">
        <v>162</v>
      </c>
      <c r="AU1292" s="149" t="s">
        <v>88</v>
      </c>
      <c r="AV1292" s="14" t="s">
        <v>166</v>
      </c>
      <c r="AW1292" s="14" t="s">
        <v>32</v>
      </c>
      <c r="AX1292" s="14" t="s">
        <v>78</v>
      </c>
      <c r="AY1292" s="149" t="s">
        <v>153</v>
      </c>
    </row>
    <row r="1293" spans="2:65" s="15" customFormat="1">
      <c r="B1293" s="153"/>
      <c r="C1293" s="231"/>
      <c r="D1293" s="220" t="s">
        <v>162</v>
      </c>
      <c r="E1293" s="232" t="s">
        <v>1</v>
      </c>
      <c r="F1293" s="233" t="s">
        <v>167</v>
      </c>
      <c r="G1293" s="231"/>
      <c r="H1293" s="234">
        <v>81.16</v>
      </c>
      <c r="I1293" s="155"/>
      <c r="J1293" s="231"/>
      <c r="L1293" s="153"/>
      <c r="M1293" s="156"/>
      <c r="T1293" s="157"/>
      <c r="AT1293" s="154" t="s">
        <v>162</v>
      </c>
      <c r="AU1293" s="154" t="s">
        <v>88</v>
      </c>
      <c r="AV1293" s="15" t="s">
        <v>160</v>
      </c>
      <c r="AW1293" s="15" t="s">
        <v>32</v>
      </c>
      <c r="AX1293" s="15" t="s">
        <v>86</v>
      </c>
      <c r="AY1293" s="154" t="s">
        <v>153</v>
      </c>
    </row>
    <row r="1294" spans="2:65" s="1" customFormat="1" ht="37.799999999999997" customHeight="1">
      <c r="B1294" s="129"/>
      <c r="C1294" s="214" t="s">
        <v>1275</v>
      </c>
      <c r="D1294" s="214" t="s">
        <v>155</v>
      </c>
      <c r="E1294" s="215" t="s">
        <v>1276</v>
      </c>
      <c r="F1294" s="216" t="s">
        <v>1277</v>
      </c>
      <c r="G1294" s="217" t="s">
        <v>337</v>
      </c>
      <c r="H1294" s="218">
        <v>79.959999999999994</v>
      </c>
      <c r="I1294" s="131"/>
      <c r="J1294" s="248">
        <f>ROUND(I1294*H1294,2)</f>
        <v>0</v>
      </c>
      <c r="K1294" s="130" t="s">
        <v>159</v>
      </c>
      <c r="L1294" s="32"/>
      <c r="M1294" s="132" t="s">
        <v>1</v>
      </c>
      <c r="N1294" s="133" t="s">
        <v>43</v>
      </c>
      <c r="P1294" s="134">
        <f>O1294*H1294</f>
        <v>0</v>
      </c>
      <c r="Q1294" s="134">
        <v>0</v>
      </c>
      <c r="R1294" s="134">
        <f>Q1294*H1294</f>
        <v>0</v>
      </c>
      <c r="S1294" s="134">
        <v>0</v>
      </c>
      <c r="T1294" s="135">
        <f>S1294*H1294</f>
        <v>0</v>
      </c>
      <c r="AR1294" s="136" t="s">
        <v>271</v>
      </c>
      <c r="AT1294" s="136" t="s">
        <v>155</v>
      </c>
      <c r="AU1294" s="136" t="s">
        <v>88</v>
      </c>
      <c r="AY1294" s="17" t="s">
        <v>153</v>
      </c>
      <c r="BE1294" s="137">
        <f>IF(N1294="základní",J1294,0)</f>
        <v>0</v>
      </c>
      <c r="BF1294" s="137">
        <f>IF(N1294="snížená",J1294,0)</f>
        <v>0</v>
      </c>
      <c r="BG1294" s="137">
        <f>IF(N1294="zákl. přenesená",J1294,0)</f>
        <v>0</v>
      </c>
      <c r="BH1294" s="137">
        <f>IF(N1294="sníž. přenesená",J1294,0)</f>
        <v>0</v>
      </c>
      <c r="BI1294" s="137">
        <f>IF(N1294="nulová",J1294,0)</f>
        <v>0</v>
      </c>
      <c r="BJ1294" s="17" t="s">
        <v>86</v>
      </c>
      <c r="BK1294" s="137">
        <f>ROUND(I1294*H1294,2)</f>
        <v>0</v>
      </c>
      <c r="BL1294" s="17" t="s">
        <v>271</v>
      </c>
      <c r="BM1294" s="136" t="s">
        <v>1278</v>
      </c>
    </row>
    <row r="1295" spans="2:65" s="12" customFormat="1">
      <c r="B1295" s="138"/>
      <c r="C1295" s="219"/>
      <c r="D1295" s="220" t="s">
        <v>162</v>
      </c>
      <c r="E1295" s="221" t="s">
        <v>1</v>
      </c>
      <c r="F1295" s="222" t="s">
        <v>1279</v>
      </c>
      <c r="G1295" s="219"/>
      <c r="H1295" s="221" t="s">
        <v>1</v>
      </c>
      <c r="I1295" s="140"/>
      <c r="J1295" s="219"/>
      <c r="L1295" s="138"/>
      <c r="M1295" s="141"/>
      <c r="T1295" s="142"/>
      <c r="AT1295" s="139" t="s">
        <v>162</v>
      </c>
      <c r="AU1295" s="139" t="s">
        <v>88</v>
      </c>
      <c r="AV1295" s="12" t="s">
        <v>86</v>
      </c>
      <c r="AW1295" s="12" t="s">
        <v>32</v>
      </c>
      <c r="AX1295" s="12" t="s">
        <v>78</v>
      </c>
      <c r="AY1295" s="139" t="s">
        <v>153</v>
      </c>
    </row>
    <row r="1296" spans="2:65" s="13" customFormat="1">
      <c r="B1296" s="143"/>
      <c r="C1296" s="223"/>
      <c r="D1296" s="220" t="s">
        <v>162</v>
      </c>
      <c r="E1296" s="224" t="s">
        <v>1</v>
      </c>
      <c r="F1296" s="225" t="s">
        <v>1280</v>
      </c>
      <c r="G1296" s="223"/>
      <c r="H1296" s="226">
        <v>34.04</v>
      </c>
      <c r="I1296" s="145"/>
      <c r="J1296" s="223"/>
      <c r="L1296" s="143"/>
      <c r="M1296" s="146"/>
      <c r="T1296" s="147"/>
      <c r="AT1296" s="144" t="s">
        <v>162</v>
      </c>
      <c r="AU1296" s="144" t="s">
        <v>88</v>
      </c>
      <c r="AV1296" s="13" t="s">
        <v>88</v>
      </c>
      <c r="AW1296" s="13" t="s">
        <v>32</v>
      </c>
      <c r="AX1296" s="13" t="s">
        <v>78</v>
      </c>
      <c r="AY1296" s="144" t="s">
        <v>153</v>
      </c>
    </row>
    <row r="1297" spans="2:65" s="13" customFormat="1">
      <c r="B1297" s="143"/>
      <c r="C1297" s="223"/>
      <c r="D1297" s="220" t="s">
        <v>162</v>
      </c>
      <c r="E1297" s="224" t="s">
        <v>1</v>
      </c>
      <c r="F1297" s="225" t="s">
        <v>1281</v>
      </c>
      <c r="G1297" s="223"/>
      <c r="H1297" s="226">
        <v>5.4</v>
      </c>
      <c r="I1297" s="145"/>
      <c r="J1297" s="223"/>
      <c r="L1297" s="143"/>
      <c r="M1297" s="146"/>
      <c r="T1297" s="147"/>
      <c r="AT1297" s="144" t="s">
        <v>162</v>
      </c>
      <c r="AU1297" s="144" t="s">
        <v>88</v>
      </c>
      <c r="AV1297" s="13" t="s">
        <v>88</v>
      </c>
      <c r="AW1297" s="13" t="s">
        <v>32</v>
      </c>
      <c r="AX1297" s="13" t="s">
        <v>78</v>
      </c>
      <c r="AY1297" s="144" t="s">
        <v>153</v>
      </c>
    </row>
    <row r="1298" spans="2:65" s="13" customFormat="1">
      <c r="B1298" s="143"/>
      <c r="C1298" s="223"/>
      <c r="D1298" s="220" t="s">
        <v>162</v>
      </c>
      <c r="E1298" s="224" t="s">
        <v>1</v>
      </c>
      <c r="F1298" s="225" t="s">
        <v>1282</v>
      </c>
      <c r="G1298" s="223"/>
      <c r="H1298" s="226">
        <v>10.039999999999999</v>
      </c>
      <c r="I1298" s="145"/>
      <c r="J1298" s="223"/>
      <c r="L1298" s="143"/>
      <c r="M1298" s="146"/>
      <c r="T1298" s="147"/>
      <c r="AT1298" s="144" t="s">
        <v>162</v>
      </c>
      <c r="AU1298" s="144" t="s">
        <v>88</v>
      </c>
      <c r="AV1298" s="13" t="s">
        <v>88</v>
      </c>
      <c r="AW1298" s="13" t="s">
        <v>32</v>
      </c>
      <c r="AX1298" s="13" t="s">
        <v>78</v>
      </c>
      <c r="AY1298" s="144" t="s">
        <v>153</v>
      </c>
    </row>
    <row r="1299" spans="2:65" s="13" customFormat="1">
      <c r="B1299" s="143"/>
      <c r="C1299" s="223"/>
      <c r="D1299" s="220" t="s">
        <v>162</v>
      </c>
      <c r="E1299" s="224" t="s">
        <v>1</v>
      </c>
      <c r="F1299" s="225" t="s">
        <v>1283</v>
      </c>
      <c r="G1299" s="223"/>
      <c r="H1299" s="226">
        <v>10.34</v>
      </c>
      <c r="I1299" s="145"/>
      <c r="J1299" s="223"/>
      <c r="L1299" s="143"/>
      <c r="M1299" s="146"/>
      <c r="T1299" s="147"/>
      <c r="AT1299" s="144" t="s">
        <v>162</v>
      </c>
      <c r="AU1299" s="144" t="s">
        <v>88</v>
      </c>
      <c r="AV1299" s="13" t="s">
        <v>88</v>
      </c>
      <c r="AW1299" s="13" t="s">
        <v>32</v>
      </c>
      <c r="AX1299" s="13" t="s">
        <v>78</v>
      </c>
      <c r="AY1299" s="144" t="s">
        <v>153</v>
      </c>
    </row>
    <row r="1300" spans="2:65" s="13" customFormat="1">
      <c r="B1300" s="143"/>
      <c r="C1300" s="223"/>
      <c r="D1300" s="220" t="s">
        <v>162</v>
      </c>
      <c r="E1300" s="224" t="s">
        <v>1</v>
      </c>
      <c r="F1300" s="225" t="s">
        <v>1284</v>
      </c>
      <c r="G1300" s="223"/>
      <c r="H1300" s="226">
        <v>20.14</v>
      </c>
      <c r="I1300" s="145"/>
      <c r="J1300" s="223"/>
      <c r="L1300" s="143"/>
      <c r="M1300" s="146"/>
      <c r="T1300" s="147"/>
      <c r="AT1300" s="144" t="s">
        <v>162</v>
      </c>
      <c r="AU1300" s="144" t="s">
        <v>88</v>
      </c>
      <c r="AV1300" s="13" t="s">
        <v>88</v>
      </c>
      <c r="AW1300" s="13" t="s">
        <v>32</v>
      </c>
      <c r="AX1300" s="13" t="s">
        <v>78</v>
      </c>
      <c r="AY1300" s="144" t="s">
        <v>153</v>
      </c>
    </row>
    <row r="1301" spans="2:65" s="14" customFormat="1">
      <c r="B1301" s="148"/>
      <c r="C1301" s="227"/>
      <c r="D1301" s="220" t="s">
        <v>162</v>
      </c>
      <c r="E1301" s="228" t="s">
        <v>1</v>
      </c>
      <c r="F1301" s="229" t="s">
        <v>165</v>
      </c>
      <c r="G1301" s="227"/>
      <c r="H1301" s="230">
        <v>79.959999999999994</v>
      </c>
      <c r="I1301" s="150"/>
      <c r="J1301" s="227"/>
      <c r="L1301" s="148"/>
      <c r="M1301" s="151"/>
      <c r="T1301" s="152"/>
      <c r="AT1301" s="149" t="s">
        <v>162</v>
      </c>
      <c r="AU1301" s="149" t="s">
        <v>88</v>
      </c>
      <c r="AV1301" s="14" t="s">
        <v>166</v>
      </c>
      <c r="AW1301" s="14" t="s">
        <v>32</v>
      </c>
      <c r="AX1301" s="14" t="s">
        <v>78</v>
      </c>
      <c r="AY1301" s="149" t="s">
        <v>153</v>
      </c>
    </row>
    <row r="1302" spans="2:65" s="15" customFormat="1">
      <c r="B1302" s="153"/>
      <c r="C1302" s="231"/>
      <c r="D1302" s="220" t="s">
        <v>162</v>
      </c>
      <c r="E1302" s="232" t="s">
        <v>1</v>
      </c>
      <c r="F1302" s="233" t="s">
        <v>167</v>
      </c>
      <c r="G1302" s="231"/>
      <c r="H1302" s="234">
        <v>79.959999999999994</v>
      </c>
      <c r="I1302" s="155"/>
      <c r="J1302" s="231"/>
      <c r="L1302" s="153"/>
      <c r="M1302" s="156"/>
      <c r="T1302" s="157"/>
      <c r="AT1302" s="154" t="s">
        <v>162</v>
      </c>
      <c r="AU1302" s="154" t="s">
        <v>88</v>
      </c>
      <c r="AV1302" s="15" t="s">
        <v>160</v>
      </c>
      <c r="AW1302" s="15" t="s">
        <v>32</v>
      </c>
      <c r="AX1302" s="15" t="s">
        <v>86</v>
      </c>
      <c r="AY1302" s="154" t="s">
        <v>153</v>
      </c>
    </row>
    <row r="1303" spans="2:65" s="1" customFormat="1" ht="21.75" customHeight="1">
      <c r="B1303" s="129"/>
      <c r="C1303" s="238" t="s">
        <v>1285</v>
      </c>
      <c r="D1303" s="238" t="s">
        <v>366</v>
      </c>
      <c r="E1303" s="239" t="s">
        <v>1286</v>
      </c>
      <c r="F1303" s="240" t="s">
        <v>1287</v>
      </c>
      <c r="G1303" s="241" t="s">
        <v>337</v>
      </c>
      <c r="H1303" s="242">
        <v>87.956000000000003</v>
      </c>
      <c r="I1303" s="159"/>
      <c r="J1303" s="249">
        <f>ROUND(I1303*H1303,2)</f>
        <v>0</v>
      </c>
      <c r="K1303" s="158" t="s">
        <v>159</v>
      </c>
      <c r="L1303" s="160"/>
      <c r="M1303" s="161" t="s">
        <v>1</v>
      </c>
      <c r="N1303" s="162" t="s">
        <v>43</v>
      </c>
      <c r="P1303" s="134">
        <f>O1303*H1303</f>
        <v>0</v>
      </c>
      <c r="Q1303" s="134">
        <v>8.0000000000000007E-5</v>
      </c>
      <c r="R1303" s="134">
        <f>Q1303*H1303</f>
        <v>7.0364800000000012E-3</v>
      </c>
      <c r="S1303" s="134">
        <v>0</v>
      </c>
      <c r="T1303" s="135">
        <f>S1303*H1303</f>
        <v>0</v>
      </c>
      <c r="AR1303" s="136" t="s">
        <v>381</v>
      </c>
      <c r="AT1303" s="136" t="s">
        <v>366</v>
      </c>
      <c r="AU1303" s="136" t="s">
        <v>88</v>
      </c>
      <c r="AY1303" s="17" t="s">
        <v>153</v>
      </c>
      <c r="BE1303" s="137">
        <f>IF(N1303="základní",J1303,0)</f>
        <v>0</v>
      </c>
      <c r="BF1303" s="137">
        <f>IF(N1303="snížená",J1303,0)</f>
        <v>0</v>
      </c>
      <c r="BG1303" s="137">
        <f>IF(N1303="zákl. přenesená",J1303,0)</f>
        <v>0</v>
      </c>
      <c r="BH1303" s="137">
        <f>IF(N1303="sníž. přenesená",J1303,0)</f>
        <v>0</v>
      </c>
      <c r="BI1303" s="137">
        <f>IF(N1303="nulová",J1303,0)</f>
        <v>0</v>
      </c>
      <c r="BJ1303" s="17" t="s">
        <v>86</v>
      </c>
      <c r="BK1303" s="137">
        <f>ROUND(I1303*H1303,2)</f>
        <v>0</v>
      </c>
      <c r="BL1303" s="17" t="s">
        <v>271</v>
      </c>
      <c r="BM1303" s="136" t="s">
        <v>1288</v>
      </c>
    </row>
    <row r="1304" spans="2:65" s="13" customFormat="1">
      <c r="B1304" s="143"/>
      <c r="C1304" s="223"/>
      <c r="D1304" s="220" t="s">
        <v>162</v>
      </c>
      <c r="E1304" s="223"/>
      <c r="F1304" s="225" t="s">
        <v>1289</v>
      </c>
      <c r="G1304" s="223"/>
      <c r="H1304" s="226">
        <v>87.956000000000003</v>
      </c>
      <c r="I1304" s="145"/>
      <c r="J1304" s="223"/>
      <c r="L1304" s="143"/>
      <c r="M1304" s="146"/>
      <c r="T1304" s="147"/>
      <c r="AT1304" s="144" t="s">
        <v>162</v>
      </c>
      <c r="AU1304" s="144" t="s">
        <v>88</v>
      </c>
      <c r="AV1304" s="13" t="s">
        <v>88</v>
      </c>
      <c r="AW1304" s="13" t="s">
        <v>3</v>
      </c>
      <c r="AX1304" s="13" t="s">
        <v>86</v>
      </c>
      <c r="AY1304" s="144" t="s">
        <v>153</v>
      </c>
    </row>
    <row r="1305" spans="2:65" s="1" customFormat="1" ht="37.799999999999997" customHeight="1">
      <c r="B1305" s="129"/>
      <c r="C1305" s="214" t="s">
        <v>1290</v>
      </c>
      <c r="D1305" s="214" t="s">
        <v>155</v>
      </c>
      <c r="E1305" s="215" t="s">
        <v>1291</v>
      </c>
      <c r="F1305" s="216" t="s">
        <v>1292</v>
      </c>
      <c r="G1305" s="217" t="s">
        <v>337</v>
      </c>
      <c r="H1305" s="218">
        <v>6.96</v>
      </c>
      <c r="I1305" s="131"/>
      <c r="J1305" s="248">
        <f>ROUND(I1305*H1305,2)</f>
        <v>0</v>
      </c>
      <c r="K1305" s="130" t="s">
        <v>159</v>
      </c>
      <c r="L1305" s="32"/>
      <c r="M1305" s="132" t="s">
        <v>1</v>
      </c>
      <c r="N1305" s="133" t="s">
        <v>43</v>
      </c>
      <c r="P1305" s="134">
        <f>O1305*H1305</f>
        <v>0</v>
      </c>
      <c r="Q1305" s="134">
        <v>1.5299999999999999E-3</v>
      </c>
      <c r="R1305" s="134">
        <f>Q1305*H1305</f>
        <v>1.06488E-2</v>
      </c>
      <c r="S1305" s="134">
        <v>0</v>
      </c>
      <c r="T1305" s="135">
        <f>S1305*H1305</f>
        <v>0</v>
      </c>
      <c r="AR1305" s="136" t="s">
        <v>271</v>
      </c>
      <c r="AT1305" s="136" t="s">
        <v>155</v>
      </c>
      <c r="AU1305" s="136" t="s">
        <v>88</v>
      </c>
      <c r="AY1305" s="17" t="s">
        <v>153</v>
      </c>
      <c r="BE1305" s="137">
        <f>IF(N1305="základní",J1305,0)</f>
        <v>0</v>
      </c>
      <c r="BF1305" s="137">
        <f>IF(N1305="snížená",J1305,0)</f>
        <v>0</v>
      </c>
      <c r="BG1305" s="137">
        <f>IF(N1305="zákl. přenesená",J1305,0)</f>
        <v>0</v>
      </c>
      <c r="BH1305" s="137">
        <f>IF(N1305="sníž. přenesená",J1305,0)</f>
        <v>0</v>
      </c>
      <c r="BI1305" s="137">
        <f>IF(N1305="nulová",J1305,0)</f>
        <v>0</v>
      </c>
      <c r="BJ1305" s="17" t="s">
        <v>86</v>
      </c>
      <c r="BK1305" s="137">
        <f>ROUND(I1305*H1305,2)</f>
        <v>0</v>
      </c>
      <c r="BL1305" s="17" t="s">
        <v>271</v>
      </c>
      <c r="BM1305" s="136" t="s">
        <v>1293</v>
      </c>
    </row>
    <row r="1306" spans="2:65" s="13" customFormat="1">
      <c r="B1306" s="143"/>
      <c r="C1306" s="223"/>
      <c r="D1306" s="220" t="s">
        <v>162</v>
      </c>
      <c r="E1306" s="224" t="s">
        <v>1</v>
      </c>
      <c r="F1306" s="225" t="s">
        <v>1294</v>
      </c>
      <c r="G1306" s="223"/>
      <c r="H1306" s="226">
        <v>6.96</v>
      </c>
      <c r="I1306" s="145"/>
      <c r="J1306" s="223"/>
      <c r="L1306" s="143"/>
      <c r="M1306" s="146"/>
      <c r="T1306" s="147"/>
      <c r="AT1306" s="144" t="s">
        <v>162</v>
      </c>
      <c r="AU1306" s="144" t="s">
        <v>88</v>
      </c>
      <c r="AV1306" s="13" t="s">
        <v>88</v>
      </c>
      <c r="AW1306" s="13" t="s">
        <v>32</v>
      </c>
      <c r="AX1306" s="13" t="s">
        <v>78</v>
      </c>
      <c r="AY1306" s="144" t="s">
        <v>153</v>
      </c>
    </row>
    <row r="1307" spans="2:65" s="14" customFormat="1">
      <c r="B1307" s="148"/>
      <c r="C1307" s="227"/>
      <c r="D1307" s="220" t="s">
        <v>162</v>
      </c>
      <c r="E1307" s="228" t="s">
        <v>1</v>
      </c>
      <c r="F1307" s="229" t="s">
        <v>165</v>
      </c>
      <c r="G1307" s="227"/>
      <c r="H1307" s="230">
        <v>6.96</v>
      </c>
      <c r="I1307" s="150"/>
      <c r="J1307" s="227"/>
      <c r="L1307" s="148"/>
      <c r="M1307" s="151"/>
      <c r="T1307" s="152"/>
      <c r="AT1307" s="149" t="s">
        <v>162</v>
      </c>
      <c r="AU1307" s="149" t="s">
        <v>88</v>
      </c>
      <c r="AV1307" s="14" t="s">
        <v>166</v>
      </c>
      <c r="AW1307" s="14" t="s">
        <v>32</v>
      </c>
      <c r="AX1307" s="14" t="s">
        <v>78</v>
      </c>
      <c r="AY1307" s="149" t="s">
        <v>153</v>
      </c>
    </row>
    <row r="1308" spans="2:65" s="15" customFormat="1">
      <c r="B1308" s="153"/>
      <c r="C1308" s="231"/>
      <c r="D1308" s="220" t="s">
        <v>162</v>
      </c>
      <c r="E1308" s="232" t="s">
        <v>1</v>
      </c>
      <c r="F1308" s="233" t="s">
        <v>167</v>
      </c>
      <c r="G1308" s="231"/>
      <c r="H1308" s="234">
        <v>6.96</v>
      </c>
      <c r="I1308" s="155"/>
      <c r="J1308" s="231"/>
      <c r="L1308" s="153"/>
      <c r="M1308" s="156"/>
      <c r="T1308" s="157"/>
      <c r="AT1308" s="154" t="s">
        <v>162</v>
      </c>
      <c r="AU1308" s="154" t="s">
        <v>88</v>
      </c>
      <c r="AV1308" s="15" t="s">
        <v>160</v>
      </c>
      <c r="AW1308" s="15" t="s">
        <v>32</v>
      </c>
      <c r="AX1308" s="15" t="s">
        <v>86</v>
      </c>
      <c r="AY1308" s="154" t="s">
        <v>153</v>
      </c>
    </row>
    <row r="1309" spans="2:65" s="1" customFormat="1" ht="37.799999999999997" customHeight="1">
      <c r="B1309" s="129"/>
      <c r="C1309" s="238" t="s">
        <v>1295</v>
      </c>
      <c r="D1309" s="238" t="s">
        <v>366</v>
      </c>
      <c r="E1309" s="239" t="s">
        <v>1296</v>
      </c>
      <c r="F1309" s="240" t="s">
        <v>1297</v>
      </c>
      <c r="G1309" s="241" t="s">
        <v>337</v>
      </c>
      <c r="H1309" s="242">
        <v>7.6559999999999997</v>
      </c>
      <c r="I1309" s="159"/>
      <c r="J1309" s="249">
        <f>ROUND(I1309*H1309,2)</f>
        <v>0</v>
      </c>
      <c r="K1309" s="158" t="s">
        <v>159</v>
      </c>
      <c r="L1309" s="160"/>
      <c r="M1309" s="161" t="s">
        <v>1</v>
      </c>
      <c r="N1309" s="162" t="s">
        <v>43</v>
      </c>
      <c r="P1309" s="134">
        <f>O1309*H1309</f>
        <v>0</v>
      </c>
      <c r="Q1309" s="134">
        <v>6.6E-3</v>
      </c>
      <c r="R1309" s="134">
        <f>Q1309*H1309</f>
        <v>5.0529600000000001E-2</v>
      </c>
      <c r="S1309" s="134">
        <v>0</v>
      </c>
      <c r="T1309" s="135">
        <f>S1309*H1309</f>
        <v>0</v>
      </c>
      <c r="AR1309" s="136" t="s">
        <v>381</v>
      </c>
      <c r="AT1309" s="136" t="s">
        <v>366</v>
      </c>
      <c r="AU1309" s="136" t="s">
        <v>88</v>
      </c>
      <c r="AY1309" s="17" t="s">
        <v>153</v>
      </c>
      <c r="BE1309" s="137">
        <f>IF(N1309="základní",J1309,0)</f>
        <v>0</v>
      </c>
      <c r="BF1309" s="137">
        <f>IF(N1309="snížená",J1309,0)</f>
        <v>0</v>
      </c>
      <c r="BG1309" s="137">
        <f>IF(N1309="zákl. přenesená",J1309,0)</f>
        <v>0</v>
      </c>
      <c r="BH1309" s="137">
        <f>IF(N1309="sníž. přenesená",J1309,0)</f>
        <v>0</v>
      </c>
      <c r="BI1309" s="137">
        <f>IF(N1309="nulová",J1309,0)</f>
        <v>0</v>
      </c>
      <c r="BJ1309" s="17" t="s">
        <v>86</v>
      </c>
      <c r="BK1309" s="137">
        <f>ROUND(I1309*H1309,2)</f>
        <v>0</v>
      </c>
      <c r="BL1309" s="17" t="s">
        <v>271</v>
      </c>
      <c r="BM1309" s="136" t="s">
        <v>1298</v>
      </c>
    </row>
    <row r="1310" spans="2:65" s="13" customFormat="1">
      <c r="B1310" s="143"/>
      <c r="C1310" s="223"/>
      <c r="D1310" s="220" t="s">
        <v>162</v>
      </c>
      <c r="E1310" s="223"/>
      <c r="F1310" s="225" t="s">
        <v>1299</v>
      </c>
      <c r="G1310" s="223"/>
      <c r="H1310" s="226">
        <v>7.6559999999999997</v>
      </c>
      <c r="I1310" s="145"/>
      <c r="J1310" s="223"/>
      <c r="L1310" s="143"/>
      <c r="M1310" s="146"/>
      <c r="T1310" s="147"/>
      <c r="AT1310" s="144" t="s">
        <v>162</v>
      </c>
      <c r="AU1310" s="144" t="s">
        <v>88</v>
      </c>
      <c r="AV1310" s="13" t="s">
        <v>88</v>
      </c>
      <c r="AW1310" s="13" t="s">
        <v>3</v>
      </c>
      <c r="AX1310" s="13" t="s">
        <v>86</v>
      </c>
      <c r="AY1310" s="144" t="s">
        <v>153</v>
      </c>
    </row>
    <row r="1311" spans="2:65" s="1" customFormat="1" ht="37.799999999999997" customHeight="1">
      <c r="B1311" s="129"/>
      <c r="C1311" s="214" t="s">
        <v>1300</v>
      </c>
      <c r="D1311" s="214" t="s">
        <v>155</v>
      </c>
      <c r="E1311" s="215" t="s">
        <v>1301</v>
      </c>
      <c r="F1311" s="216" t="s">
        <v>1302</v>
      </c>
      <c r="G1311" s="217" t="s">
        <v>337</v>
      </c>
      <c r="H1311" s="218">
        <v>9.2799999999999994</v>
      </c>
      <c r="I1311" s="131"/>
      <c r="J1311" s="248">
        <f>ROUND(I1311*H1311,2)</f>
        <v>0</v>
      </c>
      <c r="K1311" s="130" t="s">
        <v>159</v>
      </c>
      <c r="L1311" s="32"/>
      <c r="M1311" s="132" t="s">
        <v>1</v>
      </c>
      <c r="N1311" s="133" t="s">
        <v>43</v>
      </c>
      <c r="P1311" s="134">
        <f>O1311*H1311</f>
        <v>0</v>
      </c>
      <c r="Q1311" s="134">
        <v>7.5000000000000002E-4</v>
      </c>
      <c r="R1311" s="134">
        <f>Q1311*H1311</f>
        <v>6.96E-3</v>
      </c>
      <c r="S1311" s="134">
        <v>0</v>
      </c>
      <c r="T1311" s="135">
        <f>S1311*H1311</f>
        <v>0</v>
      </c>
      <c r="AR1311" s="136" t="s">
        <v>271</v>
      </c>
      <c r="AT1311" s="136" t="s">
        <v>155</v>
      </c>
      <c r="AU1311" s="136" t="s">
        <v>88</v>
      </c>
      <c r="AY1311" s="17" t="s">
        <v>153</v>
      </c>
      <c r="BE1311" s="137">
        <f>IF(N1311="základní",J1311,0)</f>
        <v>0</v>
      </c>
      <c r="BF1311" s="137">
        <f>IF(N1311="snížená",J1311,0)</f>
        <v>0</v>
      </c>
      <c r="BG1311" s="137">
        <f>IF(N1311="zákl. přenesená",J1311,0)</f>
        <v>0</v>
      </c>
      <c r="BH1311" s="137">
        <f>IF(N1311="sníž. přenesená",J1311,0)</f>
        <v>0</v>
      </c>
      <c r="BI1311" s="137">
        <f>IF(N1311="nulová",J1311,0)</f>
        <v>0</v>
      </c>
      <c r="BJ1311" s="17" t="s">
        <v>86</v>
      </c>
      <c r="BK1311" s="137">
        <f>ROUND(I1311*H1311,2)</f>
        <v>0</v>
      </c>
      <c r="BL1311" s="17" t="s">
        <v>271</v>
      </c>
      <c r="BM1311" s="136" t="s">
        <v>1303</v>
      </c>
    </row>
    <row r="1312" spans="2:65" s="13" customFormat="1">
      <c r="B1312" s="143"/>
      <c r="C1312" s="223"/>
      <c r="D1312" s="220" t="s">
        <v>162</v>
      </c>
      <c r="E1312" s="224" t="s">
        <v>1</v>
      </c>
      <c r="F1312" s="225" t="s">
        <v>1304</v>
      </c>
      <c r="G1312" s="223"/>
      <c r="H1312" s="226">
        <v>9.2799999999999994</v>
      </c>
      <c r="I1312" s="145"/>
      <c r="J1312" s="223"/>
      <c r="L1312" s="143"/>
      <c r="M1312" s="146"/>
      <c r="T1312" s="147"/>
      <c r="AT1312" s="144" t="s">
        <v>162</v>
      </c>
      <c r="AU1312" s="144" t="s">
        <v>88</v>
      </c>
      <c r="AV1312" s="13" t="s">
        <v>88</v>
      </c>
      <c r="AW1312" s="13" t="s">
        <v>32</v>
      </c>
      <c r="AX1312" s="13" t="s">
        <v>78</v>
      </c>
      <c r="AY1312" s="144" t="s">
        <v>153</v>
      </c>
    </row>
    <row r="1313" spans="2:65" s="14" customFormat="1">
      <c r="B1313" s="148"/>
      <c r="C1313" s="227"/>
      <c r="D1313" s="220" t="s">
        <v>162</v>
      </c>
      <c r="E1313" s="228" t="s">
        <v>1</v>
      </c>
      <c r="F1313" s="229" t="s">
        <v>165</v>
      </c>
      <c r="G1313" s="227"/>
      <c r="H1313" s="230">
        <v>9.2799999999999994</v>
      </c>
      <c r="I1313" s="150"/>
      <c r="J1313" s="227"/>
      <c r="L1313" s="148"/>
      <c r="M1313" s="151"/>
      <c r="T1313" s="152"/>
      <c r="AT1313" s="149" t="s">
        <v>162</v>
      </c>
      <c r="AU1313" s="149" t="s">
        <v>88</v>
      </c>
      <c r="AV1313" s="14" t="s">
        <v>166</v>
      </c>
      <c r="AW1313" s="14" t="s">
        <v>32</v>
      </c>
      <c r="AX1313" s="14" t="s">
        <v>78</v>
      </c>
      <c r="AY1313" s="149" t="s">
        <v>153</v>
      </c>
    </row>
    <row r="1314" spans="2:65" s="15" customFormat="1">
      <c r="B1314" s="153"/>
      <c r="C1314" s="231"/>
      <c r="D1314" s="220" t="s">
        <v>162</v>
      </c>
      <c r="E1314" s="232" t="s">
        <v>1</v>
      </c>
      <c r="F1314" s="233" t="s">
        <v>167</v>
      </c>
      <c r="G1314" s="231"/>
      <c r="H1314" s="234">
        <v>9.2799999999999994</v>
      </c>
      <c r="I1314" s="155"/>
      <c r="J1314" s="231"/>
      <c r="L1314" s="153"/>
      <c r="M1314" s="156"/>
      <c r="T1314" s="157"/>
      <c r="AT1314" s="154" t="s">
        <v>162</v>
      </c>
      <c r="AU1314" s="154" t="s">
        <v>88</v>
      </c>
      <c r="AV1314" s="15" t="s">
        <v>160</v>
      </c>
      <c r="AW1314" s="15" t="s">
        <v>32</v>
      </c>
      <c r="AX1314" s="15" t="s">
        <v>86</v>
      </c>
      <c r="AY1314" s="154" t="s">
        <v>153</v>
      </c>
    </row>
    <row r="1315" spans="2:65" s="1" customFormat="1" ht="37.799999999999997" customHeight="1">
      <c r="B1315" s="129"/>
      <c r="C1315" s="238" t="s">
        <v>1305</v>
      </c>
      <c r="D1315" s="238" t="s">
        <v>366</v>
      </c>
      <c r="E1315" s="239" t="s">
        <v>1306</v>
      </c>
      <c r="F1315" s="240" t="s">
        <v>1307</v>
      </c>
      <c r="G1315" s="241" t="s">
        <v>217</v>
      </c>
      <c r="H1315" s="242">
        <v>1.5309999999999999</v>
      </c>
      <c r="I1315" s="159"/>
      <c r="J1315" s="249">
        <f>ROUND(I1315*H1315,2)</f>
        <v>0</v>
      </c>
      <c r="K1315" s="158" t="s">
        <v>159</v>
      </c>
      <c r="L1315" s="160"/>
      <c r="M1315" s="161" t="s">
        <v>1</v>
      </c>
      <c r="N1315" s="162" t="s">
        <v>43</v>
      </c>
      <c r="P1315" s="134">
        <f>O1315*H1315</f>
        <v>0</v>
      </c>
      <c r="Q1315" s="134">
        <v>2.1999999999999999E-2</v>
      </c>
      <c r="R1315" s="134">
        <f>Q1315*H1315</f>
        <v>3.3681999999999997E-2</v>
      </c>
      <c r="S1315" s="134">
        <v>0</v>
      </c>
      <c r="T1315" s="135">
        <f>S1315*H1315</f>
        <v>0</v>
      </c>
      <c r="AR1315" s="136" t="s">
        <v>381</v>
      </c>
      <c r="AT1315" s="136" t="s">
        <v>366</v>
      </c>
      <c r="AU1315" s="136" t="s">
        <v>88</v>
      </c>
      <c r="AY1315" s="17" t="s">
        <v>153</v>
      </c>
      <c r="BE1315" s="137">
        <f>IF(N1315="základní",J1315,0)</f>
        <v>0</v>
      </c>
      <c r="BF1315" s="137">
        <f>IF(N1315="snížená",J1315,0)</f>
        <v>0</v>
      </c>
      <c r="BG1315" s="137">
        <f>IF(N1315="zákl. přenesená",J1315,0)</f>
        <v>0</v>
      </c>
      <c r="BH1315" s="137">
        <f>IF(N1315="sníž. přenesená",J1315,0)</f>
        <v>0</v>
      </c>
      <c r="BI1315" s="137">
        <f>IF(N1315="nulová",J1315,0)</f>
        <v>0</v>
      </c>
      <c r="BJ1315" s="17" t="s">
        <v>86</v>
      </c>
      <c r="BK1315" s="137">
        <f>ROUND(I1315*H1315,2)</f>
        <v>0</v>
      </c>
      <c r="BL1315" s="17" t="s">
        <v>271</v>
      </c>
      <c r="BM1315" s="136" t="s">
        <v>1308</v>
      </c>
    </row>
    <row r="1316" spans="2:65" s="13" customFormat="1">
      <c r="B1316" s="143"/>
      <c r="C1316" s="223"/>
      <c r="D1316" s="220" t="s">
        <v>162</v>
      </c>
      <c r="E1316" s="224" t="s">
        <v>1</v>
      </c>
      <c r="F1316" s="225" t="s">
        <v>1309</v>
      </c>
      <c r="G1316" s="223"/>
      <c r="H1316" s="226">
        <v>1.5309999999999999</v>
      </c>
      <c r="I1316" s="145"/>
      <c r="J1316" s="223"/>
      <c r="L1316" s="143"/>
      <c r="M1316" s="146"/>
      <c r="T1316" s="147"/>
      <c r="AT1316" s="144" t="s">
        <v>162</v>
      </c>
      <c r="AU1316" s="144" t="s">
        <v>88</v>
      </c>
      <c r="AV1316" s="13" t="s">
        <v>88</v>
      </c>
      <c r="AW1316" s="13" t="s">
        <v>32</v>
      </c>
      <c r="AX1316" s="13" t="s">
        <v>78</v>
      </c>
      <c r="AY1316" s="144" t="s">
        <v>153</v>
      </c>
    </row>
    <row r="1317" spans="2:65" s="14" customFormat="1">
      <c r="B1317" s="148"/>
      <c r="C1317" s="227"/>
      <c r="D1317" s="220" t="s">
        <v>162</v>
      </c>
      <c r="E1317" s="228" t="s">
        <v>1</v>
      </c>
      <c r="F1317" s="229" t="s">
        <v>165</v>
      </c>
      <c r="G1317" s="227"/>
      <c r="H1317" s="230">
        <v>1.5309999999999999</v>
      </c>
      <c r="I1317" s="150"/>
      <c r="J1317" s="227"/>
      <c r="L1317" s="148"/>
      <c r="M1317" s="151"/>
      <c r="T1317" s="152"/>
      <c r="AT1317" s="149" t="s">
        <v>162</v>
      </c>
      <c r="AU1317" s="149" t="s">
        <v>88</v>
      </c>
      <c r="AV1317" s="14" t="s">
        <v>166</v>
      </c>
      <c r="AW1317" s="14" t="s">
        <v>32</v>
      </c>
      <c r="AX1317" s="14" t="s">
        <v>78</v>
      </c>
      <c r="AY1317" s="149" t="s">
        <v>153</v>
      </c>
    </row>
    <row r="1318" spans="2:65" s="15" customFormat="1">
      <c r="B1318" s="153"/>
      <c r="C1318" s="231"/>
      <c r="D1318" s="220" t="s">
        <v>162</v>
      </c>
      <c r="E1318" s="232" t="s">
        <v>1</v>
      </c>
      <c r="F1318" s="233" t="s">
        <v>167</v>
      </c>
      <c r="G1318" s="231"/>
      <c r="H1318" s="234">
        <v>1.5309999999999999</v>
      </c>
      <c r="I1318" s="155"/>
      <c r="J1318" s="231"/>
      <c r="L1318" s="153"/>
      <c r="M1318" s="156"/>
      <c r="T1318" s="157"/>
      <c r="AT1318" s="154" t="s">
        <v>162</v>
      </c>
      <c r="AU1318" s="154" t="s">
        <v>88</v>
      </c>
      <c r="AV1318" s="15" t="s">
        <v>160</v>
      </c>
      <c r="AW1318" s="15" t="s">
        <v>32</v>
      </c>
      <c r="AX1318" s="15" t="s">
        <v>86</v>
      </c>
      <c r="AY1318" s="154" t="s">
        <v>153</v>
      </c>
    </row>
    <row r="1319" spans="2:65" s="1" customFormat="1" ht="37.799999999999997" customHeight="1">
      <c r="B1319" s="129"/>
      <c r="C1319" s="214" t="s">
        <v>1310</v>
      </c>
      <c r="D1319" s="214" t="s">
        <v>155</v>
      </c>
      <c r="E1319" s="215" t="s">
        <v>1311</v>
      </c>
      <c r="F1319" s="216" t="s">
        <v>1312</v>
      </c>
      <c r="G1319" s="217" t="s">
        <v>217</v>
      </c>
      <c r="H1319" s="218">
        <v>74.2</v>
      </c>
      <c r="I1319" s="131"/>
      <c r="J1319" s="248">
        <f>ROUND(I1319*H1319,2)</f>
        <v>0</v>
      </c>
      <c r="K1319" s="130" t="s">
        <v>159</v>
      </c>
      <c r="L1319" s="32"/>
      <c r="M1319" s="132" t="s">
        <v>1</v>
      </c>
      <c r="N1319" s="133" t="s">
        <v>43</v>
      </c>
      <c r="P1319" s="134">
        <f>O1319*H1319</f>
        <v>0</v>
      </c>
      <c r="Q1319" s="134">
        <v>5.1999999999999998E-3</v>
      </c>
      <c r="R1319" s="134">
        <f>Q1319*H1319</f>
        <v>0.38584000000000002</v>
      </c>
      <c r="S1319" s="134">
        <v>0</v>
      </c>
      <c r="T1319" s="135">
        <f>S1319*H1319</f>
        <v>0</v>
      </c>
      <c r="AR1319" s="136" t="s">
        <v>271</v>
      </c>
      <c r="AT1319" s="136" t="s">
        <v>155</v>
      </c>
      <c r="AU1319" s="136" t="s">
        <v>88</v>
      </c>
      <c r="AY1319" s="17" t="s">
        <v>153</v>
      </c>
      <c r="BE1319" s="137">
        <f>IF(N1319="základní",J1319,0)</f>
        <v>0</v>
      </c>
      <c r="BF1319" s="137">
        <f>IF(N1319="snížená",J1319,0)</f>
        <v>0</v>
      </c>
      <c r="BG1319" s="137">
        <f>IF(N1319="zákl. přenesená",J1319,0)</f>
        <v>0</v>
      </c>
      <c r="BH1319" s="137">
        <f>IF(N1319="sníž. přenesená",J1319,0)</f>
        <v>0</v>
      </c>
      <c r="BI1319" s="137">
        <f>IF(N1319="nulová",J1319,0)</f>
        <v>0</v>
      </c>
      <c r="BJ1319" s="17" t="s">
        <v>86</v>
      </c>
      <c r="BK1319" s="137">
        <f>ROUND(I1319*H1319,2)</f>
        <v>0</v>
      </c>
      <c r="BL1319" s="17" t="s">
        <v>271</v>
      </c>
      <c r="BM1319" s="136" t="s">
        <v>1313</v>
      </c>
    </row>
    <row r="1320" spans="2:65" s="12" customFormat="1">
      <c r="B1320" s="138"/>
      <c r="C1320" s="219"/>
      <c r="D1320" s="220" t="s">
        <v>162</v>
      </c>
      <c r="E1320" s="221" t="s">
        <v>1</v>
      </c>
      <c r="F1320" s="222" t="s">
        <v>1314</v>
      </c>
      <c r="G1320" s="219"/>
      <c r="H1320" s="221" t="s">
        <v>1</v>
      </c>
      <c r="I1320" s="140"/>
      <c r="J1320" s="219"/>
      <c r="L1320" s="138"/>
      <c r="M1320" s="141"/>
      <c r="T1320" s="142"/>
      <c r="AT1320" s="139" t="s">
        <v>162</v>
      </c>
      <c r="AU1320" s="139" t="s">
        <v>88</v>
      </c>
      <c r="AV1320" s="12" t="s">
        <v>86</v>
      </c>
      <c r="AW1320" s="12" t="s">
        <v>32</v>
      </c>
      <c r="AX1320" s="12" t="s">
        <v>78</v>
      </c>
      <c r="AY1320" s="139" t="s">
        <v>153</v>
      </c>
    </row>
    <row r="1321" spans="2:65" s="12" customFormat="1">
      <c r="B1321" s="138"/>
      <c r="C1321" s="219"/>
      <c r="D1321" s="220" t="s">
        <v>162</v>
      </c>
      <c r="E1321" s="221" t="s">
        <v>1</v>
      </c>
      <c r="F1321" s="222" t="s">
        <v>264</v>
      </c>
      <c r="G1321" s="219"/>
      <c r="H1321" s="221" t="s">
        <v>1</v>
      </c>
      <c r="I1321" s="140"/>
      <c r="J1321" s="219"/>
      <c r="L1321" s="138"/>
      <c r="M1321" s="141"/>
      <c r="T1321" s="142"/>
      <c r="AT1321" s="139" t="s">
        <v>162</v>
      </c>
      <c r="AU1321" s="139" t="s">
        <v>88</v>
      </c>
      <c r="AV1321" s="12" t="s">
        <v>86</v>
      </c>
      <c r="AW1321" s="12" t="s">
        <v>32</v>
      </c>
      <c r="AX1321" s="12" t="s">
        <v>78</v>
      </c>
      <c r="AY1321" s="139" t="s">
        <v>153</v>
      </c>
    </row>
    <row r="1322" spans="2:65" s="12" customFormat="1">
      <c r="B1322" s="138"/>
      <c r="C1322" s="219"/>
      <c r="D1322" s="220" t="s">
        <v>162</v>
      </c>
      <c r="E1322" s="221" t="s">
        <v>1</v>
      </c>
      <c r="F1322" s="222" t="s">
        <v>276</v>
      </c>
      <c r="G1322" s="219"/>
      <c r="H1322" s="221" t="s">
        <v>1</v>
      </c>
      <c r="I1322" s="140"/>
      <c r="J1322" s="219"/>
      <c r="L1322" s="138"/>
      <c r="M1322" s="141"/>
      <c r="T1322" s="142"/>
      <c r="AT1322" s="139" t="s">
        <v>162</v>
      </c>
      <c r="AU1322" s="139" t="s">
        <v>88</v>
      </c>
      <c r="AV1322" s="12" t="s">
        <v>86</v>
      </c>
      <c r="AW1322" s="12" t="s">
        <v>32</v>
      </c>
      <c r="AX1322" s="12" t="s">
        <v>78</v>
      </c>
      <c r="AY1322" s="139" t="s">
        <v>153</v>
      </c>
    </row>
    <row r="1323" spans="2:65" s="13" customFormat="1">
      <c r="B1323" s="143"/>
      <c r="C1323" s="223"/>
      <c r="D1323" s="220" t="s">
        <v>162</v>
      </c>
      <c r="E1323" s="224" t="s">
        <v>1</v>
      </c>
      <c r="F1323" s="225" t="s">
        <v>1059</v>
      </c>
      <c r="G1323" s="223"/>
      <c r="H1323" s="226">
        <v>39.799999999999997</v>
      </c>
      <c r="I1323" s="145"/>
      <c r="J1323" s="223"/>
      <c r="L1323" s="143"/>
      <c r="M1323" s="146"/>
      <c r="T1323" s="147"/>
      <c r="AT1323" s="144" t="s">
        <v>162</v>
      </c>
      <c r="AU1323" s="144" t="s">
        <v>88</v>
      </c>
      <c r="AV1323" s="13" t="s">
        <v>88</v>
      </c>
      <c r="AW1323" s="13" t="s">
        <v>32</v>
      </c>
      <c r="AX1323" s="13" t="s">
        <v>78</v>
      </c>
      <c r="AY1323" s="144" t="s">
        <v>153</v>
      </c>
    </row>
    <row r="1324" spans="2:65" s="12" customFormat="1">
      <c r="B1324" s="138"/>
      <c r="C1324" s="219"/>
      <c r="D1324" s="220" t="s">
        <v>162</v>
      </c>
      <c r="E1324" s="221" t="s">
        <v>1</v>
      </c>
      <c r="F1324" s="222" t="s">
        <v>512</v>
      </c>
      <c r="G1324" s="219"/>
      <c r="H1324" s="221" t="s">
        <v>1</v>
      </c>
      <c r="I1324" s="140"/>
      <c r="J1324" s="219"/>
      <c r="L1324" s="138"/>
      <c r="M1324" s="141"/>
      <c r="T1324" s="142"/>
      <c r="AT1324" s="139" t="s">
        <v>162</v>
      </c>
      <c r="AU1324" s="139" t="s">
        <v>88</v>
      </c>
      <c r="AV1324" s="12" t="s">
        <v>86</v>
      </c>
      <c r="AW1324" s="12" t="s">
        <v>32</v>
      </c>
      <c r="AX1324" s="12" t="s">
        <v>78</v>
      </c>
      <c r="AY1324" s="139" t="s">
        <v>153</v>
      </c>
    </row>
    <row r="1325" spans="2:65" s="13" customFormat="1">
      <c r="B1325" s="143"/>
      <c r="C1325" s="223"/>
      <c r="D1325" s="220" t="s">
        <v>162</v>
      </c>
      <c r="E1325" s="224" t="s">
        <v>1</v>
      </c>
      <c r="F1325" s="225" t="s">
        <v>1060</v>
      </c>
      <c r="G1325" s="223"/>
      <c r="H1325" s="226">
        <v>1.7</v>
      </c>
      <c r="I1325" s="145"/>
      <c r="J1325" s="223"/>
      <c r="L1325" s="143"/>
      <c r="M1325" s="146"/>
      <c r="T1325" s="147"/>
      <c r="AT1325" s="144" t="s">
        <v>162</v>
      </c>
      <c r="AU1325" s="144" t="s">
        <v>88</v>
      </c>
      <c r="AV1325" s="13" t="s">
        <v>88</v>
      </c>
      <c r="AW1325" s="13" t="s">
        <v>32</v>
      </c>
      <c r="AX1325" s="13" t="s">
        <v>78</v>
      </c>
      <c r="AY1325" s="144" t="s">
        <v>153</v>
      </c>
    </row>
    <row r="1326" spans="2:65" s="12" customFormat="1">
      <c r="B1326" s="138"/>
      <c r="C1326" s="219"/>
      <c r="D1326" s="220" t="s">
        <v>162</v>
      </c>
      <c r="E1326" s="221" t="s">
        <v>1</v>
      </c>
      <c r="F1326" s="222" t="s">
        <v>316</v>
      </c>
      <c r="G1326" s="219"/>
      <c r="H1326" s="221" t="s">
        <v>1</v>
      </c>
      <c r="I1326" s="140"/>
      <c r="J1326" s="219"/>
      <c r="L1326" s="138"/>
      <c r="M1326" s="141"/>
      <c r="T1326" s="142"/>
      <c r="AT1326" s="139" t="s">
        <v>162</v>
      </c>
      <c r="AU1326" s="139" t="s">
        <v>88</v>
      </c>
      <c r="AV1326" s="12" t="s">
        <v>86</v>
      </c>
      <c r="AW1326" s="12" t="s">
        <v>32</v>
      </c>
      <c r="AX1326" s="12" t="s">
        <v>78</v>
      </c>
      <c r="AY1326" s="139" t="s">
        <v>153</v>
      </c>
    </row>
    <row r="1327" spans="2:65" s="13" customFormat="1">
      <c r="B1327" s="143"/>
      <c r="C1327" s="223"/>
      <c r="D1327" s="220" t="s">
        <v>162</v>
      </c>
      <c r="E1327" s="224" t="s">
        <v>1</v>
      </c>
      <c r="F1327" s="225" t="s">
        <v>1268</v>
      </c>
      <c r="G1327" s="223"/>
      <c r="H1327" s="226">
        <v>5.6</v>
      </c>
      <c r="I1327" s="145"/>
      <c r="J1327" s="223"/>
      <c r="L1327" s="143"/>
      <c r="M1327" s="146"/>
      <c r="T1327" s="147"/>
      <c r="AT1327" s="144" t="s">
        <v>162</v>
      </c>
      <c r="AU1327" s="144" t="s">
        <v>88</v>
      </c>
      <c r="AV1327" s="13" t="s">
        <v>88</v>
      </c>
      <c r="AW1327" s="13" t="s">
        <v>32</v>
      </c>
      <c r="AX1327" s="13" t="s">
        <v>78</v>
      </c>
      <c r="AY1327" s="144" t="s">
        <v>153</v>
      </c>
    </row>
    <row r="1328" spans="2:65" s="12" customFormat="1">
      <c r="B1328" s="138"/>
      <c r="C1328" s="219"/>
      <c r="D1328" s="220" t="s">
        <v>162</v>
      </c>
      <c r="E1328" s="221" t="s">
        <v>1</v>
      </c>
      <c r="F1328" s="222" t="s">
        <v>321</v>
      </c>
      <c r="G1328" s="219"/>
      <c r="H1328" s="221" t="s">
        <v>1</v>
      </c>
      <c r="I1328" s="140"/>
      <c r="J1328" s="219"/>
      <c r="L1328" s="138"/>
      <c r="M1328" s="141"/>
      <c r="T1328" s="142"/>
      <c r="AT1328" s="139" t="s">
        <v>162</v>
      </c>
      <c r="AU1328" s="139" t="s">
        <v>88</v>
      </c>
      <c r="AV1328" s="12" t="s">
        <v>86</v>
      </c>
      <c r="AW1328" s="12" t="s">
        <v>32</v>
      </c>
      <c r="AX1328" s="12" t="s">
        <v>78</v>
      </c>
      <c r="AY1328" s="139" t="s">
        <v>153</v>
      </c>
    </row>
    <row r="1329" spans="2:65" s="13" customFormat="1">
      <c r="B1329" s="143"/>
      <c r="C1329" s="223"/>
      <c r="D1329" s="220" t="s">
        <v>162</v>
      </c>
      <c r="E1329" s="224" t="s">
        <v>1</v>
      </c>
      <c r="F1329" s="225" t="s">
        <v>1061</v>
      </c>
      <c r="G1329" s="223"/>
      <c r="H1329" s="226">
        <v>6.6</v>
      </c>
      <c r="I1329" s="145"/>
      <c r="J1329" s="223"/>
      <c r="L1329" s="143"/>
      <c r="M1329" s="146"/>
      <c r="T1329" s="147"/>
      <c r="AT1329" s="144" t="s">
        <v>162</v>
      </c>
      <c r="AU1329" s="144" t="s">
        <v>88</v>
      </c>
      <c r="AV1329" s="13" t="s">
        <v>88</v>
      </c>
      <c r="AW1329" s="13" t="s">
        <v>32</v>
      </c>
      <c r="AX1329" s="13" t="s">
        <v>78</v>
      </c>
      <c r="AY1329" s="144" t="s">
        <v>153</v>
      </c>
    </row>
    <row r="1330" spans="2:65" s="14" customFormat="1">
      <c r="B1330" s="148"/>
      <c r="C1330" s="227"/>
      <c r="D1330" s="220" t="s">
        <v>162</v>
      </c>
      <c r="E1330" s="228" t="s">
        <v>1</v>
      </c>
      <c r="F1330" s="229" t="s">
        <v>165</v>
      </c>
      <c r="G1330" s="227"/>
      <c r="H1330" s="230">
        <v>53.7</v>
      </c>
      <c r="I1330" s="150"/>
      <c r="J1330" s="227"/>
      <c r="L1330" s="148"/>
      <c r="M1330" s="151"/>
      <c r="T1330" s="152"/>
      <c r="AT1330" s="149" t="s">
        <v>162</v>
      </c>
      <c r="AU1330" s="149" t="s">
        <v>88</v>
      </c>
      <c r="AV1330" s="14" t="s">
        <v>166</v>
      </c>
      <c r="AW1330" s="14" t="s">
        <v>32</v>
      </c>
      <c r="AX1330" s="14" t="s">
        <v>78</v>
      </c>
      <c r="AY1330" s="149" t="s">
        <v>153</v>
      </c>
    </row>
    <row r="1331" spans="2:65" s="12" customFormat="1">
      <c r="B1331" s="138"/>
      <c r="C1331" s="219"/>
      <c r="D1331" s="220" t="s">
        <v>162</v>
      </c>
      <c r="E1331" s="221" t="s">
        <v>1</v>
      </c>
      <c r="F1331" s="222" t="s">
        <v>268</v>
      </c>
      <c r="G1331" s="219"/>
      <c r="H1331" s="221" t="s">
        <v>1</v>
      </c>
      <c r="I1331" s="140"/>
      <c r="J1331" s="219"/>
      <c r="L1331" s="138"/>
      <c r="M1331" s="141"/>
      <c r="T1331" s="142"/>
      <c r="AT1331" s="139" t="s">
        <v>162</v>
      </c>
      <c r="AU1331" s="139" t="s">
        <v>88</v>
      </c>
      <c r="AV1331" s="12" t="s">
        <v>86</v>
      </c>
      <c r="AW1331" s="12" t="s">
        <v>32</v>
      </c>
      <c r="AX1331" s="12" t="s">
        <v>78</v>
      </c>
      <c r="AY1331" s="139" t="s">
        <v>153</v>
      </c>
    </row>
    <row r="1332" spans="2:65" s="12" customFormat="1">
      <c r="B1332" s="138"/>
      <c r="C1332" s="219"/>
      <c r="D1332" s="220" t="s">
        <v>162</v>
      </c>
      <c r="E1332" s="221" t="s">
        <v>1</v>
      </c>
      <c r="F1332" s="222" t="s">
        <v>331</v>
      </c>
      <c r="G1332" s="219"/>
      <c r="H1332" s="221" t="s">
        <v>1</v>
      </c>
      <c r="I1332" s="140"/>
      <c r="J1332" s="219"/>
      <c r="L1332" s="138"/>
      <c r="M1332" s="141"/>
      <c r="T1332" s="142"/>
      <c r="AT1332" s="139" t="s">
        <v>162</v>
      </c>
      <c r="AU1332" s="139" t="s">
        <v>88</v>
      </c>
      <c r="AV1332" s="12" t="s">
        <v>86</v>
      </c>
      <c r="AW1332" s="12" t="s">
        <v>32</v>
      </c>
      <c r="AX1332" s="12" t="s">
        <v>78</v>
      </c>
      <c r="AY1332" s="139" t="s">
        <v>153</v>
      </c>
    </row>
    <row r="1333" spans="2:65" s="13" customFormat="1">
      <c r="B1333" s="143"/>
      <c r="C1333" s="223"/>
      <c r="D1333" s="220" t="s">
        <v>162</v>
      </c>
      <c r="E1333" s="224" t="s">
        <v>1</v>
      </c>
      <c r="F1333" s="225" t="s">
        <v>1062</v>
      </c>
      <c r="G1333" s="223"/>
      <c r="H1333" s="226">
        <v>20.5</v>
      </c>
      <c r="I1333" s="145"/>
      <c r="J1333" s="223"/>
      <c r="L1333" s="143"/>
      <c r="M1333" s="146"/>
      <c r="T1333" s="147"/>
      <c r="AT1333" s="144" t="s">
        <v>162</v>
      </c>
      <c r="AU1333" s="144" t="s">
        <v>88</v>
      </c>
      <c r="AV1333" s="13" t="s">
        <v>88</v>
      </c>
      <c r="AW1333" s="13" t="s">
        <v>32</v>
      </c>
      <c r="AX1333" s="13" t="s">
        <v>78</v>
      </c>
      <c r="AY1333" s="144" t="s">
        <v>153</v>
      </c>
    </row>
    <row r="1334" spans="2:65" s="14" customFormat="1">
      <c r="B1334" s="148"/>
      <c r="C1334" s="227"/>
      <c r="D1334" s="220" t="s">
        <v>162</v>
      </c>
      <c r="E1334" s="228" t="s">
        <v>1</v>
      </c>
      <c r="F1334" s="229" t="s">
        <v>165</v>
      </c>
      <c r="G1334" s="227"/>
      <c r="H1334" s="230">
        <v>20.5</v>
      </c>
      <c r="I1334" s="150"/>
      <c r="J1334" s="227"/>
      <c r="L1334" s="148"/>
      <c r="M1334" s="151"/>
      <c r="T1334" s="152"/>
      <c r="AT1334" s="149" t="s">
        <v>162</v>
      </c>
      <c r="AU1334" s="149" t="s">
        <v>88</v>
      </c>
      <c r="AV1334" s="14" t="s">
        <v>166</v>
      </c>
      <c r="AW1334" s="14" t="s">
        <v>32</v>
      </c>
      <c r="AX1334" s="14" t="s">
        <v>78</v>
      </c>
      <c r="AY1334" s="149" t="s">
        <v>153</v>
      </c>
    </row>
    <row r="1335" spans="2:65" s="15" customFormat="1">
      <c r="B1335" s="153"/>
      <c r="C1335" s="231"/>
      <c r="D1335" s="220" t="s">
        <v>162</v>
      </c>
      <c r="E1335" s="232" t="s">
        <v>1</v>
      </c>
      <c r="F1335" s="233" t="s">
        <v>167</v>
      </c>
      <c r="G1335" s="231"/>
      <c r="H1335" s="234">
        <v>74.2</v>
      </c>
      <c r="I1335" s="155"/>
      <c r="J1335" s="231"/>
      <c r="L1335" s="153"/>
      <c r="M1335" s="156"/>
      <c r="T1335" s="157"/>
      <c r="AT1335" s="154" t="s">
        <v>162</v>
      </c>
      <c r="AU1335" s="154" t="s">
        <v>88</v>
      </c>
      <c r="AV1335" s="15" t="s">
        <v>160</v>
      </c>
      <c r="AW1335" s="15" t="s">
        <v>32</v>
      </c>
      <c r="AX1335" s="15" t="s">
        <v>86</v>
      </c>
      <c r="AY1335" s="154" t="s">
        <v>153</v>
      </c>
    </row>
    <row r="1336" spans="2:65" s="1" customFormat="1" ht="33" customHeight="1">
      <c r="B1336" s="129"/>
      <c r="C1336" s="238" t="s">
        <v>1315</v>
      </c>
      <c r="D1336" s="238" t="s">
        <v>366</v>
      </c>
      <c r="E1336" s="239" t="s">
        <v>1316</v>
      </c>
      <c r="F1336" s="240" t="s">
        <v>1317</v>
      </c>
      <c r="G1336" s="241" t="s">
        <v>217</v>
      </c>
      <c r="H1336" s="242">
        <v>81.62</v>
      </c>
      <c r="I1336" s="159"/>
      <c r="J1336" s="249">
        <f>ROUND(I1336*H1336,2)</f>
        <v>0</v>
      </c>
      <c r="K1336" s="158" t="s">
        <v>159</v>
      </c>
      <c r="L1336" s="160"/>
      <c r="M1336" s="161" t="s">
        <v>1</v>
      </c>
      <c r="N1336" s="162" t="s">
        <v>43</v>
      </c>
      <c r="P1336" s="134">
        <f>O1336*H1336</f>
        <v>0</v>
      </c>
      <c r="Q1336" s="134">
        <v>2.1999999999999999E-2</v>
      </c>
      <c r="R1336" s="134">
        <f>Q1336*H1336</f>
        <v>1.7956399999999999</v>
      </c>
      <c r="S1336" s="134">
        <v>0</v>
      </c>
      <c r="T1336" s="135">
        <f>S1336*H1336</f>
        <v>0</v>
      </c>
      <c r="AR1336" s="136" t="s">
        <v>381</v>
      </c>
      <c r="AT1336" s="136" t="s">
        <v>366</v>
      </c>
      <c r="AU1336" s="136" t="s">
        <v>88</v>
      </c>
      <c r="AY1336" s="17" t="s">
        <v>153</v>
      </c>
      <c r="BE1336" s="137">
        <f>IF(N1336="základní",J1336,0)</f>
        <v>0</v>
      </c>
      <c r="BF1336" s="137">
        <f>IF(N1336="snížená",J1336,0)</f>
        <v>0</v>
      </c>
      <c r="BG1336" s="137">
        <f>IF(N1336="zákl. přenesená",J1336,0)</f>
        <v>0</v>
      </c>
      <c r="BH1336" s="137">
        <f>IF(N1336="sníž. přenesená",J1336,0)</f>
        <v>0</v>
      </c>
      <c r="BI1336" s="137">
        <f>IF(N1336="nulová",J1336,0)</f>
        <v>0</v>
      </c>
      <c r="BJ1336" s="17" t="s">
        <v>86</v>
      </c>
      <c r="BK1336" s="137">
        <f>ROUND(I1336*H1336,2)</f>
        <v>0</v>
      </c>
      <c r="BL1336" s="17" t="s">
        <v>271</v>
      </c>
      <c r="BM1336" s="136" t="s">
        <v>1318</v>
      </c>
    </row>
    <row r="1337" spans="2:65" s="13" customFormat="1">
      <c r="B1337" s="143"/>
      <c r="C1337" s="223"/>
      <c r="D1337" s="220" t="s">
        <v>162</v>
      </c>
      <c r="E1337" s="223"/>
      <c r="F1337" s="225" t="s">
        <v>1319</v>
      </c>
      <c r="G1337" s="223"/>
      <c r="H1337" s="226">
        <v>81.62</v>
      </c>
      <c r="I1337" s="145"/>
      <c r="J1337" s="223"/>
      <c r="L1337" s="143"/>
      <c r="M1337" s="146"/>
      <c r="T1337" s="147"/>
      <c r="AT1337" s="144" t="s">
        <v>162</v>
      </c>
      <c r="AU1337" s="144" t="s">
        <v>88</v>
      </c>
      <c r="AV1337" s="13" t="s">
        <v>88</v>
      </c>
      <c r="AW1337" s="13" t="s">
        <v>3</v>
      </c>
      <c r="AX1337" s="13" t="s">
        <v>86</v>
      </c>
      <c r="AY1337" s="144" t="s">
        <v>153</v>
      </c>
    </row>
    <row r="1338" spans="2:65" s="1" customFormat="1" ht="49.05" customHeight="1">
      <c r="B1338" s="129"/>
      <c r="C1338" s="214" t="s">
        <v>1320</v>
      </c>
      <c r="D1338" s="214" t="s">
        <v>155</v>
      </c>
      <c r="E1338" s="215" t="s">
        <v>1321</v>
      </c>
      <c r="F1338" s="216" t="s">
        <v>1322</v>
      </c>
      <c r="G1338" s="217" t="s">
        <v>217</v>
      </c>
      <c r="H1338" s="218">
        <v>3.48</v>
      </c>
      <c r="I1338" s="131"/>
      <c r="J1338" s="248">
        <f>ROUND(I1338*H1338,2)</f>
        <v>0</v>
      </c>
      <c r="K1338" s="130" t="s">
        <v>159</v>
      </c>
      <c r="L1338" s="32"/>
      <c r="M1338" s="132" t="s">
        <v>1</v>
      </c>
      <c r="N1338" s="133" t="s">
        <v>43</v>
      </c>
      <c r="P1338" s="134">
        <f>O1338*H1338</f>
        <v>0</v>
      </c>
      <c r="Q1338" s="134">
        <v>5.3699999999999998E-3</v>
      </c>
      <c r="R1338" s="134">
        <f>Q1338*H1338</f>
        <v>1.8687599999999999E-2</v>
      </c>
      <c r="S1338" s="134">
        <v>0</v>
      </c>
      <c r="T1338" s="135">
        <f>S1338*H1338</f>
        <v>0</v>
      </c>
      <c r="AR1338" s="136" t="s">
        <v>271</v>
      </c>
      <c r="AT1338" s="136" t="s">
        <v>155</v>
      </c>
      <c r="AU1338" s="136" t="s">
        <v>88</v>
      </c>
      <c r="AY1338" s="17" t="s">
        <v>153</v>
      </c>
      <c r="BE1338" s="137">
        <f>IF(N1338="základní",J1338,0)</f>
        <v>0</v>
      </c>
      <c r="BF1338" s="137">
        <f>IF(N1338="snížená",J1338,0)</f>
        <v>0</v>
      </c>
      <c r="BG1338" s="137">
        <f>IF(N1338="zákl. přenesená",J1338,0)</f>
        <v>0</v>
      </c>
      <c r="BH1338" s="137">
        <f>IF(N1338="sníž. přenesená",J1338,0)</f>
        <v>0</v>
      </c>
      <c r="BI1338" s="137">
        <f>IF(N1338="nulová",J1338,0)</f>
        <v>0</v>
      </c>
      <c r="BJ1338" s="17" t="s">
        <v>86</v>
      </c>
      <c r="BK1338" s="137">
        <f>ROUND(I1338*H1338,2)</f>
        <v>0</v>
      </c>
      <c r="BL1338" s="17" t="s">
        <v>271</v>
      </c>
      <c r="BM1338" s="136" t="s">
        <v>1323</v>
      </c>
    </row>
    <row r="1339" spans="2:65" s="12" customFormat="1">
      <c r="B1339" s="138"/>
      <c r="C1339" s="219"/>
      <c r="D1339" s="220" t="s">
        <v>162</v>
      </c>
      <c r="E1339" s="221" t="s">
        <v>1</v>
      </c>
      <c r="F1339" s="222" t="s">
        <v>1324</v>
      </c>
      <c r="G1339" s="219"/>
      <c r="H1339" s="221" t="s">
        <v>1</v>
      </c>
      <c r="I1339" s="140"/>
      <c r="J1339" s="219"/>
      <c r="L1339" s="138"/>
      <c r="M1339" s="141"/>
      <c r="T1339" s="142"/>
      <c r="AT1339" s="139" t="s">
        <v>162</v>
      </c>
      <c r="AU1339" s="139" t="s">
        <v>88</v>
      </c>
      <c r="AV1339" s="12" t="s">
        <v>86</v>
      </c>
      <c r="AW1339" s="12" t="s">
        <v>32</v>
      </c>
      <c r="AX1339" s="12" t="s">
        <v>78</v>
      </c>
      <c r="AY1339" s="139" t="s">
        <v>153</v>
      </c>
    </row>
    <row r="1340" spans="2:65" s="12" customFormat="1">
      <c r="B1340" s="138"/>
      <c r="C1340" s="219"/>
      <c r="D1340" s="220" t="s">
        <v>162</v>
      </c>
      <c r="E1340" s="221" t="s">
        <v>1</v>
      </c>
      <c r="F1340" s="222" t="s">
        <v>1325</v>
      </c>
      <c r="G1340" s="219"/>
      <c r="H1340" s="221" t="s">
        <v>1</v>
      </c>
      <c r="I1340" s="140"/>
      <c r="J1340" s="219"/>
      <c r="L1340" s="138"/>
      <c r="M1340" s="141"/>
      <c r="T1340" s="142"/>
      <c r="AT1340" s="139" t="s">
        <v>162</v>
      </c>
      <c r="AU1340" s="139" t="s">
        <v>88</v>
      </c>
      <c r="AV1340" s="12" t="s">
        <v>86</v>
      </c>
      <c r="AW1340" s="12" t="s">
        <v>32</v>
      </c>
      <c r="AX1340" s="12" t="s">
        <v>78</v>
      </c>
      <c r="AY1340" s="139" t="s">
        <v>153</v>
      </c>
    </row>
    <row r="1341" spans="2:65" s="13" customFormat="1">
      <c r="B1341" s="143"/>
      <c r="C1341" s="223"/>
      <c r="D1341" s="220" t="s">
        <v>162</v>
      </c>
      <c r="E1341" s="224" t="s">
        <v>1</v>
      </c>
      <c r="F1341" s="225" t="s">
        <v>1326</v>
      </c>
      <c r="G1341" s="223"/>
      <c r="H1341" s="226">
        <v>3.48</v>
      </c>
      <c r="I1341" s="145"/>
      <c r="J1341" s="223"/>
      <c r="L1341" s="143"/>
      <c r="M1341" s="146"/>
      <c r="T1341" s="147"/>
      <c r="AT1341" s="144" t="s">
        <v>162</v>
      </c>
      <c r="AU1341" s="144" t="s">
        <v>88</v>
      </c>
      <c r="AV1341" s="13" t="s">
        <v>88</v>
      </c>
      <c r="AW1341" s="13" t="s">
        <v>32</v>
      </c>
      <c r="AX1341" s="13" t="s">
        <v>78</v>
      </c>
      <c r="AY1341" s="144" t="s">
        <v>153</v>
      </c>
    </row>
    <row r="1342" spans="2:65" s="14" customFormat="1">
      <c r="B1342" s="148"/>
      <c r="C1342" s="227"/>
      <c r="D1342" s="220" t="s">
        <v>162</v>
      </c>
      <c r="E1342" s="228" t="s">
        <v>1</v>
      </c>
      <c r="F1342" s="229" t="s">
        <v>165</v>
      </c>
      <c r="G1342" s="227"/>
      <c r="H1342" s="230">
        <v>3.48</v>
      </c>
      <c r="I1342" s="150"/>
      <c r="J1342" s="227"/>
      <c r="L1342" s="148"/>
      <c r="M1342" s="151"/>
      <c r="T1342" s="152"/>
      <c r="AT1342" s="149" t="s">
        <v>162</v>
      </c>
      <c r="AU1342" s="149" t="s">
        <v>88</v>
      </c>
      <c r="AV1342" s="14" t="s">
        <v>166</v>
      </c>
      <c r="AW1342" s="14" t="s">
        <v>32</v>
      </c>
      <c r="AX1342" s="14" t="s">
        <v>78</v>
      </c>
      <c r="AY1342" s="149" t="s">
        <v>153</v>
      </c>
    </row>
    <row r="1343" spans="2:65" s="15" customFormat="1">
      <c r="B1343" s="153"/>
      <c r="C1343" s="231"/>
      <c r="D1343" s="220" t="s">
        <v>162</v>
      </c>
      <c r="E1343" s="232" t="s">
        <v>1</v>
      </c>
      <c r="F1343" s="233" t="s">
        <v>167</v>
      </c>
      <c r="G1343" s="231"/>
      <c r="H1343" s="234">
        <v>3.48</v>
      </c>
      <c r="I1343" s="155"/>
      <c r="J1343" s="231"/>
      <c r="L1343" s="153"/>
      <c r="M1343" s="156"/>
      <c r="T1343" s="157"/>
      <c r="AT1343" s="154" t="s">
        <v>162</v>
      </c>
      <c r="AU1343" s="154" t="s">
        <v>88</v>
      </c>
      <c r="AV1343" s="15" t="s">
        <v>160</v>
      </c>
      <c r="AW1343" s="15" t="s">
        <v>32</v>
      </c>
      <c r="AX1343" s="15" t="s">
        <v>86</v>
      </c>
      <c r="AY1343" s="154" t="s">
        <v>153</v>
      </c>
    </row>
    <row r="1344" spans="2:65" s="1" customFormat="1" ht="37.799999999999997" customHeight="1">
      <c r="B1344" s="129"/>
      <c r="C1344" s="238" t="s">
        <v>1327</v>
      </c>
      <c r="D1344" s="238" t="s">
        <v>366</v>
      </c>
      <c r="E1344" s="239" t="s">
        <v>1306</v>
      </c>
      <c r="F1344" s="240" t="s">
        <v>1307</v>
      </c>
      <c r="G1344" s="241" t="s">
        <v>217</v>
      </c>
      <c r="H1344" s="242">
        <v>3.48</v>
      </c>
      <c r="I1344" s="159"/>
      <c r="J1344" s="249">
        <f>ROUND(I1344*H1344,2)</f>
        <v>0</v>
      </c>
      <c r="K1344" s="158" t="s">
        <v>159</v>
      </c>
      <c r="L1344" s="160"/>
      <c r="M1344" s="161" t="s">
        <v>1</v>
      </c>
      <c r="N1344" s="162" t="s">
        <v>43</v>
      </c>
      <c r="P1344" s="134">
        <f>O1344*H1344</f>
        <v>0</v>
      </c>
      <c r="Q1344" s="134">
        <v>2.1999999999999999E-2</v>
      </c>
      <c r="R1344" s="134">
        <f>Q1344*H1344</f>
        <v>7.6559999999999989E-2</v>
      </c>
      <c r="S1344" s="134">
        <v>0</v>
      </c>
      <c r="T1344" s="135">
        <f>S1344*H1344</f>
        <v>0</v>
      </c>
      <c r="AR1344" s="136" t="s">
        <v>381</v>
      </c>
      <c r="AT1344" s="136" t="s">
        <v>366</v>
      </c>
      <c r="AU1344" s="136" t="s">
        <v>88</v>
      </c>
      <c r="AY1344" s="17" t="s">
        <v>153</v>
      </c>
      <c r="BE1344" s="137">
        <f>IF(N1344="základní",J1344,0)</f>
        <v>0</v>
      </c>
      <c r="BF1344" s="137">
        <f>IF(N1344="snížená",J1344,0)</f>
        <v>0</v>
      </c>
      <c r="BG1344" s="137">
        <f>IF(N1344="zákl. přenesená",J1344,0)</f>
        <v>0</v>
      </c>
      <c r="BH1344" s="137">
        <f>IF(N1344="sníž. přenesená",J1344,0)</f>
        <v>0</v>
      </c>
      <c r="BI1344" s="137">
        <f>IF(N1344="nulová",J1344,0)</f>
        <v>0</v>
      </c>
      <c r="BJ1344" s="17" t="s">
        <v>86</v>
      </c>
      <c r="BK1344" s="137">
        <f>ROUND(I1344*H1344,2)</f>
        <v>0</v>
      </c>
      <c r="BL1344" s="17" t="s">
        <v>271</v>
      </c>
      <c r="BM1344" s="136" t="s">
        <v>1328</v>
      </c>
    </row>
    <row r="1345" spans="2:65" s="1" customFormat="1" ht="24.15" customHeight="1">
      <c r="B1345" s="129"/>
      <c r="C1345" s="214" t="s">
        <v>1329</v>
      </c>
      <c r="D1345" s="214" t="s">
        <v>155</v>
      </c>
      <c r="E1345" s="215" t="s">
        <v>1330</v>
      </c>
      <c r="F1345" s="216" t="s">
        <v>1331</v>
      </c>
      <c r="G1345" s="217" t="s">
        <v>217</v>
      </c>
      <c r="H1345" s="218">
        <v>74.2</v>
      </c>
      <c r="I1345" s="131"/>
      <c r="J1345" s="248">
        <f>ROUND(I1345*H1345,2)</f>
        <v>0</v>
      </c>
      <c r="K1345" s="130" t="s">
        <v>159</v>
      </c>
      <c r="L1345" s="32"/>
      <c r="M1345" s="132" t="s">
        <v>1</v>
      </c>
      <c r="N1345" s="133" t="s">
        <v>43</v>
      </c>
      <c r="P1345" s="134">
        <f>O1345*H1345</f>
        <v>0</v>
      </c>
      <c r="Q1345" s="134">
        <v>1.5E-3</v>
      </c>
      <c r="R1345" s="134">
        <f>Q1345*H1345</f>
        <v>0.11130000000000001</v>
      </c>
      <c r="S1345" s="134">
        <v>0</v>
      </c>
      <c r="T1345" s="135">
        <f>S1345*H1345</f>
        <v>0</v>
      </c>
      <c r="AR1345" s="136" t="s">
        <v>271</v>
      </c>
      <c r="AT1345" s="136" t="s">
        <v>155</v>
      </c>
      <c r="AU1345" s="136" t="s">
        <v>88</v>
      </c>
      <c r="AY1345" s="17" t="s">
        <v>153</v>
      </c>
      <c r="BE1345" s="137">
        <f>IF(N1345="základní",J1345,0)</f>
        <v>0</v>
      </c>
      <c r="BF1345" s="137">
        <f>IF(N1345="snížená",J1345,0)</f>
        <v>0</v>
      </c>
      <c r="BG1345" s="137">
        <f>IF(N1345="zákl. přenesená",J1345,0)</f>
        <v>0</v>
      </c>
      <c r="BH1345" s="137">
        <f>IF(N1345="sníž. přenesená",J1345,0)</f>
        <v>0</v>
      </c>
      <c r="BI1345" s="137">
        <f>IF(N1345="nulová",J1345,0)</f>
        <v>0</v>
      </c>
      <c r="BJ1345" s="17" t="s">
        <v>86</v>
      </c>
      <c r="BK1345" s="137">
        <f>ROUND(I1345*H1345,2)</f>
        <v>0</v>
      </c>
      <c r="BL1345" s="17" t="s">
        <v>271</v>
      </c>
      <c r="BM1345" s="136" t="s">
        <v>1332</v>
      </c>
    </row>
    <row r="1346" spans="2:65" s="12" customFormat="1">
      <c r="B1346" s="138"/>
      <c r="C1346" s="219"/>
      <c r="D1346" s="220" t="s">
        <v>162</v>
      </c>
      <c r="E1346" s="221" t="s">
        <v>1</v>
      </c>
      <c r="F1346" s="222" t="s">
        <v>1333</v>
      </c>
      <c r="G1346" s="219"/>
      <c r="H1346" s="221" t="s">
        <v>1</v>
      </c>
      <c r="I1346" s="140"/>
      <c r="J1346" s="219"/>
      <c r="L1346" s="138"/>
      <c r="M1346" s="141"/>
      <c r="T1346" s="142"/>
      <c r="AT1346" s="139" t="s">
        <v>162</v>
      </c>
      <c r="AU1346" s="139" t="s">
        <v>88</v>
      </c>
      <c r="AV1346" s="12" t="s">
        <v>86</v>
      </c>
      <c r="AW1346" s="12" t="s">
        <v>32</v>
      </c>
      <c r="AX1346" s="12" t="s">
        <v>78</v>
      </c>
      <c r="AY1346" s="139" t="s">
        <v>153</v>
      </c>
    </row>
    <row r="1347" spans="2:65" s="12" customFormat="1">
      <c r="B1347" s="138"/>
      <c r="C1347" s="219"/>
      <c r="D1347" s="220" t="s">
        <v>162</v>
      </c>
      <c r="E1347" s="221" t="s">
        <v>1</v>
      </c>
      <c r="F1347" s="222" t="s">
        <v>264</v>
      </c>
      <c r="G1347" s="219"/>
      <c r="H1347" s="221" t="s">
        <v>1</v>
      </c>
      <c r="I1347" s="140"/>
      <c r="J1347" s="219"/>
      <c r="L1347" s="138"/>
      <c r="M1347" s="141"/>
      <c r="T1347" s="142"/>
      <c r="AT1347" s="139" t="s">
        <v>162</v>
      </c>
      <c r="AU1347" s="139" t="s">
        <v>88</v>
      </c>
      <c r="AV1347" s="12" t="s">
        <v>86</v>
      </c>
      <c r="AW1347" s="12" t="s">
        <v>32</v>
      </c>
      <c r="AX1347" s="12" t="s">
        <v>78</v>
      </c>
      <c r="AY1347" s="139" t="s">
        <v>153</v>
      </c>
    </row>
    <row r="1348" spans="2:65" s="12" customFormat="1">
      <c r="B1348" s="138"/>
      <c r="C1348" s="219"/>
      <c r="D1348" s="220" t="s">
        <v>162</v>
      </c>
      <c r="E1348" s="221" t="s">
        <v>1</v>
      </c>
      <c r="F1348" s="222" t="s">
        <v>276</v>
      </c>
      <c r="G1348" s="219"/>
      <c r="H1348" s="221" t="s">
        <v>1</v>
      </c>
      <c r="I1348" s="140"/>
      <c r="J1348" s="219"/>
      <c r="L1348" s="138"/>
      <c r="M1348" s="141"/>
      <c r="T1348" s="142"/>
      <c r="AT1348" s="139" t="s">
        <v>162</v>
      </c>
      <c r="AU1348" s="139" t="s">
        <v>88</v>
      </c>
      <c r="AV1348" s="12" t="s">
        <v>86</v>
      </c>
      <c r="AW1348" s="12" t="s">
        <v>32</v>
      </c>
      <c r="AX1348" s="12" t="s">
        <v>78</v>
      </c>
      <c r="AY1348" s="139" t="s">
        <v>153</v>
      </c>
    </row>
    <row r="1349" spans="2:65" s="13" customFormat="1">
      <c r="B1349" s="143"/>
      <c r="C1349" s="223"/>
      <c r="D1349" s="220" t="s">
        <v>162</v>
      </c>
      <c r="E1349" s="224" t="s">
        <v>1</v>
      </c>
      <c r="F1349" s="225" t="s">
        <v>1059</v>
      </c>
      <c r="G1349" s="223"/>
      <c r="H1349" s="226">
        <v>39.799999999999997</v>
      </c>
      <c r="I1349" s="145"/>
      <c r="J1349" s="223"/>
      <c r="L1349" s="143"/>
      <c r="M1349" s="146"/>
      <c r="T1349" s="147"/>
      <c r="AT1349" s="144" t="s">
        <v>162</v>
      </c>
      <c r="AU1349" s="144" t="s">
        <v>88</v>
      </c>
      <c r="AV1349" s="13" t="s">
        <v>88</v>
      </c>
      <c r="AW1349" s="13" t="s">
        <v>32</v>
      </c>
      <c r="AX1349" s="13" t="s">
        <v>78</v>
      </c>
      <c r="AY1349" s="144" t="s">
        <v>153</v>
      </c>
    </row>
    <row r="1350" spans="2:65" s="12" customFormat="1">
      <c r="B1350" s="138"/>
      <c r="C1350" s="219"/>
      <c r="D1350" s="220" t="s">
        <v>162</v>
      </c>
      <c r="E1350" s="221" t="s">
        <v>1</v>
      </c>
      <c r="F1350" s="222" t="s">
        <v>512</v>
      </c>
      <c r="G1350" s="219"/>
      <c r="H1350" s="221" t="s">
        <v>1</v>
      </c>
      <c r="I1350" s="140"/>
      <c r="J1350" s="219"/>
      <c r="L1350" s="138"/>
      <c r="M1350" s="141"/>
      <c r="T1350" s="142"/>
      <c r="AT1350" s="139" t="s">
        <v>162</v>
      </c>
      <c r="AU1350" s="139" t="s">
        <v>88</v>
      </c>
      <c r="AV1350" s="12" t="s">
        <v>86</v>
      </c>
      <c r="AW1350" s="12" t="s">
        <v>32</v>
      </c>
      <c r="AX1350" s="12" t="s">
        <v>78</v>
      </c>
      <c r="AY1350" s="139" t="s">
        <v>153</v>
      </c>
    </row>
    <row r="1351" spans="2:65" s="13" customFormat="1">
      <c r="B1351" s="143"/>
      <c r="C1351" s="223"/>
      <c r="D1351" s="220" t="s">
        <v>162</v>
      </c>
      <c r="E1351" s="224" t="s">
        <v>1</v>
      </c>
      <c r="F1351" s="225" t="s">
        <v>1060</v>
      </c>
      <c r="G1351" s="223"/>
      <c r="H1351" s="226">
        <v>1.7</v>
      </c>
      <c r="I1351" s="145"/>
      <c r="J1351" s="223"/>
      <c r="L1351" s="143"/>
      <c r="M1351" s="146"/>
      <c r="T1351" s="147"/>
      <c r="AT1351" s="144" t="s">
        <v>162</v>
      </c>
      <c r="AU1351" s="144" t="s">
        <v>88</v>
      </c>
      <c r="AV1351" s="13" t="s">
        <v>88</v>
      </c>
      <c r="AW1351" s="13" t="s">
        <v>32</v>
      </c>
      <c r="AX1351" s="13" t="s">
        <v>78</v>
      </c>
      <c r="AY1351" s="144" t="s">
        <v>153</v>
      </c>
    </row>
    <row r="1352" spans="2:65" s="12" customFormat="1">
      <c r="B1352" s="138"/>
      <c r="C1352" s="219"/>
      <c r="D1352" s="220" t="s">
        <v>162</v>
      </c>
      <c r="E1352" s="221" t="s">
        <v>1</v>
      </c>
      <c r="F1352" s="222" t="s">
        <v>316</v>
      </c>
      <c r="G1352" s="219"/>
      <c r="H1352" s="221" t="s">
        <v>1</v>
      </c>
      <c r="I1352" s="140"/>
      <c r="J1352" s="219"/>
      <c r="L1352" s="138"/>
      <c r="M1352" s="141"/>
      <c r="T1352" s="142"/>
      <c r="AT1352" s="139" t="s">
        <v>162</v>
      </c>
      <c r="AU1352" s="139" t="s">
        <v>88</v>
      </c>
      <c r="AV1352" s="12" t="s">
        <v>86</v>
      </c>
      <c r="AW1352" s="12" t="s">
        <v>32</v>
      </c>
      <c r="AX1352" s="12" t="s">
        <v>78</v>
      </c>
      <c r="AY1352" s="139" t="s">
        <v>153</v>
      </c>
    </row>
    <row r="1353" spans="2:65" s="13" customFormat="1">
      <c r="B1353" s="143"/>
      <c r="C1353" s="223"/>
      <c r="D1353" s="220" t="s">
        <v>162</v>
      </c>
      <c r="E1353" s="224" t="s">
        <v>1</v>
      </c>
      <c r="F1353" s="225" t="s">
        <v>1268</v>
      </c>
      <c r="G1353" s="223"/>
      <c r="H1353" s="226">
        <v>5.6</v>
      </c>
      <c r="I1353" s="145"/>
      <c r="J1353" s="223"/>
      <c r="L1353" s="143"/>
      <c r="M1353" s="146"/>
      <c r="T1353" s="147"/>
      <c r="AT1353" s="144" t="s">
        <v>162</v>
      </c>
      <c r="AU1353" s="144" t="s">
        <v>88</v>
      </c>
      <c r="AV1353" s="13" t="s">
        <v>88</v>
      </c>
      <c r="AW1353" s="13" t="s">
        <v>32</v>
      </c>
      <c r="AX1353" s="13" t="s">
        <v>78</v>
      </c>
      <c r="AY1353" s="144" t="s">
        <v>153</v>
      </c>
    </row>
    <row r="1354" spans="2:65" s="12" customFormat="1">
      <c r="B1354" s="138"/>
      <c r="C1354" s="219"/>
      <c r="D1354" s="220" t="s">
        <v>162</v>
      </c>
      <c r="E1354" s="221" t="s">
        <v>1</v>
      </c>
      <c r="F1354" s="222" t="s">
        <v>321</v>
      </c>
      <c r="G1354" s="219"/>
      <c r="H1354" s="221" t="s">
        <v>1</v>
      </c>
      <c r="I1354" s="140"/>
      <c r="J1354" s="219"/>
      <c r="L1354" s="138"/>
      <c r="M1354" s="141"/>
      <c r="T1354" s="142"/>
      <c r="AT1354" s="139" t="s">
        <v>162</v>
      </c>
      <c r="AU1354" s="139" t="s">
        <v>88</v>
      </c>
      <c r="AV1354" s="12" t="s">
        <v>86</v>
      </c>
      <c r="AW1354" s="12" t="s">
        <v>32</v>
      </c>
      <c r="AX1354" s="12" t="s">
        <v>78</v>
      </c>
      <c r="AY1354" s="139" t="s">
        <v>153</v>
      </c>
    </row>
    <row r="1355" spans="2:65" s="13" customFormat="1">
      <c r="B1355" s="143"/>
      <c r="C1355" s="223"/>
      <c r="D1355" s="220" t="s">
        <v>162</v>
      </c>
      <c r="E1355" s="224" t="s">
        <v>1</v>
      </c>
      <c r="F1355" s="225" t="s">
        <v>1061</v>
      </c>
      <c r="G1355" s="223"/>
      <c r="H1355" s="226">
        <v>6.6</v>
      </c>
      <c r="I1355" s="145"/>
      <c r="J1355" s="223"/>
      <c r="L1355" s="143"/>
      <c r="M1355" s="146"/>
      <c r="T1355" s="147"/>
      <c r="AT1355" s="144" t="s">
        <v>162</v>
      </c>
      <c r="AU1355" s="144" t="s">
        <v>88</v>
      </c>
      <c r="AV1355" s="13" t="s">
        <v>88</v>
      </c>
      <c r="AW1355" s="13" t="s">
        <v>32</v>
      </c>
      <c r="AX1355" s="13" t="s">
        <v>78</v>
      </c>
      <c r="AY1355" s="144" t="s">
        <v>153</v>
      </c>
    </row>
    <row r="1356" spans="2:65" s="14" customFormat="1">
      <c r="B1356" s="148"/>
      <c r="C1356" s="227"/>
      <c r="D1356" s="220" t="s">
        <v>162</v>
      </c>
      <c r="E1356" s="228" t="s">
        <v>1</v>
      </c>
      <c r="F1356" s="229" t="s">
        <v>165</v>
      </c>
      <c r="G1356" s="227"/>
      <c r="H1356" s="230">
        <v>53.7</v>
      </c>
      <c r="I1356" s="150"/>
      <c r="J1356" s="227"/>
      <c r="L1356" s="148"/>
      <c r="M1356" s="151"/>
      <c r="T1356" s="152"/>
      <c r="AT1356" s="149" t="s">
        <v>162</v>
      </c>
      <c r="AU1356" s="149" t="s">
        <v>88</v>
      </c>
      <c r="AV1356" s="14" t="s">
        <v>166</v>
      </c>
      <c r="AW1356" s="14" t="s">
        <v>32</v>
      </c>
      <c r="AX1356" s="14" t="s">
        <v>78</v>
      </c>
      <c r="AY1356" s="149" t="s">
        <v>153</v>
      </c>
    </row>
    <row r="1357" spans="2:65" s="12" customFormat="1">
      <c r="B1357" s="138"/>
      <c r="C1357" s="219"/>
      <c r="D1357" s="220" t="s">
        <v>162</v>
      </c>
      <c r="E1357" s="221" t="s">
        <v>1</v>
      </c>
      <c r="F1357" s="222" t="s">
        <v>268</v>
      </c>
      <c r="G1357" s="219"/>
      <c r="H1357" s="221" t="s">
        <v>1</v>
      </c>
      <c r="I1357" s="140"/>
      <c r="J1357" s="219"/>
      <c r="L1357" s="138"/>
      <c r="M1357" s="141"/>
      <c r="T1357" s="142"/>
      <c r="AT1357" s="139" t="s">
        <v>162</v>
      </c>
      <c r="AU1357" s="139" t="s">
        <v>88</v>
      </c>
      <c r="AV1357" s="12" t="s">
        <v>86</v>
      </c>
      <c r="AW1357" s="12" t="s">
        <v>32</v>
      </c>
      <c r="AX1357" s="12" t="s">
        <v>78</v>
      </c>
      <c r="AY1357" s="139" t="s">
        <v>153</v>
      </c>
    </row>
    <row r="1358" spans="2:65" s="12" customFormat="1">
      <c r="B1358" s="138"/>
      <c r="C1358" s="219"/>
      <c r="D1358" s="220" t="s">
        <v>162</v>
      </c>
      <c r="E1358" s="221" t="s">
        <v>1</v>
      </c>
      <c r="F1358" s="222" t="s">
        <v>331</v>
      </c>
      <c r="G1358" s="219"/>
      <c r="H1358" s="221" t="s">
        <v>1</v>
      </c>
      <c r="I1358" s="140"/>
      <c r="J1358" s="219"/>
      <c r="L1358" s="138"/>
      <c r="M1358" s="141"/>
      <c r="T1358" s="142"/>
      <c r="AT1358" s="139" t="s">
        <v>162</v>
      </c>
      <c r="AU1358" s="139" t="s">
        <v>88</v>
      </c>
      <c r="AV1358" s="12" t="s">
        <v>86</v>
      </c>
      <c r="AW1358" s="12" t="s">
        <v>32</v>
      </c>
      <c r="AX1358" s="12" t="s">
        <v>78</v>
      </c>
      <c r="AY1358" s="139" t="s">
        <v>153</v>
      </c>
    </row>
    <row r="1359" spans="2:65" s="13" customFormat="1">
      <c r="B1359" s="143"/>
      <c r="C1359" s="223"/>
      <c r="D1359" s="220" t="s">
        <v>162</v>
      </c>
      <c r="E1359" s="224" t="s">
        <v>1</v>
      </c>
      <c r="F1359" s="225" t="s">
        <v>1062</v>
      </c>
      <c r="G1359" s="223"/>
      <c r="H1359" s="226">
        <v>20.5</v>
      </c>
      <c r="I1359" s="145"/>
      <c r="J1359" s="223"/>
      <c r="L1359" s="143"/>
      <c r="M1359" s="146"/>
      <c r="T1359" s="147"/>
      <c r="AT1359" s="144" t="s">
        <v>162</v>
      </c>
      <c r="AU1359" s="144" t="s">
        <v>88</v>
      </c>
      <c r="AV1359" s="13" t="s">
        <v>88</v>
      </c>
      <c r="AW1359" s="13" t="s">
        <v>32</v>
      </c>
      <c r="AX1359" s="13" t="s">
        <v>78</v>
      </c>
      <c r="AY1359" s="144" t="s">
        <v>153</v>
      </c>
    </row>
    <row r="1360" spans="2:65" s="14" customFormat="1">
      <c r="B1360" s="148"/>
      <c r="C1360" s="227"/>
      <c r="D1360" s="220" t="s">
        <v>162</v>
      </c>
      <c r="E1360" s="228" t="s">
        <v>1</v>
      </c>
      <c r="F1360" s="229" t="s">
        <v>165</v>
      </c>
      <c r="G1360" s="227"/>
      <c r="H1360" s="230">
        <v>20.5</v>
      </c>
      <c r="I1360" s="150"/>
      <c r="J1360" s="227"/>
      <c r="L1360" s="148"/>
      <c r="M1360" s="151"/>
      <c r="T1360" s="152"/>
      <c r="AT1360" s="149" t="s">
        <v>162</v>
      </c>
      <c r="AU1360" s="149" t="s">
        <v>88</v>
      </c>
      <c r="AV1360" s="14" t="s">
        <v>166</v>
      </c>
      <c r="AW1360" s="14" t="s">
        <v>32</v>
      </c>
      <c r="AX1360" s="14" t="s">
        <v>78</v>
      </c>
      <c r="AY1360" s="149" t="s">
        <v>153</v>
      </c>
    </row>
    <row r="1361" spans="2:65" s="15" customFormat="1">
      <c r="B1361" s="153"/>
      <c r="C1361" s="231"/>
      <c r="D1361" s="220" t="s">
        <v>162</v>
      </c>
      <c r="E1361" s="232" t="s">
        <v>1</v>
      </c>
      <c r="F1361" s="233" t="s">
        <v>167</v>
      </c>
      <c r="G1361" s="231"/>
      <c r="H1361" s="234">
        <v>74.2</v>
      </c>
      <c r="I1361" s="155"/>
      <c r="J1361" s="231"/>
      <c r="L1361" s="153"/>
      <c r="M1361" s="156"/>
      <c r="T1361" s="157"/>
      <c r="AT1361" s="154" t="s">
        <v>162</v>
      </c>
      <c r="AU1361" s="154" t="s">
        <v>88</v>
      </c>
      <c r="AV1361" s="15" t="s">
        <v>160</v>
      </c>
      <c r="AW1361" s="15" t="s">
        <v>32</v>
      </c>
      <c r="AX1361" s="15" t="s">
        <v>86</v>
      </c>
      <c r="AY1361" s="154" t="s">
        <v>153</v>
      </c>
    </row>
    <row r="1362" spans="2:65" s="1" customFormat="1" ht="24.15" customHeight="1">
      <c r="B1362" s="129"/>
      <c r="C1362" s="214" t="s">
        <v>1334</v>
      </c>
      <c r="D1362" s="214" t="s">
        <v>155</v>
      </c>
      <c r="E1362" s="215" t="s">
        <v>1335</v>
      </c>
      <c r="F1362" s="216" t="s">
        <v>1336</v>
      </c>
      <c r="G1362" s="217" t="s">
        <v>337</v>
      </c>
      <c r="H1362" s="218">
        <v>70.56</v>
      </c>
      <c r="I1362" s="131"/>
      <c r="J1362" s="248">
        <f>ROUND(I1362*H1362,2)</f>
        <v>0</v>
      </c>
      <c r="K1362" s="130" t="s">
        <v>159</v>
      </c>
      <c r="L1362" s="32"/>
      <c r="M1362" s="132" t="s">
        <v>1</v>
      </c>
      <c r="N1362" s="133" t="s">
        <v>43</v>
      </c>
      <c r="P1362" s="134">
        <f>O1362*H1362</f>
        <v>0</v>
      </c>
      <c r="Q1362" s="134">
        <v>3.2000000000000003E-4</v>
      </c>
      <c r="R1362" s="134">
        <f>Q1362*H1362</f>
        <v>2.2579200000000004E-2</v>
      </c>
      <c r="S1362" s="134">
        <v>0</v>
      </c>
      <c r="T1362" s="135">
        <f>S1362*H1362</f>
        <v>0</v>
      </c>
      <c r="AR1362" s="136" t="s">
        <v>271</v>
      </c>
      <c r="AT1362" s="136" t="s">
        <v>155</v>
      </c>
      <c r="AU1362" s="136" t="s">
        <v>88</v>
      </c>
      <c r="AY1362" s="17" t="s">
        <v>153</v>
      </c>
      <c r="BE1362" s="137">
        <f>IF(N1362="základní",J1362,0)</f>
        <v>0</v>
      </c>
      <c r="BF1362" s="137">
        <f>IF(N1362="snížená",J1362,0)</f>
        <v>0</v>
      </c>
      <c r="BG1362" s="137">
        <f>IF(N1362="zákl. přenesená",J1362,0)</f>
        <v>0</v>
      </c>
      <c r="BH1362" s="137">
        <f>IF(N1362="sníž. přenesená",J1362,0)</f>
        <v>0</v>
      </c>
      <c r="BI1362" s="137">
        <f>IF(N1362="nulová",J1362,0)</f>
        <v>0</v>
      </c>
      <c r="BJ1362" s="17" t="s">
        <v>86</v>
      </c>
      <c r="BK1362" s="137">
        <f>ROUND(I1362*H1362,2)</f>
        <v>0</v>
      </c>
      <c r="BL1362" s="17" t="s">
        <v>271</v>
      </c>
      <c r="BM1362" s="136" t="s">
        <v>1337</v>
      </c>
    </row>
    <row r="1363" spans="2:65" s="12" customFormat="1">
      <c r="B1363" s="138"/>
      <c r="C1363" s="219"/>
      <c r="D1363" s="220" t="s">
        <v>162</v>
      </c>
      <c r="E1363" s="221" t="s">
        <v>1</v>
      </c>
      <c r="F1363" s="222" t="s">
        <v>1338</v>
      </c>
      <c r="G1363" s="219"/>
      <c r="H1363" s="221" t="s">
        <v>1</v>
      </c>
      <c r="I1363" s="140"/>
      <c r="J1363" s="219"/>
      <c r="L1363" s="138"/>
      <c r="M1363" s="141"/>
      <c r="T1363" s="142"/>
      <c r="AT1363" s="139" t="s">
        <v>162</v>
      </c>
      <c r="AU1363" s="139" t="s">
        <v>88</v>
      </c>
      <c r="AV1363" s="12" t="s">
        <v>86</v>
      </c>
      <c r="AW1363" s="12" t="s">
        <v>32</v>
      </c>
      <c r="AX1363" s="12" t="s">
        <v>78</v>
      </c>
      <c r="AY1363" s="139" t="s">
        <v>153</v>
      </c>
    </row>
    <row r="1364" spans="2:65" s="13" customFormat="1">
      <c r="B1364" s="143"/>
      <c r="C1364" s="223"/>
      <c r="D1364" s="220" t="s">
        <v>162</v>
      </c>
      <c r="E1364" s="224" t="s">
        <v>1</v>
      </c>
      <c r="F1364" s="225" t="s">
        <v>1339</v>
      </c>
      <c r="G1364" s="223"/>
      <c r="H1364" s="226">
        <v>30.64</v>
      </c>
      <c r="I1364" s="145"/>
      <c r="J1364" s="223"/>
      <c r="L1364" s="143"/>
      <c r="M1364" s="146"/>
      <c r="T1364" s="147"/>
      <c r="AT1364" s="144" t="s">
        <v>162</v>
      </c>
      <c r="AU1364" s="144" t="s">
        <v>88</v>
      </c>
      <c r="AV1364" s="13" t="s">
        <v>88</v>
      </c>
      <c r="AW1364" s="13" t="s">
        <v>32</v>
      </c>
      <c r="AX1364" s="13" t="s">
        <v>78</v>
      </c>
      <c r="AY1364" s="144" t="s">
        <v>153</v>
      </c>
    </row>
    <row r="1365" spans="2:65" s="13" customFormat="1">
      <c r="B1365" s="143"/>
      <c r="C1365" s="223"/>
      <c r="D1365" s="220" t="s">
        <v>162</v>
      </c>
      <c r="E1365" s="224" t="s">
        <v>1</v>
      </c>
      <c r="F1365" s="225" t="s">
        <v>1340</v>
      </c>
      <c r="G1365" s="223"/>
      <c r="H1365" s="226">
        <v>4.5999999999999996</v>
      </c>
      <c r="I1365" s="145"/>
      <c r="J1365" s="223"/>
      <c r="L1365" s="143"/>
      <c r="M1365" s="146"/>
      <c r="T1365" s="147"/>
      <c r="AT1365" s="144" t="s">
        <v>162</v>
      </c>
      <c r="AU1365" s="144" t="s">
        <v>88</v>
      </c>
      <c r="AV1365" s="13" t="s">
        <v>88</v>
      </c>
      <c r="AW1365" s="13" t="s">
        <v>32</v>
      </c>
      <c r="AX1365" s="13" t="s">
        <v>78</v>
      </c>
      <c r="AY1365" s="144" t="s">
        <v>153</v>
      </c>
    </row>
    <row r="1366" spans="2:65" s="13" customFormat="1">
      <c r="B1366" s="143"/>
      <c r="C1366" s="223"/>
      <c r="D1366" s="220" t="s">
        <v>162</v>
      </c>
      <c r="E1366" s="224" t="s">
        <v>1</v>
      </c>
      <c r="F1366" s="225" t="s">
        <v>1341</v>
      </c>
      <c r="G1366" s="223"/>
      <c r="H1366" s="226">
        <v>8.5399999999999991</v>
      </c>
      <c r="I1366" s="145"/>
      <c r="J1366" s="223"/>
      <c r="L1366" s="143"/>
      <c r="M1366" s="146"/>
      <c r="T1366" s="147"/>
      <c r="AT1366" s="144" t="s">
        <v>162</v>
      </c>
      <c r="AU1366" s="144" t="s">
        <v>88</v>
      </c>
      <c r="AV1366" s="13" t="s">
        <v>88</v>
      </c>
      <c r="AW1366" s="13" t="s">
        <v>32</v>
      </c>
      <c r="AX1366" s="13" t="s">
        <v>78</v>
      </c>
      <c r="AY1366" s="144" t="s">
        <v>153</v>
      </c>
    </row>
    <row r="1367" spans="2:65" s="13" customFormat="1">
      <c r="B1367" s="143"/>
      <c r="C1367" s="223"/>
      <c r="D1367" s="220" t="s">
        <v>162</v>
      </c>
      <c r="E1367" s="224" t="s">
        <v>1</v>
      </c>
      <c r="F1367" s="225" t="s">
        <v>1342</v>
      </c>
      <c r="G1367" s="223"/>
      <c r="H1367" s="226">
        <v>9.34</v>
      </c>
      <c r="I1367" s="145"/>
      <c r="J1367" s="223"/>
      <c r="L1367" s="143"/>
      <c r="M1367" s="146"/>
      <c r="T1367" s="147"/>
      <c r="AT1367" s="144" t="s">
        <v>162</v>
      </c>
      <c r="AU1367" s="144" t="s">
        <v>88</v>
      </c>
      <c r="AV1367" s="13" t="s">
        <v>88</v>
      </c>
      <c r="AW1367" s="13" t="s">
        <v>32</v>
      </c>
      <c r="AX1367" s="13" t="s">
        <v>78</v>
      </c>
      <c r="AY1367" s="144" t="s">
        <v>153</v>
      </c>
    </row>
    <row r="1368" spans="2:65" s="13" customFormat="1">
      <c r="B1368" s="143"/>
      <c r="C1368" s="223"/>
      <c r="D1368" s="220" t="s">
        <v>162</v>
      </c>
      <c r="E1368" s="224" t="s">
        <v>1</v>
      </c>
      <c r="F1368" s="225" t="s">
        <v>1343</v>
      </c>
      <c r="G1368" s="223"/>
      <c r="H1368" s="226">
        <v>17.440000000000001</v>
      </c>
      <c r="I1368" s="145"/>
      <c r="J1368" s="223"/>
      <c r="L1368" s="143"/>
      <c r="M1368" s="146"/>
      <c r="T1368" s="147"/>
      <c r="AT1368" s="144" t="s">
        <v>162</v>
      </c>
      <c r="AU1368" s="144" t="s">
        <v>88</v>
      </c>
      <c r="AV1368" s="13" t="s">
        <v>88</v>
      </c>
      <c r="AW1368" s="13" t="s">
        <v>32</v>
      </c>
      <c r="AX1368" s="13" t="s">
        <v>78</v>
      </c>
      <c r="AY1368" s="144" t="s">
        <v>153</v>
      </c>
    </row>
    <row r="1369" spans="2:65" s="14" customFormat="1">
      <c r="B1369" s="148"/>
      <c r="C1369" s="227"/>
      <c r="D1369" s="220" t="s">
        <v>162</v>
      </c>
      <c r="E1369" s="228" t="s">
        <v>1</v>
      </c>
      <c r="F1369" s="229" t="s">
        <v>165</v>
      </c>
      <c r="G1369" s="227"/>
      <c r="H1369" s="230">
        <v>70.56</v>
      </c>
      <c r="I1369" s="150"/>
      <c r="J1369" s="227"/>
      <c r="L1369" s="148"/>
      <c r="M1369" s="151"/>
      <c r="T1369" s="152"/>
      <c r="AT1369" s="149" t="s">
        <v>162</v>
      </c>
      <c r="AU1369" s="149" t="s">
        <v>88</v>
      </c>
      <c r="AV1369" s="14" t="s">
        <v>166</v>
      </c>
      <c r="AW1369" s="14" t="s">
        <v>32</v>
      </c>
      <c r="AX1369" s="14" t="s">
        <v>78</v>
      </c>
      <c r="AY1369" s="149" t="s">
        <v>153</v>
      </c>
    </row>
    <row r="1370" spans="2:65" s="15" customFormat="1">
      <c r="B1370" s="153"/>
      <c r="C1370" s="231"/>
      <c r="D1370" s="220" t="s">
        <v>162</v>
      </c>
      <c r="E1370" s="232" t="s">
        <v>1</v>
      </c>
      <c r="F1370" s="233" t="s">
        <v>167</v>
      </c>
      <c r="G1370" s="231"/>
      <c r="H1370" s="234">
        <v>70.56</v>
      </c>
      <c r="I1370" s="155"/>
      <c r="J1370" s="231"/>
      <c r="L1370" s="153"/>
      <c r="M1370" s="156"/>
      <c r="T1370" s="157"/>
      <c r="AT1370" s="154" t="s">
        <v>162</v>
      </c>
      <c r="AU1370" s="154" t="s">
        <v>88</v>
      </c>
      <c r="AV1370" s="15" t="s">
        <v>160</v>
      </c>
      <c r="AW1370" s="15" t="s">
        <v>32</v>
      </c>
      <c r="AX1370" s="15" t="s">
        <v>86</v>
      </c>
      <c r="AY1370" s="154" t="s">
        <v>153</v>
      </c>
    </row>
    <row r="1371" spans="2:65" s="1" customFormat="1" ht="24.15" customHeight="1">
      <c r="B1371" s="129"/>
      <c r="C1371" s="214" t="s">
        <v>1344</v>
      </c>
      <c r="D1371" s="214" t="s">
        <v>155</v>
      </c>
      <c r="E1371" s="215" t="s">
        <v>1345</v>
      </c>
      <c r="F1371" s="216" t="s">
        <v>1346</v>
      </c>
      <c r="G1371" s="217" t="s">
        <v>217</v>
      </c>
      <c r="H1371" s="218">
        <v>74.2</v>
      </c>
      <c r="I1371" s="131"/>
      <c r="J1371" s="248">
        <f>ROUND(I1371*H1371,2)</f>
        <v>0</v>
      </c>
      <c r="K1371" s="130" t="s">
        <v>159</v>
      </c>
      <c r="L1371" s="32"/>
      <c r="M1371" s="132" t="s">
        <v>1</v>
      </c>
      <c r="N1371" s="133" t="s">
        <v>43</v>
      </c>
      <c r="P1371" s="134">
        <f>O1371*H1371</f>
        <v>0</v>
      </c>
      <c r="Q1371" s="134">
        <v>5.0000000000000002E-5</v>
      </c>
      <c r="R1371" s="134">
        <f>Q1371*H1371</f>
        <v>3.7100000000000002E-3</v>
      </c>
      <c r="S1371" s="134">
        <v>0</v>
      </c>
      <c r="T1371" s="135">
        <f>S1371*H1371</f>
        <v>0</v>
      </c>
      <c r="AR1371" s="136" t="s">
        <v>271</v>
      </c>
      <c r="AT1371" s="136" t="s">
        <v>155</v>
      </c>
      <c r="AU1371" s="136" t="s">
        <v>88</v>
      </c>
      <c r="AY1371" s="17" t="s">
        <v>153</v>
      </c>
      <c r="BE1371" s="137">
        <f>IF(N1371="základní",J1371,0)</f>
        <v>0</v>
      </c>
      <c r="BF1371" s="137">
        <f>IF(N1371="snížená",J1371,0)</f>
        <v>0</v>
      </c>
      <c r="BG1371" s="137">
        <f>IF(N1371="zákl. přenesená",J1371,0)</f>
        <v>0</v>
      </c>
      <c r="BH1371" s="137">
        <f>IF(N1371="sníž. přenesená",J1371,0)</f>
        <v>0</v>
      </c>
      <c r="BI1371" s="137">
        <f>IF(N1371="nulová",J1371,0)</f>
        <v>0</v>
      </c>
      <c r="BJ1371" s="17" t="s">
        <v>86</v>
      </c>
      <c r="BK1371" s="137">
        <f>ROUND(I1371*H1371,2)</f>
        <v>0</v>
      </c>
      <c r="BL1371" s="17" t="s">
        <v>271</v>
      </c>
      <c r="BM1371" s="136" t="s">
        <v>1347</v>
      </c>
    </row>
    <row r="1372" spans="2:65" s="12" customFormat="1">
      <c r="B1372" s="138"/>
      <c r="C1372" s="219"/>
      <c r="D1372" s="220" t="s">
        <v>162</v>
      </c>
      <c r="E1372" s="221" t="s">
        <v>1</v>
      </c>
      <c r="F1372" s="222" t="s">
        <v>1348</v>
      </c>
      <c r="G1372" s="219"/>
      <c r="H1372" s="221" t="s">
        <v>1</v>
      </c>
      <c r="I1372" s="140"/>
      <c r="J1372" s="219"/>
      <c r="L1372" s="138"/>
      <c r="M1372" s="141"/>
      <c r="T1372" s="142"/>
      <c r="AT1372" s="139" t="s">
        <v>162</v>
      </c>
      <c r="AU1372" s="139" t="s">
        <v>88</v>
      </c>
      <c r="AV1372" s="12" t="s">
        <v>86</v>
      </c>
      <c r="AW1372" s="12" t="s">
        <v>32</v>
      </c>
      <c r="AX1372" s="12" t="s">
        <v>78</v>
      </c>
      <c r="AY1372" s="139" t="s">
        <v>153</v>
      </c>
    </row>
    <row r="1373" spans="2:65" s="13" customFormat="1">
      <c r="B1373" s="143"/>
      <c r="C1373" s="223"/>
      <c r="D1373" s="220" t="s">
        <v>162</v>
      </c>
      <c r="E1373" s="224" t="s">
        <v>1</v>
      </c>
      <c r="F1373" s="225" t="s">
        <v>1349</v>
      </c>
      <c r="G1373" s="223"/>
      <c r="H1373" s="226">
        <v>74.2</v>
      </c>
      <c r="I1373" s="145"/>
      <c r="J1373" s="223"/>
      <c r="L1373" s="143"/>
      <c r="M1373" s="146"/>
      <c r="T1373" s="147"/>
      <c r="AT1373" s="144" t="s">
        <v>162</v>
      </c>
      <c r="AU1373" s="144" t="s">
        <v>88</v>
      </c>
      <c r="AV1373" s="13" t="s">
        <v>88</v>
      </c>
      <c r="AW1373" s="13" t="s">
        <v>32</v>
      </c>
      <c r="AX1373" s="13" t="s">
        <v>78</v>
      </c>
      <c r="AY1373" s="144" t="s">
        <v>153</v>
      </c>
    </row>
    <row r="1374" spans="2:65" s="14" customFormat="1">
      <c r="B1374" s="148"/>
      <c r="C1374" s="227"/>
      <c r="D1374" s="220" t="s">
        <v>162</v>
      </c>
      <c r="E1374" s="228" t="s">
        <v>1</v>
      </c>
      <c r="F1374" s="229" t="s">
        <v>165</v>
      </c>
      <c r="G1374" s="227"/>
      <c r="H1374" s="230">
        <v>74.2</v>
      </c>
      <c r="I1374" s="150"/>
      <c r="J1374" s="227"/>
      <c r="L1374" s="148"/>
      <c r="M1374" s="151"/>
      <c r="T1374" s="152"/>
      <c r="AT1374" s="149" t="s">
        <v>162</v>
      </c>
      <c r="AU1374" s="149" t="s">
        <v>88</v>
      </c>
      <c r="AV1374" s="14" t="s">
        <v>166</v>
      </c>
      <c r="AW1374" s="14" t="s">
        <v>32</v>
      </c>
      <c r="AX1374" s="14" t="s">
        <v>78</v>
      </c>
      <c r="AY1374" s="149" t="s">
        <v>153</v>
      </c>
    </row>
    <row r="1375" spans="2:65" s="15" customFormat="1">
      <c r="B1375" s="153"/>
      <c r="C1375" s="231"/>
      <c r="D1375" s="220" t="s">
        <v>162</v>
      </c>
      <c r="E1375" s="232" t="s">
        <v>1</v>
      </c>
      <c r="F1375" s="233" t="s">
        <v>167</v>
      </c>
      <c r="G1375" s="231"/>
      <c r="H1375" s="234">
        <v>74.2</v>
      </c>
      <c r="I1375" s="155"/>
      <c r="J1375" s="231"/>
      <c r="L1375" s="153"/>
      <c r="M1375" s="156"/>
      <c r="T1375" s="157"/>
      <c r="AT1375" s="154" t="s">
        <v>162</v>
      </c>
      <c r="AU1375" s="154" t="s">
        <v>88</v>
      </c>
      <c r="AV1375" s="15" t="s">
        <v>160</v>
      </c>
      <c r="AW1375" s="15" t="s">
        <v>32</v>
      </c>
      <c r="AX1375" s="15" t="s">
        <v>86</v>
      </c>
      <c r="AY1375" s="154" t="s">
        <v>153</v>
      </c>
    </row>
    <row r="1376" spans="2:65" s="1" customFormat="1" ht="44.25" customHeight="1">
      <c r="B1376" s="129"/>
      <c r="C1376" s="214" t="s">
        <v>1350</v>
      </c>
      <c r="D1376" s="214" t="s">
        <v>155</v>
      </c>
      <c r="E1376" s="215" t="s">
        <v>1351</v>
      </c>
      <c r="F1376" s="216" t="s">
        <v>1352</v>
      </c>
      <c r="G1376" s="217" t="s">
        <v>873</v>
      </c>
      <c r="H1376" s="163"/>
      <c r="I1376" s="131"/>
      <c r="J1376" s="248">
        <f>ROUND(I1376*H1376,2)</f>
        <v>0</v>
      </c>
      <c r="K1376" s="130" t="s">
        <v>159</v>
      </c>
      <c r="L1376" s="32"/>
      <c r="M1376" s="132" t="s">
        <v>1</v>
      </c>
      <c r="N1376" s="133" t="s">
        <v>43</v>
      </c>
      <c r="P1376" s="134">
        <f>O1376*H1376</f>
        <v>0</v>
      </c>
      <c r="Q1376" s="134">
        <v>0</v>
      </c>
      <c r="R1376" s="134">
        <f>Q1376*H1376</f>
        <v>0</v>
      </c>
      <c r="S1376" s="134">
        <v>0</v>
      </c>
      <c r="T1376" s="135">
        <f>S1376*H1376</f>
        <v>0</v>
      </c>
      <c r="AR1376" s="136" t="s">
        <v>271</v>
      </c>
      <c r="AT1376" s="136" t="s">
        <v>155</v>
      </c>
      <c r="AU1376" s="136" t="s">
        <v>88</v>
      </c>
      <c r="AY1376" s="17" t="s">
        <v>153</v>
      </c>
      <c r="BE1376" s="137">
        <f>IF(N1376="základní",J1376,0)</f>
        <v>0</v>
      </c>
      <c r="BF1376" s="137">
        <f>IF(N1376="snížená",J1376,0)</f>
        <v>0</v>
      </c>
      <c r="BG1376" s="137">
        <f>IF(N1376="zákl. přenesená",J1376,0)</f>
        <v>0</v>
      </c>
      <c r="BH1376" s="137">
        <f>IF(N1376="sníž. přenesená",J1376,0)</f>
        <v>0</v>
      </c>
      <c r="BI1376" s="137">
        <f>IF(N1376="nulová",J1376,0)</f>
        <v>0</v>
      </c>
      <c r="BJ1376" s="17" t="s">
        <v>86</v>
      </c>
      <c r="BK1376" s="137">
        <f>ROUND(I1376*H1376,2)</f>
        <v>0</v>
      </c>
      <c r="BL1376" s="17" t="s">
        <v>271</v>
      </c>
      <c r="BM1376" s="136" t="s">
        <v>1353</v>
      </c>
    </row>
    <row r="1377" spans="2:65" s="11" customFormat="1" ht="22.8" customHeight="1">
      <c r="B1377" s="119"/>
      <c r="C1377" s="235"/>
      <c r="D1377" s="236" t="s">
        <v>77</v>
      </c>
      <c r="E1377" s="237" t="s">
        <v>1354</v>
      </c>
      <c r="F1377" s="237" t="s">
        <v>1355</v>
      </c>
      <c r="G1377" s="235"/>
      <c r="H1377" s="235"/>
      <c r="I1377" s="122"/>
      <c r="J1377" s="247">
        <f>BK1377</f>
        <v>0</v>
      </c>
      <c r="L1377" s="119"/>
      <c r="M1377" s="123"/>
      <c r="P1377" s="124">
        <f>SUM(P1378:P1470)</f>
        <v>0</v>
      </c>
      <c r="R1377" s="124">
        <f>SUM(R1378:R1470)</f>
        <v>5.5770027400000011</v>
      </c>
      <c r="T1377" s="125">
        <f>SUM(T1378:T1470)</f>
        <v>1.4361600000000001</v>
      </c>
      <c r="AR1377" s="120" t="s">
        <v>88</v>
      </c>
      <c r="AT1377" s="126" t="s">
        <v>77</v>
      </c>
      <c r="AU1377" s="126" t="s">
        <v>86</v>
      </c>
      <c r="AY1377" s="120" t="s">
        <v>153</v>
      </c>
      <c r="BK1377" s="127">
        <f>SUM(BK1378:BK1470)</f>
        <v>0</v>
      </c>
    </row>
    <row r="1378" spans="2:65" s="1" customFormat="1" ht="24.15" customHeight="1">
      <c r="B1378" s="129"/>
      <c r="C1378" s="214" t="s">
        <v>1356</v>
      </c>
      <c r="D1378" s="214" t="s">
        <v>155</v>
      </c>
      <c r="E1378" s="215" t="s">
        <v>1357</v>
      </c>
      <c r="F1378" s="216" t="s">
        <v>1358</v>
      </c>
      <c r="G1378" s="217" t="s">
        <v>217</v>
      </c>
      <c r="H1378" s="218">
        <v>433.48399999999998</v>
      </c>
      <c r="I1378" s="131"/>
      <c r="J1378" s="248">
        <f>ROUND(I1378*H1378,2)</f>
        <v>0</v>
      </c>
      <c r="K1378" s="130" t="s">
        <v>159</v>
      </c>
      <c r="L1378" s="32"/>
      <c r="M1378" s="132" t="s">
        <v>1</v>
      </c>
      <c r="N1378" s="133" t="s">
        <v>43</v>
      </c>
      <c r="P1378" s="134">
        <f>O1378*H1378</f>
        <v>0</v>
      </c>
      <c r="Q1378" s="134">
        <v>0</v>
      </c>
      <c r="R1378" s="134">
        <f>Q1378*H1378</f>
        <v>0</v>
      </c>
      <c r="S1378" s="134">
        <v>0</v>
      </c>
      <c r="T1378" s="135">
        <f>S1378*H1378</f>
        <v>0</v>
      </c>
      <c r="AR1378" s="136" t="s">
        <v>271</v>
      </c>
      <c r="AT1378" s="136" t="s">
        <v>155</v>
      </c>
      <c r="AU1378" s="136" t="s">
        <v>88</v>
      </c>
      <c r="AY1378" s="17" t="s">
        <v>153</v>
      </c>
      <c r="BE1378" s="137">
        <f>IF(N1378="základní",J1378,0)</f>
        <v>0</v>
      </c>
      <c r="BF1378" s="137">
        <f>IF(N1378="snížená",J1378,0)</f>
        <v>0</v>
      </c>
      <c r="BG1378" s="137">
        <f>IF(N1378="zákl. přenesená",J1378,0)</f>
        <v>0</v>
      </c>
      <c r="BH1378" s="137">
        <f>IF(N1378="sníž. přenesená",J1378,0)</f>
        <v>0</v>
      </c>
      <c r="BI1378" s="137">
        <f>IF(N1378="nulová",J1378,0)</f>
        <v>0</v>
      </c>
      <c r="BJ1378" s="17" t="s">
        <v>86</v>
      </c>
      <c r="BK1378" s="137">
        <f>ROUND(I1378*H1378,2)</f>
        <v>0</v>
      </c>
      <c r="BL1378" s="17" t="s">
        <v>271</v>
      </c>
      <c r="BM1378" s="136" t="s">
        <v>1359</v>
      </c>
    </row>
    <row r="1379" spans="2:65" s="12" customFormat="1">
      <c r="B1379" s="138"/>
      <c r="C1379" s="219"/>
      <c r="D1379" s="220" t="s">
        <v>162</v>
      </c>
      <c r="E1379" s="221" t="s">
        <v>1</v>
      </c>
      <c r="F1379" s="222" t="s">
        <v>1360</v>
      </c>
      <c r="G1379" s="219"/>
      <c r="H1379" s="221" t="s">
        <v>1</v>
      </c>
      <c r="I1379" s="140"/>
      <c r="J1379" s="219"/>
      <c r="L1379" s="138"/>
      <c r="M1379" s="141"/>
      <c r="T1379" s="142"/>
      <c r="AT1379" s="139" t="s">
        <v>162</v>
      </c>
      <c r="AU1379" s="139" t="s">
        <v>88</v>
      </c>
      <c r="AV1379" s="12" t="s">
        <v>86</v>
      </c>
      <c r="AW1379" s="12" t="s">
        <v>32</v>
      </c>
      <c r="AX1379" s="12" t="s">
        <v>78</v>
      </c>
      <c r="AY1379" s="139" t="s">
        <v>153</v>
      </c>
    </row>
    <row r="1380" spans="2:65" s="12" customFormat="1">
      <c r="B1380" s="138"/>
      <c r="C1380" s="219"/>
      <c r="D1380" s="220" t="s">
        <v>162</v>
      </c>
      <c r="E1380" s="221" t="s">
        <v>1</v>
      </c>
      <c r="F1380" s="222" t="s">
        <v>264</v>
      </c>
      <c r="G1380" s="219"/>
      <c r="H1380" s="221" t="s">
        <v>1</v>
      </c>
      <c r="I1380" s="140"/>
      <c r="J1380" s="219"/>
      <c r="L1380" s="138"/>
      <c r="M1380" s="141"/>
      <c r="T1380" s="142"/>
      <c r="AT1380" s="139" t="s">
        <v>162</v>
      </c>
      <c r="AU1380" s="139" t="s">
        <v>88</v>
      </c>
      <c r="AV1380" s="12" t="s">
        <v>86</v>
      </c>
      <c r="AW1380" s="12" t="s">
        <v>32</v>
      </c>
      <c r="AX1380" s="12" t="s">
        <v>78</v>
      </c>
      <c r="AY1380" s="139" t="s">
        <v>153</v>
      </c>
    </row>
    <row r="1381" spans="2:65" s="13" customFormat="1">
      <c r="B1381" s="143"/>
      <c r="C1381" s="223"/>
      <c r="D1381" s="220" t="s">
        <v>162</v>
      </c>
      <c r="E1381" s="224" t="s">
        <v>1</v>
      </c>
      <c r="F1381" s="225" t="s">
        <v>1361</v>
      </c>
      <c r="G1381" s="223"/>
      <c r="H1381" s="226">
        <v>261.5</v>
      </c>
      <c r="I1381" s="145"/>
      <c r="J1381" s="223"/>
      <c r="L1381" s="143"/>
      <c r="M1381" s="146"/>
      <c r="T1381" s="147"/>
      <c r="AT1381" s="144" t="s">
        <v>162</v>
      </c>
      <c r="AU1381" s="144" t="s">
        <v>88</v>
      </c>
      <c r="AV1381" s="13" t="s">
        <v>88</v>
      </c>
      <c r="AW1381" s="13" t="s">
        <v>32</v>
      </c>
      <c r="AX1381" s="13" t="s">
        <v>78</v>
      </c>
      <c r="AY1381" s="144" t="s">
        <v>153</v>
      </c>
    </row>
    <row r="1382" spans="2:65" s="14" customFormat="1">
      <c r="B1382" s="148"/>
      <c r="C1382" s="227"/>
      <c r="D1382" s="220" t="s">
        <v>162</v>
      </c>
      <c r="E1382" s="228" t="s">
        <v>1</v>
      </c>
      <c r="F1382" s="229" t="s">
        <v>165</v>
      </c>
      <c r="G1382" s="227"/>
      <c r="H1382" s="230">
        <v>261.5</v>
      </c>
      <c r="I1382" s="150"/>
      <c r="J1382" s="227"/>
      <c r="L1382" s="148"/>
      <c r="M1382" s="151"/>
      <c r="T1382" s="152"/>
      <c r="AT1382" s="149" t="s">
        <v>162</v>
      </c>
      <c r="AU1382" s="149" t="s">
        <v>88</v>
      </c>
      <c r="AV1382" s="14" t="s">
        <v>166</v>
      </c>
      <c r="AW1382" s="14" t="s">
        <v>32</v>
      </c>
      <c r="AX1382" s="14" t="s">
        <v>78</v>
      </c>
      <c r="AY1382" s="149" t="s">
        <v>153</v>
      </c>
    </row>
    <row r="1383" spans="2:65" s="12" customFormat="1">
      <c r="B1383" s="138"/>
      <c r="C1383" s="219"/>
      <c r="D1383" s="220" t="s">
        <v>162</v>
      </c>
      <c r="E1383" s="221" t="s">
        <v>1</v>
      </c>
      <c r="F1383" s="222" t="s">
        <v>268</v>
      </c>
      <c r="G1383" s="219"/>
      <c r="H1383" s="221" t="s">
        <v>1</v>
      </c>
      <c r="I1383" s="140"/>
      <c r="J1383" s="219"/>
      <c r="L1383" s="138"/>
      <c r="M1383" s="141"/>
      <c r="T1383" s="142"/>
      <c r="AT1383" s="139" t="s">
        <v>162</v>
      </c>
      <c r="AU1383" s="139" t="s">
        <v>88</v>
      </c>
      <c r="AV1383" s="12" t="s">
        <v>86</v>
      </c>
      <c r="AW1383" s="12" t="s">
        <v>32</v>
      </c>
      <c r="AX1383" s="12" t="s">
        <v>78</v>
      </c>
      <c r="AY1383" s="139" t="s">
        <v>153</v>
      </c>
    </row>
    <row r="1384" spans="2:65" s="13" customFormat="1">
      <c r="B1384" s="143"/>
      <c r="C1384" s="223"/>
      <c r="D1384" s="220" t="s">
        <v>162</v>
      </c>
      <c r="E1384" s="224" t="s">
        <v>1</v>
      </c>
      <c r="F1384" s="225" t="s">
        <v>1362</v>
      </c>
      <c r="G1384" s="223"/>
      <c r="H1384" s="226">
        <v>153.5</v>
      </c>
      <c r="I1384" s="145"/>
      <c r="J1384" s="223"/>
      <c r="L1384" s="143"/>
      <c r="M1384" s="146"/>
      <c r="T1384" s="147"/>
      <c r="AT1384" s="144" t="s">
        <v>162</v>
      </c>
      <c r="AU1384" s="144" t="s">
        <v>88</v>
      </c>
      <c r="AV1384" s="13" t="s">
        <v>88</v>
      </c>
      <c r="AW1384" s="13" t="s">
        <v>32</v>
      </c>
      <c r="AX1384" s="13" t="s">
        <v>78</v>
      </c>
      <c r="AY1384" s="144" t="s">
        <v>153</v>
      </c>
    </row>
    <row r="1385" spans="2:65" s="14" customFormat="1">
      <c r="B1385" s="148"/>
      <c r="C1385" s="227"/>
      <c r="D1385" s="220" t="s">
        <v>162</v>
      </c>
      <c r="E1385" s="228" t="s">
        <v>1</v>
      </c>
      <c r="F1385" s="229" t="s">
        <v>165</v>
      </c>
      <c r="G1385" s="227"/>
      <c r="H1385" s="230">
        <v>153.5</v>
      </c>
      <c r="I1385" s="150"/>
      <c r="J1385" s="227"/>
      <c r="L1385" s="148"/>
      <c r="M1385" s="151"/>
      <c r="T1385" s="152"/>
      <c r="AT1385" s="149" t="s">
        <v>162</v>
      </c>
      <c r="AU1385" s="149" t="s">
        <v>88</v>
      </c>
      <c r="AV1385" s="14" t="s">
        <v>166</v>
      </c>
      <c r="AW1385" s="14" t="s">
        <v>32</v>
      </c>
      <c r="AX1385" s="14" t="s">
        <v>78</v>
      </c>
      <c r="AY1385" s="149" t="s">
        <v>153</v>
      </c>
    </row>
    <row r="1386" spans="2:65" s="12" customFormat="1">
      <c r="B1386" s="138"/>
      <c r="C1386" s="219"/>
      <c r="D1386" s="220" t="s">
        <v>162</v>
      </c>
      <c r="E1386" s="221" t="s">
        <v>1</v>
      </c>
      <c r="F1386" s="222" t="s">
        <v>495</v>
      </c>
      <c r="G1386" s="219"/>
      <c r="H1386" s="221" t="s">
        <v>1</v>
      </c>
      <c r="I1386" s="140"/>
      <c r="J1386" s="219"/>
      <c r="L1386" s="138"/>
      <c r="M1386" s="141"/>
      <c r="T1386" s="142"/>
      <c r="AT1386" s="139" t="s">
        <v>162</v>
      </c>
      <c r="AU1386" s="139" t="s">
        <v>88</v>
      </c>
      <c r="AV1386" s="12" t="s">
        <v>86</v>
      </c>
      <c r="AW1386" s="12" t="s">
        <v>32</v>
      </c>
      <c r="AX1386" s="12" t="s">
        <v>78</v>
      </c>
      <c r="AY1386" s="139" t="s">
        <v>153</v>
      </c>
    </row>
    <row r="1387" spans="2:65" s="12" customFormat="1">
      <c r="B1387" s="138"/>
      <c r="C1387" s="219"/>
      <c r="D1387" s="220" t="s">
        <v>162</v>
      </c>
      <c r="E1387" s="221" t="s">
        <v>1</v>
      </c>
      <c r="F1387" s="222" t="s">
        <v>1363</v>
      </c>
      <c r="G1387" s="219"/>
      <c r="H1387" s="221" t="s">
        <v>1</v>
      </c>
      <c r="I1387" s="140"/>
      <c r="J1387" s="219"/>
      <c r="L1387" s="138"/>
      <c r="M1387" s="141"/>
      <c r="T1387" s="142"/>
      <c r="AT1387" s="139" t="s">
        <v>162</v>
      </c>
      <c r="AU1387" s="139" t="s">
        <v>88</v>
      </c>
      <c r="AV1387" s="12" t="s">
        <v>86</v>
      </c>
      <c r="AW1387" s="12" t="s">
        <v>32</v>
      </c>
      <c r="AX1387" s="12" t="s">
        <v>78</v>
      </c>
      <c r="AY1387" s="139" t="s">
        <v>153</v>
      </c>
    </row>
    <row r="1388" spans="2:65" s="13" customFormat="1">
      <c r="B1388" s="143"/>
      <c r="C1388" s="223"/>
      <c r="D1388" s="220" t="s">
        <v>162</v>
      </c>
      <c r="E1388" s="224" t="s">
        <v>1</v>
      </c>
      <c r="F1388" s="225" t="s">
        <v>477</v>
      </c>
      <c r="G1388" s="223"/>
      <c r="H1388" s="226">
        <v>14.2</v>
      </c>
      <c r="I1388" s="145"/>
      <c r="J1388" s="223"/>
      <c r="L1388" s="143"/>
      <c r="M1388" s="146"/>
      <c r="T1388" s="147"/>
      <c r="AT1388" s="144" t="s">
        <v>162</v>
      </c>
      <c r="AU1388" s="144" t="s">
        <v>88</v>
      </c>
      <c r="AV1388" s="13" t="s">
        <v>88</v>
      </c>
      <c r="AW1388" s="13" t="s">
        <v>32</v>
      </c>
      <c r="AX1388" s="13" t="s">
        <v>78</v>
      </c>
      <c r="AY1388" s="144" t="s">
        <v>153</v>
      </c>
    </row>
    <row r="1389" spans="2:65" s="12" customFormat="1">
      <c r="B1389" s="138"/>
      <c r="C1389" s="219"/>
      <c r="D1389" s="220" t="s">
        <v>162</v>
      </c>
      <c r="E1389" s="221" t="s">
        <v>1</v>
      </c>
      <c r="F1389" s="222" t="s">
        <v>1364</v>
      </c>
      <c r="G1389" s="219"/>
      <c r="H1389" s="221" t="s">
        <v>1</v>
      </c>
      <c r="I1389" s="140"/>
      <c r="J1389" s="219"/>
      <c r="L1389" s="138"/>
      <c r="M1389" s="141"/>
      <c r="T1389" s="142"/>
      <c r="AT1389" s="139" t="s">
        <v>162</v>
      </c>
      <c r="AU1389" s="139" t="s">
        <v>88</v>
      </c>
      <c r="AV1389" s="12" t="s">
        <v>86</v>
      </c>
      <c r="AW1389" s="12" t="s">
        <v>32</v>
      </c>
      <c r="AX1389" s="12" t="s">
        <v>78</v>
      </c>
      <c r="AY1389" s="139" t="s">
        <v>153</v>
      </c>
    </row>
    <row r="1390" spans="2:65" s="13" customFormat="1">
      <c r="B1390" s="143"/>
      <c r="C1390" s="223"/>
      <c r="D1390" s="220" t="s">
        <v>162</v>
      </c>
      <c r="E1390" s="224" t="s">
        <v>1</v>
      </c>
      <c r="F1390" s="225" t="s">
        <v>1365</v>
      </c>
      <c r="G1390" s="223"/>
      <c r="H1390" s="226">
        <v>4.2839999999999998</v>
      </c>
      <c r="I1390" s="145"/>
      <c r="J1390" s="223"/>
      <c r="L1390" s="143"/>
      <c r="M1390" s="146"/>
      <c r="T1390" s="147"/>
      <c r="AT1390" s="144" t="s">
        <v>162</v>
      </c>
      <c r="AU1390" s="144" t="s">
        <v>88</v>
      </c>
      <c r="AV1390" s="13" t="s">
        <v>88</v>
      </c>
      <c r="AW1390" s="13" t="s">
        <v>32</v>
      </c>
      <c r="AX1390" s="13" t="s">
        <v>78</v>
      </c>
      <c r="AY1390" s="144" t="s">
        <v>153</v>
      </c>
    </row>
    <row r="1391" spans="2:65" s="14" customFormat="1">
      <c r="B1391" s="148"/>
      <c r="C1391" s="227"/>
      <c r="D1391" s="220" t="s">
        <v>162</v>
      </c>
      <c r="E1391" s="228" t="s">
        <v>1</v>
      </c>
      <c r="F1391" s="229" t="s">
        <v>165</v>
      </c>
      <c r="G1391" s="227"/>
      <c r="H1391" s="230">
        <v>18.484000000000002</v>
      </c>
      <c r="I1391" s="150"/>
      <c r="J1391" s="227"/>
      <c r="L1391" s="148"/>
      <c r="M1391" s="151"/>
      <c r="T1391" s="152"/>
      <c r="AT1391" s="149" t="s">
        <v>162</v>
      </c>
      <c r="AU1391" s="149" t="s">
        <v>88</v>
      </c>
      <c r="AV1391" s="14" t="s">
        <v>166</v>
      </c>
      <c r="AW1391" s="14" t="s">
        <v>32</v>
      </c>
      <c r="AX1391" s="14" t="s">
        <v>78</v>
      </c>
      <c r="AY1391" s="149" t="s">
        <v>153</v>
      </c>
    </row>
    <row r="1392" spans="2:65" s="15" customFormat="1">
      <c r="B1392" s="153"/>
      <c r="C1392" s="231"/>
      <c r="D1392" s="220" t="s">
        <v>162</v>
      </c>
      <c r="E1392" s="232" t="s">
        <v>1</v>
      </c>
      <c r="F1392" s="233" t="s">
        <v>167</v>
      </c>
      <c r="G1392" s="231"/>
      <c r="H1392" s="234">
        <v>433.48399999999998</v>
      </c>
      <c r="I1392" s="155"/>
      <c r="J1392" s="231"/>
      <c r="L1392" s="153"/>
      <c r="M1392" s="156"/>
      <c r="T1392" s="157"/>
      <c r="AT1392" s="154" t="s">
        <v>162</v>
      </c>
      <c r="AU1392" s="154" t="s">
        <v>88</v>
      </c>
      <c r="AV1392" s="15" t="s">
        <v>160</v>
      </c>
      <c r="AW1392" s="15" t="s">
        <v>32</v>
      </c>
      <c r="AX1392" s="15" t="s">
        <v>86</v>
      </c>
      <c r="AY1392" s="154" t="s">
        <v>153</v>
      </c>
    </row>
    <row r="1393" spans="2:65" s="1" customFormat="1" ht="16.5" customHeight="1">
      <c r="B1393" s="129"/>
      <c r="C1393" s="214" t="s">
        <v>1366</v>
      </c>
      <c r="D1393" s="214" t="s">
        <v>155</v>
      </c>
      <c r="E1393" s="215" t="s">
        <v>1367</v>
      </c>
      <c r="F1393" s="216" t="s">
        <v>1368</v>
      </c>
      <c r="G1393" s="217" t="s">
        <v>217</v>
      </c>
      <c r="H1393" s="218">
        <v>415</v>
      </c>
      <c r="I1393" s="131"/>
      <c r="J1393" s="248">
        <f>ROUND(I1393*H1393,2)</f>
        <v>0</v>
      </c>
      <c r="K1393" s="130" t="s">
        <v>159</v>
      </c>
      <c r="L1393" s="32"/>
      <c r="M1393" s="132" t="s">
        <v>1</v>
      </c>
      <c r="N1393" s="133" t="s">
        <v>43</v>
      </c>
      <c r="P1393" s="134">
        <f>O1393*H1393</f>
        <v>0</v>
      </c>
      <c r="Q1393" s="134">
        <v>0</v>
      </c>
      <c r="R1393" s="134">
        <f>Q1393*H1393</f>
        <v>0</v>
      </c>
      <c r="S1393" s="134">
        <v>0</v>
      </c>
      <c r="T1393" s="135">
        <f>S1393*H1393</f>
        <v>0</v>
      </c>
      <c r="AR1393" s="136" t="s">
        <v>271</v>
      </c>
      <c r="AT1393" s="136" t="s">
        <v>155</v>
      </c>
      <c r="AU1393" s="136" t="s">
        <v>88</v>
      </c>
      <c r="AY1393" s="17" t="s">
        <v>153</v>
      </c>
      <c r="BE1393" s="137">
        <f>IF(N1393="základní",J1393,0)</f>
        <v>0</v>
      </c>
      <c r="BF1393" s="137">
        <f>IF(N1393="snížená",J1393,0)</f>
        <v>0</v>
      </c>
      <c r="BG1393" s="137">
        <f>IF(N1393="zákl. přenesená",J1393,0)</f>
        <v>0</v>
      </c>
      <c r="BH1393" s="137">
        <f>IF(N1393="sníž. přenesená",J1393,0)</f>
        <v>0</v>
      </c>
      <c r="BI1393" s="137">
        <f>IF(N1393="nulová",J1393,0)</f>
        <v>0</v>
      </c>
      <c r="BJ1393" s="17" t="s">
        <v>86</v>
      </c>
      <c r="BK1393" s="137">
        <f>ROUND(I1393*H1393,2)</f>
        <v>0</v>
      </c>
      <c r="BL1393" s="17" t="s">
        <v>271</v>
      </c>
      <c r="BM1393" s="136" t="s">
        <v>1369</v>
      </c>
    </row>
    <row r="1394" spans="2:65" s="12" customFormat="1">
      <c r="B1394" s="138"/>
      <c r="C1394" s="219"/>
      <c r="D1394" s="220" t="s">
        <v>162</v>
      </c>
      <c r="E1394" s="221" t="s">
        <v>1</v>
      </c>
      <c r="F1394" s="222" t="s">
        <v>1370</v>
      </c>
      <c r="G1394" s="219"/>
      <c r="H1394" s="221" t="s">
        <v>1</v>
      </c>
      <c r="I1394" s="140"/>
      <c r="J1394" s="219"/>
      <c r="L1394" s="138"/>
      <c r="M1394" s="141"/>
      <c r="T1394" s="142"/>
      <c r="AT1394" s="139" t="s">
        <v>162</v>
      </c>
      <c r="AU1394" s="139" t="s">
        <v>88</v>
      </c>
      <c r="AV1394" s="12" t="s">
        <v>86</v>
      </c>
      <c r="AW1394" s="12" t="s">
        <v>32</v>
      </c>
      <c r="AX1394" s="12" t="s">
        <v>78</v>
      </c>
      <c r="AY1394" s="139" t="s">
        <v>153</v>
      </c>
    </row>
    <row r="1395" spans="2:65" s="13" customFormat="1">
      <c r="B1395" s="143"/>
      <c r="C1395" s="223"/>
      <c r="D1395" s="220" t="s">
        <v>162</v>
      </c>
      <c r="E1395" s="224" t="s">
        <v>1</v>
      </c>
      <c r="F1395" s="225" t="s">
        <v>1371</v>
      </c>
      <c r="G1395" s="223"/>
      <c r="H1395" s="226">
        <v>415</v>
      </c>
      <c r="I1395" s="145"/>
      <c r="J1395" s="223"/>
      <c r="L1395" s="143"/>
      <c r="M1395" s="146"/>
      <c r="T1395" s="147"/>
      <c r="AT1395" s="144" t="s">
        <v>162</v>
      </c>
      <c r="AU1395" s="144" t="s">
        <v>88</v>
      </c>
      <c r="AV1395" s="13" t="s">
        <v>88</v>
      </c>
      <c r="AW1395" s="13" t="s">
        <v>32</v>
      </c>
      <c r="AX1395" s="13" t="s">
        <v>78</v>
      </c>
      <c r="AY1395" s="144" t="s">
        <v>153</v>
      </c>
    </row>
    <row r="1396" spans="2:65" s="14" customFormat="1">
      <c r="B1396" s="148"/>
      <c r="C1396" s="227"/>
      <c r="D1396" s="220" t="s">
        <v>162</v>
      </c>
      <c r="E1396" s="228" t="s">
        <v>1</v>
      </c>
      <c r="F1396" s="229" t="s">
        <v>165</v>
      </c>
      <c r="G1396" s="227"/>
      <c r="H1396" s="230">
        <v>415</v>
      </c>
      <c r="I1396" s="150"/>
      <c r="J1396" s="227"/>
      <c r="L1396" s="148"/>
      <c r="M1396" s="151"/>
      <c r="T1396" s="152"/>
      <c r="AT1396" s="149" t="s">
        <v>162</v>
      </c>
      <c r="AU1396" s="149" t="s">
        <v>88</v>
      </c>
      <c r="AV1396" s="14" t="s">
        <v>166</v>
      </c>
      <c r="AW1396" s="14" t="s">
        <v>32</v>
      </c>
      <c r="AX1396" s="14" t="s">
        <v>78</v>
      </c>
      <c r="AY1396" s="149" t="s">
        <v>153</v>
      </c>
    </row>
    <row r="1397" spans="2:65" s="15" customFormat="1">
      <c r="B1397" s="153"/>
      <c r="C1397" s="231"/>
      <c r="D1397" s="220" t="s">
        <v>162</v>
      </c>
      <c r="E1397" s="232" t="s">
        <v>1</v>
      </c>
      <c r="F1397" s="233" t="s">
        <v>167</v>
      </c>
      <c r="G1397" s="231"/>
      <c r="H1397" s="234">
        <v>415</v>
      </c>
      <c r="I1397" s="155"/>
      <c r="J1397" s="231"/>
      <c r="L1397" s="153"/>
      <c r="M1397" s="156"/>
      <c r="T1397" s="157"/>
      <c r="AT1397" s="154" t="s">
        <v>162</v>
      </c>
      <c r="AU1397" s="154" t="s">
        <v>88</v>
      </c>
      <c r="AV1397" s="15" t="s">
        <v>160</v>
      </c>
      <c r="AW1397" s="15" t="s">
        <v>32</v>
      </c>
      <c r="AX1397" s="15" t="s">
        <v>86</v>
      </c>
      <c r="AY1397" s="154" t="s">
        <v>153</v>
      </c>
    </row>
    <row r="1398" spans="2:65" s="1" customFormat="1" ht="16.5" customHeight="1">
      <c r="B1398" s="129"/>
      <c r="C1398" s="214" t="s">
        <v>1372</v>
      </c>
      <c r="D1398" s="214" t="s">
        <v>155</v>
      </c>
      <c r="E1398" s="215" t="s">
        <v>1373</v>
      </c>
      <c r="F1398" s="216" t="s">
        <v>1374</v>
      </c>
      <c r="G1398" s="217" t="s">
        <v>217</v>
      </c>
      <c r="H1398" s="218">
        <v>18.484000000000002</v>
      </c>
      <c r="I1398" s="131"/>
      <c r="J1398" s="248">
        <f>ROUND(I1398*H1398,2)</f>
        <v>0</v>
      </c>
      <c r="K1398" s="130" t="s">
        <v>159</v>
      </c>
      <c r="L1398" s="32"/>
      <c r="M1398" s="132" t="s">
        <v>1</v>
      </c>
      <c r="N1398" s="133" t="s">
        <v>43</v>
      </c>
      <c r="P1398" s="134">
        <f>O1398*H1398</f>
        <v>0</v>
      </c>
      <c r="Q1398" s="134">
        <v>0</v>
      </c>
      <c r="R1398" s="134">
        <f>Q1398*H1398</f>
        <v>0</v>
      </c>
      <c r="S1398" s="134">
        <v>0</v>
      </c>
      <c r="T1398" s="135">
        <f>S1398*H1398</f>
        <v>0</v>
      </c>
      <c r="AR1398" s="136" t="s">
        <v>271</v>
      </c>
      <c r="AT1398" s="136" t="s">
        <v>155</v>
      </c>
      <c r="AU1398" s="136" t="s">
        <v>88</v>
      </c>
      <c r="AY1398" s="17" t="s">
        <v>153</v>
      </c>
      <c r="BE1398" s="137">
        <f>IF(N1398="základní",J1398,0)</f>
        <v>0</v>
      </c>
      <c r="BF1398" s="137">
        <f>IF(N1398="snížená",J1398,0)</f>
        <v>0</v>
      </c>
      <c r="BG1398" s="137">
        <f>IF(N1398="zákl. přenesená",J1398,0)</f>
        <v>0</v>
      </c>
      <c r="BH1398" s="137">
        <f>IF(N1398="sníž. přenesená",J1398,0)</f>
        <v>0</v>
      </c>
      <c r="BI1398" s="137">
        <f>IF(N1398="nulová",J1398,0)</f>
        <v>0</v>
      </c>
      <c r="BJ1398" s="17" t="s">
        <v>86</v>
      </c>
      <c r="BK1398" s="137">
        <f>ROUND(I1398*H1398,2)</f>
        <v>0</v>
      </c>
      <c r="BL1398" s="17" t="s">
        <v>271</v>
      </c>
      <c r="BM1398" s="136" t="s">
        <v>1375</v>
      </c>
    </row>
    <row r="1399" spans="2:65" s="12" customFormat="1">
      <c r="B1399" s="138"/>
      <c r="C1399" s="219"/>
      <c r="D1399" s="220" t="s">
        <v>162</v>
      </c>
      <c r="E1399" s="221" t="s">
        <v>1</v>
      </c>
      <c r="F1399" s="222" t="s">
        <v>495</v>
      </c>
      <c r="G1399" s="219"/>
      <c r="H1399" s="221" t="s">
        <v>1</v>
      </c>
      <c r="I1399" s="140"/>
      <c r="J1399" s="219"/>
      <c r="L1399" s="138"/>
      <c r="M1399" s="141"/>
      <c r="T1399" s="142"/>
      <c r="AT1399" s="139" t="s">
        <v>162</v>
      </c>
      <c r="AU1399" s="139" t="s">
        <v>88</v>
      </c>
      <c r="AV1399" s="12" t="s">
        <v>86</v>
      </c>
      <c r="AW1399" s="12" t="s">
        <v>32</v>
      </c>
      <c r="AX1399" s="12" t="s">
        <v>78</v>
      </c>
      <c r="AY1399" s="139" t="s">
        <v>153</v>
      </c>
    </row>
    <row r="1400" spans="2:65" s="12" customFormat="1">
      <c r="B1400" s="138"/>
      <c r="C1400" s="219"/>
      <c r="D1400" s="220" t="s">
        <v>162</v>
      </c>
      <c r="E1400" s="221" t="s">
        <v>1</v>
      </c>
      <c r="F1400" s="222" t="s">
        <v>1363</v>
      </c>
      <c r="G1400" s="219"/>
      <c r="H1400" s="221" t="s">
        <v>1</v>
      </c>
      <c r="I1400" s="140"/>
      <c r="J1400" s="219"/>
      <c r="L1400" s="138"/>
      <c r="M1400" s="141"/>
      <c r="T1400" s="142"/>
      <c r="AT1400" s="139" t="s">
        <v>162</v>
      </c>
      <c r="AU1400" s="139" t="s">
        <v>88</v>
      </c>
      <c r="AV1400" s="12" t="s">
        <v>86</v>
      </c>
      <c r="AW1400" s="12" t="s">
        <v>32</v>
      </c>
      <c r="AX1400" s="12" t="s">
        <v>78</v>
      </c>
      <c r="AY1400" s="139" t="s">
        <v>153</v>
      </c>
    </row>
    <row r="1401" spans="2:65" s="13" customFormat="1">
      <c r="B1401" s="143"/>
      <c r="C1401" s="223"/>
      <c r="D1401" s="220" t="s">
        <v>162</v>
      </c>
      <c r="E1401" s="224" t="s">
        <v>1</v>
      </c>
      <c r="F1401" s="225" t="s">
        <v>477</v>
      </c>
      <c r="G1401" s="223"/>
      <c r="H1401" s="226">
        <v>14.2</v>
      </c>
      <c r="I1401" s="145"/>
      <c r="J1401" s="223"/>
      <c r="L1401" s="143"/>
      <c r="M1401" s="146"/>
      <c r="T1401" s="147"/>
      <c r="AT1401" s="144" t="s">
        <v>162</v>
      </c>
      <c r="AU1401" s="144" t="s">
        <v>88</v>
      </c>
      <c r="AV1401" s="13" t="s">
        <v>88</v>
      </c>
      <c r="AW1401" s="13" t="s">
        <v>32</v>
      </c>
      <c r="AX1401" s="13" t="s">
        <v>78</v>
      </c>
      <c r="AY1401" s="144" t="s">
        <v>153</v>
      </c>
    </row>
    <row r="1402" spans="2:65" s="12" customFormat="1">
      <c r="B1402" s="138"/>
      <c r="C1402" s="219"/>
      <c r="D1402" s="220" t="s">
        <v>162</v>
      </c>
      <c r="E1402" s="221" t="s">
        <v>1</v>
      </c>
      <c r="F1402" s="222" t="s">
        <v>1364</v>
      </c>
      <c r="G1402" s="219"/>
      <c r="H1402" s="221" t="s">
        <v>1</v>
      </c>
      <c r="I1402" s="140"/>
      <c r="J1402" s="219"/>
      <c r="L1402" s="138"/>
      <c r="M1402" s="141"/>
      <c r="T1402" s="142"/>
      <c r="AT1402" s="139" t="s">
        <v>162</v>
      </c>
      <c r="AU1402" s="139" t="s">
        <v>88</v>
      </c>
      <c r="AV1402" s="12" t="s">
        <v>86</v>
      </c>
      <c r="AW1402" s="12" t="s">
        <v>32</v>
      </c>
      <c r="AX1402" s="12" t="s">
        <v>78</v>
      </c>
      <c r="AY1402" s="139" t="s">
        <v>153</v>
      </c>
    </row>
    <row r="1403" spans="2:65" s="13" customFormat="1">
      <c r="B1403" s="143"/>
      <c r="C1403" s="223"/>
      <c r="D1403" s="220" t="s">
        <v>162</v>
      </c>
      <c r="E1403" s="224" t="s">
        <v>1</v>
      </c>
      <c r="F1403" s="225" t="s">
        <v>1365</v>
      </c>
      <c r="G1403" s="223"/>
      <c r="H1403" s="226">
        <v>4.2839999999999998</v>
      </c>
      <c r="I1403" s="145"/>
      <c r="J1403" s="223"/>
      <c r="L1403" s="143"/>
      <c r="M1403" s="146"/>
      <c r="T1403" s="147"/>
      <c r="AT1403" s="144" t="s">
        <v>162</v>
      </c>
      <c r="AU1403" s="144" t="s">
        <v>88</v>
      </c>
      <c r="AV1403" s="13" t="s">
        <v>88</v>
      </c>
      <c r="AW1403" s="13" t="s">
        <v>32</v>
      </c>
      <c r="AX1403" s="13" t="s">
        <v>78</v>
      </c>
      <c r="AY1403" s="144" t="s">
        <v>153</v>
      </c>
    </row>
    <row r="1404" spans="2:65" s="14" customFormat="1">
      <c r="B1404" s="148"/>
      <c r="C1404" s="227"/>
      <c r="D1404" s="220" t="s">
        <v>162</v>
      </c>
      <c r="E1404" s="228" t="s">
        <v>1</v>
      </c>
      <c r="F1404" s="229" t="s">
        <v>165</v>
      </c>
      <c r="G1404" s="227"/>
      <c r="H1404" s="230">
        <v>18.484000000000002</v>
      </c>
      <c r="I1404" s="150"/>
      <c r="J1404" s="227"/>
      <c r="L1404" s="148"/>
      <c r="M1404" s="151"/>
      <c r="T1404" s="152"/>
      <c r="AT1404" s="149" t="s">
        <v>162</v>
      </c>
      <c r="AU1404" s="149" t="s">
        <v>88</v>
      </c>
      <c r="AV1404" s="14" t="s">
        <v>166</v>
      </c>
      <c r="AW1404" s="14" t="s">
        <v>32</v>
      </c>
      <c r="AX1404" s="14" t="s">
        <v>78</v>
      </c>
      <c r="AY1404" s="149" t="s">
        <v>153</v>
      </c>
    </row>
    <row r="1405" spans="2:65" s="15" customFormat="1">
      <c r="B1405" s="153"/>
      <c r="C1405" s="231"/>
      <c r="D1405" s="220" t="s">
        <v>162</v>
      </c>
      <c r="E1405" s="232" t="s">
        <v>1</v>
      </c>
      <c r="F1405" s="233" t="s">
        <v>167</v>
      </c>
      <c r="G1405" s="231"/>
      <c r="H1405" s="234">
        <v>18.484000000000002</v>
      </c>
      <c r="I1405" s="155"/>
      <c r="J1405" s="231"/>
      <c r="L1405" s="153"/>
      <c r="M1405" s="156"/>
      <c r="T1405" s="157"/>
      <c r="AT1405" s="154" t="s">
        <v>162</v>
      </c>
      <c r="AU1405" s="154" t="s">
        <v>88</v>
      </c>
      <c r="AV1405" s="15" t="s">
        <v>160</v>
      </c>
      <c r="AW1405" s="15" t="s">
        <v>32</v>
      </c>
      <c r="AX1405" s="15" t="s">
        <v>86</v>
      </c>
      <c r="AY1405" s="154" t="s">
        <v>153</v>
      </c>
    </row>
    <row r="1406" spans="2:65" s="1" customFormat="1" ht="16.5" customHeight="1">
      <c r="B1406" s="129"/>
      <c r="C1406" s="214" t="s">
        <v>1376</v>
      </c>
      <c r="D1406" s="214" t="s">
        <v>155</v>
      </c>
      <c r="E1406" s="215" t="s">
        <v>1377</v>
      </c>
      <c r="F1406" s="216" t="s">
        <v>1378</v>
      </c>
      <c r="G1406" s="217" t="s">
        <v>217</v>
      </c>
      <c r="H1406" s="218">
        <v>415</v>
      </c>
      <c r="I1406" s="131"/>
      <c r="J1406" s="248">
        <f>ROUND(I1406*H1406,2)</f>
        <v>0</v>
      </c>
      <c r="K1406" s="130" t="s">
        <v>159</v>
      </c>
      <c r="L1406" s="32"/>
      <c r="M1406" s="132" t="s">
        <v>1</v>
      </c>
      <c r="N1406" s="133" t="s">
        <v>43</v>
      </c>
      <c r="P1406" s="134">
        <f>O1406*H1406</f>
        <v>0</v>
      </c>
      <c r="Q1406" s="134">
        <v>2.0000000000000001E-4</v>
      </c>
      <c r="R1406" s="134">
        <f>Q1406*H1406</f>
        <v>8.3000000000000004E-2</v>
      </c>
      <c r="S1406" s="134">
        <v>0</v>
      </c>
      <c r="T1406" s="135">
        <f>S1406*H1406</f>
        <v>0</v>
      </c>
      <c r="AR1406" s="136" t="s">
        <v>271</v>
      </c>
      <c r="AT1406" s="136" t="s">
        <v>155</v>
      </c>
      <c r="AU1406" s="136" t="s">
        <v>88</v>
      </c>
      <c r="AY1406" s="17" t="s">
        <v>153</v>
      </c>
      <c r="BE1406" s="137">
        <f>IF(N1406="základní",J1406,0)</f>
        <v>0</v>
      </c>
      <c r="BF1406" s="137">
        <f>IF(N1406="snížená",J1406,0)</f>
        <v>0</v>
      </c>
      <c r="BG1406" s="137">
        <f>IF(N1406="zákl. přenesená",J1406,0)</f>
        <v>0</v>
      </c>
      <c r="BH1406" s="137">
        <f>IF(N1406="sníž. přenesená",J1406,0)</f>
        <v>0</v>
      </c>
      <c r="BI1406" s="137">
        <f>IF(N1406="nulová",J1406,0)</f>
        <v>0</v>
      </c>
      <c r="BJ1406" s="17" t="s">
        <v>86</v>
      </c>
      <c r="BK1406" s="137">
        <f>ROUND(I1406*H1406,2)</f>
        <v>0</v>
      </c>
      <c r="BL1406" s="17" t="s">
        <v>271</v>
      </c>
      <c r="BM1406" s="136" t="s">
        <v>1379</v>
      </c>
    </row>
    <row r="1407" spans="2:65" s="1" customFormat="1" ht="16.5" customHeight="1">
      <c r="B1407" s="129"/>
      <c r="C1407" s="214" t="s">
        <v>1380</v>
      </c>
      <c r="D1407" s="214" t="s">
        <v>155</v>
      </c>
      <c r="E1407" s="215" t="s">
        <v>1381</v>
      </c>
      <c r="F1407" s="216" t="s">
        <v>1382</v>
      </c>
      <c r="G1407" s="217" t="s">
        <v>217</v>
      </c>
      <c r="H1407" s="218">
        <v>18.484000000000002</v>
      </c>
      <c r="I1407" s="131"/>
      <c r="J1407" s="248">
        <f>ROUND(I1407*H1407,2)</f>
        <v>0</v>
      </c>
      <c r="K1407" s="130" t="s">
        <v>159</v>
      </c>
      <c r="L1407" s="32"/>
      <c r="M1407" s="132" t="s">
        <v>1</v>
      </c>
      <c r="N1407" s="133" t="s">
        <v>43</v>
      </c>
      <c r="P1407" s="134">
        <f>O1407*H1407</f>
        <v>0</v>
      </c>
      <c r="Q1407" s="134">
        <v>2.9999999999999997E-4</v>
      </c>
      <c r="R1407" s="134">
        <f>Q1407*H1407</f>
        <v>5.5452000000000001E-3</v>
      </c>
      <c r="S1407" s="134">
        <v>0</v>
      </c>
      <c r="T1407" s="135">
        <f>S1407*H1407</f>
        <v>0</v>
      </c>
      <c r="AR1407" s="136" t="s">
        <v>271</v>
      </c>
      <c r="AT1407" s="136" t="s">
        <v>155</v>
      </c>
      <c r="AU1407" s="136" t="s">
        <v>88</v>
      </c>
      <c r="AY1407" s="17" t="s">
        <v>153</v>
      </c>
      <c r="BE1407" s="137">
        <f>IF(N1407="základní",J1407,0)</f>
        <v>0</v>
      </c>
      <c r="BF1407" s="137">
        <f>IF(N1407="snížená",J1407,0)</f>
        <v>0</v>
      </c>
      <c r="BG1407" s="137">
        <f>IF(N1407="zákl. přenesená",J1407,0)</f>
        <v>0</v>
      </c>
      <c r="BH1407" s="137">
        <f>IF(N1407="sníž. přenesená",J1407,0)</f>
        <v>0</v>
      </c>
      <c r="BI1407" s="137">
        <f>IF(N1407="nulová",J1407,0)</f>
        <v>0</v>
      </c>
      <c r="BJ1407" s="17" t="s">
        <v>86</v>
      </c>
      <c r="BK1407" s="137">
        <f>ROUND(I1407*H1407,2)</f>
        <v>0</v>
      </c>
      <c r="BL1407" s="17" t="s">
        <v>271</v>
      </c>
      <c r="BM1407" s="136" t="s">
        <v>1383</v>
      </c>
    </row>
    <row r="1408" spans="2:65" s="1" customFormat="1" ht="33" customHeight="1">
      <c r="B1408" s="129"/>
      <c r="C1408" s="214" t="s">
        <v>1384</v>
      </c>
      <c r="D1408" s="214" t="s">
        <v>155</v>
      </c>
      <c r="E1408" s="215" t="s">
        <v>1385</v>
      </c>
      <c r="F1408" s="216" t="s">
        <v>1386</v>
      </c>
      <c r="G1408" s="217" t="s">
        <v>217</v>
      </c>
      <c r="H1408" s="218">
        <v>415</v>
      </c>
      <c r="I1408" s="131"/>
      <c r="J1408" s="248">
        <f>ROUND(I1408*H1408,2)</f>
        <v>0</v>
      </c>
      <c r="K1408" s="130" t="s">
        <v>159</v>
      </c>
      <c r="L1408" s="32"/>
      <c r="M1408" s="132" t="s">
        <v>1</v>
      </c>
      <c r="N1408" s="133" t="s">
        <v>43</v>
      </c>
      <c r="P1408" s="134">
        <f>O1408*H1408</f>
        <v>0</v>
      </c>
      <c r="Q1408" s="134">
        <v>1.2E-2</v>
      </c>
      <c r="R1408" s="134">
        <f>Q1408*H1408</f>
        <v>4.9800000000000004</v>
      </c>
      <c r="S1408" s="134">
        <v>0</v>
      </c>
      <c r="T1408" s="135">
        <f>S1408*H1408</f>
        <v>0</v>
      </c>
      <c r="AR1408" s="136" t="s">
        <v>271</v>
      </c>
      <c r="AT1408" s="136" t="s">
        <v>155</v>
      </c>
      <c r="AU1408" s="136" t="s">
        <v>88</v>
      </c>
      <c r="AY1408" s="17" t="s">
        <v>153</v>
      </c>
      <c r="BE1408" s="137">
        <f>IF(N1408="základní",J1408,0)</f>
        <v>0</v>
      </c>
      <c r="BF1408" s="137">
        <f>IF(N1408="snížená",J1408,0)</f>
        <v>0</v>
      </c>
      <c r="BG1408" s="137">
        <f>IF(N1408="zákl. přenesená",J1408,0)</f>
        <v>0</v>
      </c>
      <c r="BH1408" s="137">
        <f>IF(N1408="sníž. přenesená",J1408,0)</f>
        <v>0</v>
      </c>
      <c r="BI1408" s="137">
        <f>IF(N1408="nulová",J1408,0)</f>
        <v>0</v>
      </c>
      <c r="BJ1408" s="17" t="s">
        <v>86</v>
      </c>
      <c r="BK1408" s="137">
        <f>ROUND(I1408*H1408,2)</f>
        <v>0</v>
      </c>
      <c r="BL1408" s="17" t="s">
        <v>271</v>
      </c>
      <c r="BM1408" s="136" t="s">
        <v>1387</v>
      </c>
    </row>
    <row r="1409" spans="2:65" s="1" customFormat="1" ht="37.799999999999997" customHeight="1">
      <c r="B1409" s="129"/>
      <c r="C1409" s="214" t="s">
        <v>1388</v>
      </c>
      <c r="D1409" s="214" t="s">
        <v>155</v>
      </c>
      <c r="E1409" s="215" t="s">
        <v>1389</v>
      </c>
      <c r="F1409" s="216" t="s">
        <v>1390</v>
      </c>
      <c r="G1409" s="217" t="s">
        <v>217</v>
      </c>
      <c r="H1409" s="218">
        <v>18.484000000000002</v>
      </c>
      <c r="I1409" s="131"/>
      <c r="J1409" s="248">
        <f>ROUND(I1409*H1409,2)</f>
        <v>0</v>
      </c>
      <c r="K1409" s="130" t="s">
        <v>159</v>
      </c>
      <c r="L1409" s="32"/>
      <c r="M1409" s="132" t="s">
        <v>1</v>
      </c>
      <c r="N1409" s="133" t="s">
        <v>43</v>
      </c>
      <c r="P1409" s="134">
        <f>O1409*H1409</f>
        <v>0</v>
      </c>
      <c r="Q1409" s="134">
        <v>1.32E-2</v>
      </c>
      <c r="R1409" s="134">
        <f>Q1409*H1409</f>
        <v>0.24398880000000003</v>
      </c>
      <c r="S1409" s="134">
        <v>0</v>
      </c>
      <c r="T1409" s="135">
        <f>S1409*H1409</f>
        <v>0</v>
      </c>
      <c r="AR1409" s="136" t="s">
        <v>271</v>
      </c>
      <c r="AT1409" s="136" t="s">
        <v>155</v>
      </c>
      <c r="AU1409" s="136" t="s">
        <v>88</v>
      </c>
      <c r="AY1409" s="17" t="s">
        <v>153</v>
      </c>
      <c r="BE1409" s="137">
        <f>IF(N1409="základní",J1409,0)</f>
        <v>0</v>
      </c>
      <c r="BF1409" s="137">
        <f>IF(N1409="snížená",J1409,0)</f>
        <v>0</v>
      </c>
      <c r="BG1409" s="137">
        <f>IF(N1409="zákl. přenesená",J1409,0)</f>
        <v>0</v>
      </c>
      <c r="BH1409" s="137">
        <f>IF(N1409="sníž. přenesená",J1409,0)</f>
        <v>0</v>
      </c>
      <c r="BI1409" s="137">
        <f>IF(N1409="nulová",J1409,0)</f>
        <v>0</v>
      </c>
      <c r="BJ1409" s="17" t="s">
        <v>86</v>
      </c>
      <c r="BK1409" s="137">
        <f>ROUND(I1409*H1409,2)</f>
        <v>0</v>
      </c>
      <c r="BL1409" s="17" t="s">
        <v>271</v>
      </c>
      <c r="BM1409" s="136" t="s">
        <v>1391</v>
      </c>
    </row>
    <row r="1410" spans="2:65" s="1" customFormat="1" ht="24.15" customHeight="1">
      <c r="B1410" s="129"/>
      <c r="C1410" s="214" t="s">
        <v>1392</v>
      </c>
      <c r="D1410" s="214" t="s">
        <v>155</v>
      </c>
      <c r="E1410" s="215" t="s">
        <v>1393</v>
      </c>
      <c r="F1410" s="216" t="s">
        <v>1394</v>
      </c>
      <c r="G1410" s="217" t="s">
        <v>217</v>
      </c>
      <c r="H1410" s="218">
        <v>478.72</v>
      </c>
      <c r="I1410" s="131"/>
      <c r="J1410" s="248">
        <f>ROUND(I1410*H1410,2)</f>
        <v>0</v>
      </c>
      <c r="K1410" s="130" t="s">
        <v>159</v>
      </c>
      <c r="L1410" s="32"/>
      <c r="M1410" s="132" t="s">
        <v>1</v>
      </c>
      <c r="N1410" s="133" t="s">
        <v>43</v>
      </c>
      <c r="P1410" s="134">
        <f>O1410*H1410</f>
        <v>0</v>
      </c>
      <c r="Q1410" s="134">
        <v>0</v>
      </c>
      <c r="R1410" s="134">
        <f>Q1410*H1410</f>
        <v>0</v>
      </c>
      <c r="S1410" s="134">
        <v>3.0000000000000001E-3</v>
      </c>
      <c r="T1410" s="135">
        <f>S1410*H1410</f>
        <v>1.4361600000000001</v>
      </c>
      <c r="AR1410" s="136" t="s">
        <v>271</v>
      </c>
      <c r="AT1410" s="136" t="s">
        <v>155</v>
      </c>
      <c r="AU1410" s="136" t="s">
        <v>88</v>
      </c>
      <c r="AY1410" s="17" t="s">
        <v>153</v>
      </c>
      <c r="BE1410" s="137">
        <f>IF(N1410="základní",J1410,0)</f>
        <v>0</v>
      </c>
      <c r="BF1410" s="137">
        <f>IF(N1410="snížená",J1410,0)</f>
        <v>0</v>
      </c>
      <c r="BG1410" s="137">
        <f>IF(N1410="zákl. přenesená",J1410,0)</f>
        <v>0</v>
      </c>
      <c r="BH1410" s="137">
        <f>IF(N1410="sníž. přenesená",J1410,0)</f>
        <v>0</v>
      </c>
      <c r="BI1410" s="137">
        <f>IF(N1410="nulová",J1410,0)</f>
        <v>0</v>
      </c>
      <c r="BJ1410" s="17" t="s">
        <v>86</v>
      </c>
      <c r="BK1410" s="137">
        <f>ROUND(I1410*H1410,2)</f>
        <v>0</v>
      </c>
      <c r="BL1410" s="17" t="s">
        <v>271</v>
      </c>
      <c r="BM1410" s="136" t="s">
        <v>1395</v>
      </c>
    </row>
    <row r="1411" spans="2:65" s="12" customFormat="1">
      <c r="B1411" s="138"/>
      <c r="C1411" s="219"/>
      <c r="D1411" s="220" t="s">
        <v>162</v>
      </c>
      <c r="E1411" s="221" t="s">
        <v>1</v>
      </c>
      <c r="F1411" s="222" t="s">
        <v>1396</v>
      </c>
      <c r="G1411" s="219"/>
      <c r="H1411" s="221" t="s">
        <v>1</v>
      </c>
      <c r="I1411" s="140"/>
      <c r="J1411" s="219"/>
      <c r="L1411" s="138"/>
      <c r="M1411" s="141"/>
      <c r="T1411" s="142"/>
      <c r="AT1411" s="139" t="s">
        <v>162</v>
      </c>
      <c r="AU1411" s="139" t="s">
        <v>88</v>
      </c>
      <c r="AV1411" s="12" t="s">
        <v>86</v>
      </c>
      <c r="AW1411" s="12" t="s">
        <v>32</v>
      </c>
      <c r="AX1411" s="12" t="s">
        <v>78</v>
      </c>
      <c r="AY1411" s="139" t="s">
        <v>153</v>
      </c>
    </row>
    <row r="1412" spans="2:65" s="12" customFormat="1">
      <c r="B1412" s="138"/>
      <c r="C1412" s="219"/>
      <c r="D1412" s="220" t="s">
        <v>162</v>
      </c>
      <c r="E1412" s="221" t="s">
        <v>1</v>
      </c>
      <c r="F1412" s="222" t="s">
        <v>264</v>
      </c>
      <c r="G1412" s="219"/>
      <c r="H1412" s="221" t="s">
        <v>1</v>
      </c>
      <c r="I1412" s="140"/>
      <c r="J1412" s="219"/>
      <c r="L1412" s="138"/>
      <c r="M1412" s="141"/>
      <c r="T1412" s="142"/>
      <c r="AT1412" s="139" t="s">
        <v>162</v>
      </c>
      <c r="AU1412" s="139" t="s">
        <v>88</v>
      </c>
      <c r="AV1412" s="12" t="s">
        <v>86</v>
      </c>
      <c r="AW1412" s="12" t="s">
        <v>32</v>
      </c>
      <c r="AX1412" s="12" t="s">
        <v>78</v>
      </c>
      <c r="AY1412" s="139" t="s">
        <v>153</v>
      </c>
    </row>
    <row r="1413" spans="2:65" s="13" customFormat="1">
      <c r="B1413" s="143"/>
      <c r="C1413" s="223"/>
      <c r="D1413" s="220" t="s">
        <v>162</v>
      </c>
      <c r="E1413" s="224" t="s">
        <v>1</v>
      </c>
      <c r="F1413" s="225" t="s">
        <v>1397</v>
      </c>
      <c r="G1413" s="223"/>
      <c r="H1413" s="226">
        <v>303.97000000000003</v>
      </c>
      <c r="I1413" s="145"/>
      <c r="J1413" s="223"/>
      <c r="L1413" s="143"/>
      <c r="M1413" s="146"/>
      <c r="T1413" s="147"/>
      <c r="AT1413" s="144" t="s">
        <v>162</v>
      </c>
      <c r="AU1413" s="144" t="s">
        <v>88</v>
      </c>
      <c r="AV1413" s="13" t="s">
        <v>88</v>
      </c>
      <c r="AW1413" s="13" t="s">
        <v>32</v>
      </c>
      <c r="AX1413" s="13" t="s">
        <v>78</v>
      </c>
      <c r="AY1413" s="144" t="s">
        <v>153</v>
      </c>
    </row>
    <row r="1414" spans="2:65" s="14" customFormat="1">
      <c r="B1414" s="148"/>
      <c r="C1414" s="227"/>
      <c r="D1414" s="220" t="s">
        <v>162</v>
      </c>
      <c r="E1414" s="228" t="s">
        <v>1</v>
      </c>
      <c r="F1414" s="229" t="s">
        <v>165</v>
      </c>
      <c r="G1414" s="227"/>
      <c r="H1414" s="230">
        <v>303.97000000000003</v>
      </c>
      <c r="I1414" s="150"/>
      <c r="J1414" s="227"/>
      <c r="L1414" s="148"/>
      <c r="M1414" s="151"/>
      <c r="T1414" s="152"/>
      <c r="AT1414" s="149" t="s">
        <v>162</v>
      </c>
      <c r="AU1414" s="149" t="s">
        <v>88</v>
      </c>
      <c r="AV1414" s="14" t="s">
        <v>166</v>
      </c>
      <c r="AW1414" s="14" t="s">
        <v>32</v>
      </c>
      <c r="AX1414" s="14" t="s">
        <v>78</v>
      </c>
      <c r="AY1414" s="149" t="s">
        <v>153</v>
      </c>
    </row>
    <row r="1415" spans="2:65" s="12" customFormat="1">
      <c r="B1415" s="138"/>
      <c r="C1415" s="219"/>
      <c r="D1415" s="220" t="s">
        <v>162</v>
      </c>
      <c r="E1415" s="221" t="s">
        <v>1</v>
      </c>
      <c r="F1415" s="222" t="s">
        <v>268</v>
      </c>
      <c r="G1415" s="219"/>
      <c r="H1415" s="221" t="s">
        <v>1</v>
      </c>
      <c r="I1415" s="140"/>
      <c r="J1415" s="219"/>
      <c r="L1415" s="138"/>
      <c r="M1415" s="141"/>
      <c r="T1415" s="142"/>
      <c r="AT1415" s="139" t="s">
        <v>162</v>
      </c>
      <c r="AU1415" s="139" t="s">
        <v>88</v>
      </c>
      <c r="AV1415" s="12" t="s">
        <v>86</v>
      </c>
      <c r="AW1415" s="12" t="s">
        <v>32</v>
      </c>
      <c r="AX1415" s="12" t="s">
        <v>78</v>
      </c>
      <c r="AY1415" s="139" t="s">
        <v>153</v>
      </c>
    </row>
    <row r="1416" spans="2:65" s="13" customFormat="1">
      <c r="B1416" s="143"/>
      <c r="C1416" s="223"/>
      <c r="D1416" s="220" t="s">
        <v>162</v>
      </c>
      <c r="E1416" s="224" t="s">
        <v>1</v>
      </c>
      <c r="F1416" s="225" t="s">
        <v>1398</v>
      </c>
      <c r="G1416" s="223"/>
      <c r="H1416" s="226">
        <v>174.75</v>
      </c>
      <c r="I1416" s="145"/>
      <c r="J1416" s="223"/>
      <c r="L1416" s="143"/>
      <c r="M1416" s="146"/>
      <c r="T1416" s="147"/>
      <c r="AT1416" s="144" t="s">
        <v>162</v>
      </c>
      <c r="AU1416" s="144" t="s">
        <v>88</v>
      </c>
      <c r="AV1416" s="13" t="s">
        <v>88</v>
      </c>
      <c r="AW1416" s="13" t="s">
        <v>32</v>
      </c>
      <c r="AX1416" s="13" t="s">
        <v>78</v>
      </c>
      <c r="AY1416" s="144" t="s">
        <v>153</v>
      </c>
    </row>
    <row r="1417" spans="2:65" s="14" customFormat="1">
      <c r="B1417" s="148"/>
      <c r="C1417" s="227"/>
      <c r="D1417" s="220" t="s">
        <v>162</v>
      </c>
      <c r="E1417" s="228" t="s">
        <v>1</v>
      </c>
      <c r="F1417" s="229" t="s">
        <v>165</v>
      </c>
      <c r="G1417" s="227"/>
      <c r="H1417" s="230">
        <v>174.75</v>
      </c>
      <c r="I1417" s="150"/>
      <c r="J1417" s="227"/>
      <c r="L1417" s="148"/>
      <c r="M1417" s="151"/>
      <c r="T1417" s="152"/>
      <c r="AT1417" s="149" t="s">
        <v>162</v>
      </c>
      <c r="AU1417" s="149" t="s">
        <v>88</v>
      </c>
      <c r="AV1417" s="14" t="s">
        <v>166</v>
      </c>
      <c r="AW1417" s="14" t="s">
        <v>32</v>
      </c>
      <c r="AX1417" s="14" t="s">
        <v>78</v>
      </c>
      <c r="AY1417" s="149" t="s">
        <v>153</v>
      </c>
    </row>
    <row r="1418" spans="2:65" s="15" customFormat="1">
      <c r="B1418" s="153"/>
      <c r="C1418" s="231"/>
      <c r="D1418" s="220" t="s">
        <v>162</v>
      </c>
      <c r="E1418" s="232" t="s">
        <v>1</v>
      </c>
      <c r="F1418" s="233" t="s">
        <v>167</v>
      </c>
      <c r="G1418" s="231"/>
      <c r="H1418" s="234">
        <v>478.72</v>
      </c>
      <c r="I1418" s="155"/>
      <c r="J1418" s="231"/>
      <c r="L1418" s="153"/>
      <c r="M1418" s="156"/>
      <c r="T1418" s="157"/>
      <c r="AT1418" s="154" t="s">
        <v>162</v>
      </c>
      <c r="AU1418" s="154" t="s">
        <v>88</v>
      </c>
      <c r="AV1418" s="15" t="s">
        <v>160</v>
      </c>
      <c r="AW1418" s="15" t="s">
        <v>32</v>
      </c>
      <c r="AX1418" s="15" t="s">
        <v>86</v>
      </c>
      <c r="AY1418" s="154" t="s">
        <v>153</v>
      </c>
    </row>
    <row r="1419" spans="2:65" s="1" customFormat="1" ht="24.15" customHeight="1">
      <c r="B1419" s="129"/>
      <c r="C1419" s="214" t="s">
        <v>1399</v>
      </c>
      <c r="D1419" s="214" t="s">
        <v>155</v>
      </c>
      <c r="E1419" s="215" t="s">
        <v>1400</v>
      </c>
      <c r="F1419" s="216" t="s">
        <v>1401</v>
      </c>
      <c r="G1419" s="217" t="s">
        <v>217</v>
      </c>
      <c r="H1419" s="218">
        <v>415</v>
      </c>
      <c r="I1419" s="131"/>
      <c r="J1419" s="248">
        <f>ROUND(I1419*H1419,2)</f>
        <v>0</v>
      </c>
      <c r="K1419" s="130" t="s">
        <v>159</v>
      </c>
      <c r="L1419" s="32"/>
      <c r="M1419" s="132" t="s">
        <v>1</v>
      </c>
      <c r="N1419" s="133" t="s">
        <v>43</v>
      </c>
      <c r="P1419" s="134">
        <f>O1419*H1419</f>
        <v>0</v>
      </c>
      <c r="Q1419" s="134">
        <v>2.9999999999999997E-4</v>
      </c>
      <c r="R1419" s="134">
        <f>Q1419*H1419</f>
        <v>0.12449999999999999</v>
      </c>
      <c r="S1419" s="134">
        <v>0</v>
      </c>
      <c r="T1419" s="135">
        <f>S1419*H1419</f>
        <v>0</v>
      </c>
      <c r="AR1419" s="136" t="s">
        <v>271</v>
      </c>
      <c r="AT1419" s="136" t="s">
        <v>155</v>
      </c>
      <c r="AU1419" s="136" t="s">
        <v>88</v>
      </c>
      <c r="AY1419" s="17" t="s">
        <v>153</v>
      </c>
      <c r="BE1419" s="137">
        <f>IF(N1419="základní",J1419,0)</f>
        <v>0</v>
      </c>
      <c r="BF1419" s="137">
        <f>IF(N1419="snížená",J1419,0)</f>
        <v>0</v>
      </c>
      <c r="BG1419" s="137">
        <f>IF(N1419="zákl. přenesená",J1419,0)</f>
        <v>0</v>
      </c>
      <c r="BH1419" s="137">
        <f>IF(N1419="sníž. přenesená",J1419,0)</f>
        <v>0</v>
      </c>
      <c r="BI1419" s="137">
        <f>IF(N1419="nulová",J1419,0)</f>
        <v>0</v>
      </c>
      <c r="BJ1419" s="17" t="s">
        <v>86</v>
      </c>
      <c r="BK1419" s="137">
        <f>ROUND(I1419*H1419,2)</f>
        <v>0</v>
      </c>
      <c r="BL1419" s="17" t="s">
        <v>271</v>
      </c>
      <c r="BM1419" s="136" t="s">
        <v>1402</v>
      </c>
    </row>
    <row r="1420" spans="2:65" s="12" customFormat="1">
      <c r="B1420" s="138"/>
      <c r="C1420" s="219"/>
      <c r="D1420" s="220" t="s">
        <v>162</v>
      </c>
      <c r="E1420" s="221" t="s">
        <v>1</v>
      </c>
      <c r="F1420" s="222" t="s">
        <v>1403</v>
      </c>
      <c r="G1420" s="219"/>
      <c r="H1420" s="221" t="s">
        <v>1</v>
      </c>
      <c r="I1420" s="140"/>
      <c r="J1420" s="219"/>
      <c r="L1420" s="138"/>
      <c r="M1420" s="141"/>
      <c r="T1420" s="142"/>
      <c r="AT1420" s="139" t="s">
        <v>162</v>
      </c>
      <c r="AU1420" s="139" t="s">
        <v>88</v>
      </c>
      <c r="AV1420" s="12" t="s">
        <v>86</v>
      </c>
      <c r="AW1420" s="12" t="s">
        <v>32</v>
      </c>
      <c r="AX1420" s="12" t="s">
        <v>78</v>
      </c>
      <c r="AY1420" s="139" t="s">
        <v>153</v>
      </c>
    </row>
    <row r="1421" spans="2:65" s="13" customFormat="1">
      <c r="B1421" s="143"/>
      <c r="C1421" s="223"/>
      <c r="D1421" s="220" t="s">
        <v>162</v>
      </c>
      <c r="E1421" s="224" t="s">
        <v>1</v>
      </c>
      <c r="F1421" s="225" t="s">
        <v>1371</v>
      </c>
      <c r="G1421" s="223"/>
      <c r="H1421" s="226">
        <v>415</v>
      </c>
      <c r="I1421" s="145"/>
      <c r="J1421" s="223"/>
      <c r="L1421" s="143"/>
      <c r="M1421" s="146"/>
      <c r="T1421" s="147"/>
      <c r="AT1421" s="144" t="s">
        <v>162</v>
      </c>
      <c r="AU1421" s="144" t="s">
        <v>88</v>
      </c>
      <c r="AV1421" s="13" t="s">
        <v>88</v>
      </c>
      <c r="AW1421" s="13" t="s">
        <v>32</v>
      </c>
      <c r="AX1421" s="13" t="s">
        <v>78</v>
      </c>
      <c r="AY1421" s="144" t="s">
        <v>153</v>
      </c>
    </row>
    <row r="1422" spans="2:65" s="14" customFormat="1">
      <c r="B1422" s="148"/>
      <c r="C1422" s="227"/>
      <c r="D1422" s="220" t="s">
        <v>162</v>
      </c>
      <c r="E1422" s="228" t="s">
        <v>1</v>
      </c>
      <c r="F1422" s="229" t="s">
        <v>165</v>
      </c>
      <c r="G1422" s="227"/>
      <c r="H1422" s="230">
        <v>415</v>
      </c>
      <c r="I1422" s="150"/>
      <c r="J1422" s="227"/>
      <c r="L1422" s="148"/>
      <c r="M1422" s="151"/>
      <c r="T1422" s="152"/>
      <c r="AT1422" s="149" t="s">
        <v>162</v>
      </c>
      <c r="AU1422" s="149" t="s">
        <v>88</v>
      </c>
      <c r="AV1422" s="14" t="s">
        <v>166</v>
      </c>
      <c r="AW1422" s="14" t="s">
        <v>32</v>
      </c>
      <c r="AX1422" s="14" t="s">
        <v>78</v>
      </c>
      <c r="AY1422" s="149" t="s">
        <v>153</v>
      </c>
    </row>
    <row r="1423" spans="2:65" s="15" customFormat="1">
      <c r="B1423" s="153"/>
      <c r="C1423" s="231"/>
      <c r="D1423" s="220" t="s">
        <v>162</v>
      </c>
      <c r="E1423" s="232" t="s">
        <v>1</v>
      </c>
      <c r="F1423" s="233" t="s">
        <v>167</v>
      </c>
      <c r="G1423" s="231"/>
      <c r="H1423" s="234">
        <v>415</v>
      </c>
      <c r="I1423" s="155"/>
      <c r="J1423" s="231"/>
      <c r="L1423" s="153"/>
      <c r="M1423" s="156"/>
      <c r="T1423" s="157"/>
      <c r="AT1423" s="154" t="s">
        <v>162</v>
      </c>
      <c r="AU1423" s="154" t="s">
        <v>88</v>
      </c>
      <c r="AV1423" s="15" t="s">
        <v>160</v>
      </c>
      <c r="AW1423" s="15" t="s">
        <v>32</v>
      </c>
      <c r="AX1423" s="15" t="s">
        <v>86</v>
      </c>
      <c r="AY1423" s="154" t="s">
        <v>153</v>
      </c>
    </row>
    <row r="1424" spans="2:65" s="1" customFormat="1" ht="24.15" customHeight="1">
      <c r="B1424" s="129"/>
      <c r="C1424" s="214" t="s">
        <v>1404</v>
      </c>
      <c r="D1424" s="214" t="s">
        <v>155</v>
      </c>
      <c r="E1424" s="215" t="s">
        <v>1405</v>
      </c>
      <c r="F1424" s="216" t="s">
        <v>1406</v>
      </c>
      <c r="G1424" s="217" t="s">
        <v>337</v>
      </c>
      <c r="H1424" s="218">
        <v>25.2</v>
      </c>
      <c r="I1424" s="131"/>
      <c r="J1424" s="248">
        <f>ROUND(I1424*H1424,2)</f>
        <v>0</v>
      </c>
      <c r="K1424" s="130" t="s">
        <v>159</v>
      </c>
      <c r="L1424" s="32"/>
      <c r="M1424" s="132" t="s">
        <v>1</v>
      </c>
      <c r="N1424" s="133" t="s">
        <v>43</v>
      </c>
      <c r="P1424" s="134">
        <f>O1424*H1424</f>
        <v>0</v>
      </c>
      <c r="Q1424" s="134">
        <v>1.2E-4</v>
      </c>
      <c r="R1424" s="134">
        <f>Q1424*H1424</f>
        <v>3.0239999999999998E-3</v>
      </c>
      <c r="S1424" s="134">
        <v>0</v>
      </c>
      <c r="T1424" s="135">
        <f>S1424*H1424</f>
        <v>0</v>
      </c>
      <c r="AR1424" s="136" t="s">
        <v>271</v>
      </c>
      <c r="AT1424" s="136" t="s">
        <v>155</v>
      </c>
      <c r="AU1424" s="136" t="s">
        <v>88</v>
      </c>
      <c r="AY1424" s="17" t="s">
        <v>153</v>
      </c>
      <c r="BE1424" s="137">
        <f>IF(N1424="základní",J1424,0)</f>
        <v>0</v>
      </c>
      <c r="BF1424" s="137">
        <f>IF(N1424="snížená",J1424,0)</f>
        <v>0</v>
      </c>
      <c r="BG1424" s="137">
        <f>IF(N1424="zákl. přenesená",J1424,0)</f>
        <v>0</v>
      </c>
      <c r="BH1424" s="137">
        <f>IF(N1424="sníž. přenesená",J1424,0)</f>
        <v>0</v>
      </c>
      <c r="BI1424" s="137">
        <f>IF(N1424="nulová",J1424,0)</f>
        <v>0</v>
      </c>
      <c r="BJ1424" s="17" t="s">
        <v>86</v>
      </c>
      <c r="BK1424" s="137">
        <f>ROUND(I1424*H1424,2)</f>
        <v>0</v>
      </c>
      <c r="BL1424" s="17" t="s">
        <v>271</v>
      </c>
      <c r="BM1424" s="136" t="s">
        <v>1407</v>
      </c>
    </row>
    <row r="1425" spans="2:65" s="12" customFormat="1">
      <c r="B1425" s="138"/>
      <c r="C1425" s="219"/>
      <c r="D1425" s="220" t="s">
        <v>162</v>
      </c>
      <c r="E1425" s="221" t="s">
        <v>1</v>
      </c>
      <c r="F1425" s="222" t="s">
        <v>1408</v>
      </c>
      <c r="G1425" s="219"/>
      <c r="H1425" s="221" t="s">
        <v>1</v>
      </c>
      <c r="I1425" s="140"/>
      <c r="J1425" s="219"/>
      <c r="L1425" s="138"/>
      <c r="M1425" s="141"/>
      <c r="T1425" s="142"/>
      <c r="AT1425" s="139" t="s">
        <v>162</v>
      </c>
      <c r="AU1425" s="139" t="s">
        <v>88</v>
      </c>
      <c r="AV1425" s="12" t="s">
        <v>86</v>
      </c>
      <c r="AW1425" s="12" t="s">
        <v>32</v>
      </c>
      <c r="AX1425" s="12" t="s">
        <v>78</v>
      </c>
      <c r="AY1425" s="139" t="s">
        <v>153</v>
      </c>
    </row>
    <row r="1426" spans="2:65" s="13" customFormat="1">
      <c r="B1426" s="143"/>
      <c r="C1426" s="223"/>
      <c r="D1426" s="220" t="s">
        <v>162</v>
      </c>
      <c r="E1426" s="224" t="s">
        <v>1</v>
      </c>
      <c r="F1426" s="225" t="s">
        <v>420</v>
      </c>
      <c r="G1426" s="223"/>
      <c r="H1426" s="226">
        <v>25.2</v>
      </c>
      <c r="I1426" s="145"/>
      <c r="J1426" s="223"/>
      <c r="L1426" s="143"/>
      <c r="M1426" s="146"/>
      <c r="T1426" s="147"/>
      <c r="AT1426" s="144" t="s">
        <v>162</v>
      </c>
      <c r="AU1426" s="144" t="s">
        <v>88</v>
      </c>
      <c r="AV1426" s="13" t="s">
        <v>88</v>
      </c>
      <c r="AW1426" s="13" t="s">
        <v>32</v>
      </c>
      <c r="AX1426" s="13" t="s">
        <v>78</v>
      </c>
      <c r="AY1426" s="144" t="s">
        <v>153</v>
      </c>
    </row>
    <row r="1427" spans="2:65" s="14" customFormat="1">
      <c r="B1427" s="148"/>
      <c r="C1427" s="227"/>
      <c r="D1427" s="220" t="s">
        <v>162</v>
      </c>
      <c r="E1427" s="228" t="s">
        <v>1</v>
      </c>
      <c r="F1427" s="229" t="s">
        <v>165</v>
      </c>
      <c r="G1427" s="227"/>
      <c r="H1427" s="230">
        <v>25.2</v>
      </c>
      <c r="I1427" s="150"/>
      <c r="J1427" s="227"/>
      <c r="L1427" s="148"/>
      <c r="M1427" s="151"/>
      <c r="T1427" s="152"/>
      <c r="AT1427" s="149" t="s">
        <v>162</v>
      </c>
      <c r="AU1427" s="149" t="s">
        <v>88</v>
      </c>
      <c r="AV1427" s="14" t="s">
        <v>166</v>
      </c>
      <c r="AW1427" s="14" t="s">
        <v>32</v>
      </c>
      <c r="AX1427" s="14" t="s">
        <v>78</v>
      </c>
      <c r="AY1427" s="149" t="s">
        <v>153</v>
      </c>
    </row>
    <row r="1428" spans="2:65" s="15" customFormat="1">
      <c r="B1428" s="153"/>
      <c r="C1428" s="231"/>
      <c r="D1428" s="220" t="s">
        <v>162</v>
      </c>
      <c r="E1428" s="232" t="s">
        <v>1</v>
      </c>
      <c r="F1428" s="233" t="s">
        <v>167</v>
      </c>
      <c r="G1428" s="231"/>
      <c r="H1428" s="234">
        <v>25.2</v>
      </c>
      <c r="I1428" s="155"/>
      <c r="J1428" s="231"/>
      <c r="L1428" s="153"/>
      <c r="M1428" s="156"/>
      <c r="T1428" s="157"/>
      <c r="AT1428" s="154" t="s">
        <v>162</v>
      </c>
      <c r="AU1428" s="154" t="s">
        <v>88</v>
      </c>
      <c r="AV1428" s="15" t="s">
        <v>160</v>
      </c>
      <c r="AW1428" s="15" t="s">
        <v>32</v>
      </c>
      <c r="AX1428" s="15" t="s">
        <v>86</v>
      </c>
      <c r="AY1428" s="154" t="s">
        <v>153</v>
      </c>
    </row>
    <row r="1429" spans="2:65" s="1" customFormat="1" ht="44.25" customHeight="1">
      <c r="B1429" s="129"/>
      <c r="C1429" s="238" t="s">
        <v>1409</v>
      </c>
      <c r="D1429" s="238" t="s">
        <v>366</v>
      </c>
      <c r="E1429" s="239" t="s">
        <v>1410</v>
      </c>
      <c r="F1429" s="240" t="s">
        <v>1411</v>
      </c>
      <c r="G1429" s="241" t="s">
        <v>217</v>
      </c>
      <c r="H1429" s="242">
        <v>8.3160000000000007</v>
      </c>
      <c r="I1429" s="159"/>
      <c r="J1429" s="249">
        <f>ROUND(I1429*H1429,2)</f>
        <v>0</v>
      </c>
      <c r="K1429" s="158" t="s">
        <v>159</v>
      </c>
      <c r="L1429" s="160"/>
      <c r="M1429" s="161" t="s">
        <v>1</v>
      </c>
      <c r="N1429" s="162" t="s">
        <v>43</v>
      </c>
      <c r="P1429" s="134">
        <f>O1429*H1429</f>
        <v>0</v>
      </c>
      <c r="Q1429" s="134">
        <v>2.7699999999999999E-3</v>
      </c>
      <c r="R1429" s="134">
        <f>Q1429*H1429</f>
        <v>2.3035320000000001E-2</v>
      </c>
      <c r="S1429" s="134">
        <v>0</v>
      </c>
      <c r="T1429" s="135">
        <f>S1429*H1429</f>
        <v>0</v>
      </c>
      <c r="AR1429" s="136" t="s">
        <v>381</v>
      </c>
      <c r="AT1429" s="136" t="s">
        <v>366</v>
      </c>
      <c r="AU1429" s="136" t="s">
        <v>88</v>
      </c>
      <c r="AY1429" s="17" t="s">
        <v>153</v>
      </c>
      <c r="BE1429" s="137">
        <f>IF(N1429="základní",J1429,0)</f>
        <v>0</v>
      </c>
      <c r="BF1429" s="137">
        <f>IF(N1429="snížená",J1429,0)</f>
        <v>0</v>
      </c>
      <c r="BG1429" s="137">
        <f>IF(N1429="zákl. přenesená",J1429,0)</f>
        <v>0</v>
      </c>
      <c r="BH1429" s="137">
        <f>IF(N1429="sníž. přenesená",J1429,0)</f>
        <v>0</v>
      </c>
      <c r="BI1429" s="137">
        <f>IF(N1429="nulová",J1429,0)</f>
        <v>0</v>
      </c>
      <c r="BJ1429" s="17" t="s">
        <v>86</v>
      </c>
      <c r="BK1429" s="137">
        <f>ROUND(I1429*H1429,2)</f>
        <v>0</v>
      </c>
      <c r="BL1429" s="17" t="s">
        <v>271</v>
      </c>
      <c r="BM1429" s="136" t="s">
        <v>1412</v>
      </c>
    </row>
    <row r="1430" spans="2:65" s="13" customFormat="1">
      <c r="B1430" s="143"/>
      <c r="C1430" s="223"/>
      <c r="D1430" s="220" t="s">
        <v>162</v>
      </c>
      <c r="E1430" s="223"/>
      <c r="F1430" s="225" t="s">
        <v>1413</v>
      </c>
      <c r="G1430" s="223"/>
      <c r="H1430" s="226">
        <v>8.3160000000000007</v>
      </c>
      <c r="I1430" s="145"/>
      <c r="J1430" s="223"/>
      <c r="L1430" s="143"/>
      <c r="M1430" s="146"/>
      <c r="T1430" s="147"/>
      <c r="AT1430" s="144" t="s">
        <v>162</v>
      </c>
      <c r="AU1430" s="144" t="s">
        <v>88</v>
      </c>
      <c r="AV1430" s="13" t="s">
        <v>88</v>
      </c>
      <c r="AW1430" s="13" t="s">
        <v>3</v>
      </c>
      <c r="AX1430" s="13" t="s">
        <v>86</v>
      </c>
      <c r="AY1430" s="144" t="s">
        <v>153</v>
      </c>
    </row>
    <row r="1431" spans="2:65" s="1" customFormat="1" ht="33" customHeight="1">
      <c r="B1431" s="129"/>
      <c r="C1431" s="214" t="s">
        <v>1414</v>
      </c>
      <c r="D1431" s="214" t="s">
        <v>155</v>
      </c>
      <c r="E1431" s="215" t="s">
        <v>1415</v>
      </c>
      <c r="F1431" s="216" t="s">
        <v>1416</v>
      </c>
      <c r="G1431" s="217" t="s">
        <v>337</v>
      </c>
      <c r="H1431" s="218">
        <v>25.2</v>
      </c>
      <c r="I1431" s="131"/>
      <c r="J1431" s="248">
        <f>ROUND(I1431*H1431,2)</f>
        <v>0</v>
      </c>
      <c r="K1431" s="130" t="s">
        <v>159</v>
      </c>
      <c r="L1431" s="32"/>
      <c r="M1431" s="132" t="s">
        <v>1</v>
      </c>
      <c r="N1431" s="133" t="s">
        <v>43</v>
      </c>
      <c r="P1431" s="134">
        <f>O1431*H1431</f>
        <v>0</v>
      </c>
      <c r="Q1431" s="134">
        <v>8.0000000000000007E-5</v>
      </c>
      <c r="R1431" s="134">
        <f>Q1431*H1431</f>
        <v>2.016E-3</v>
      </c>
      <c r="S1431" s="134">
        <v>0</v>
      </c>
      <c r="T1431" s="135">
        <f>S1431*H1431</f>
        <v>0</v>
      </c>
      <c r="AR1431" s="136" t="s">
        <v>271</v>
      </c>
      <c r="AT1431" s="136" t="s">
        <v>155</v>
      </c>
      <c r="AU1431" s="136" t="s">
        <v>88</v>
      </c>
      <c r="AY1431" s="17" t="s">
        <v>153</v>
      </c>
      <c r="BE1431" s="137">
        <f>IF(N1431="základní",J1431,0)</f>
        <v>0</v>
      </c>
      <c r="BF1431" s="137">
        <f>IF(N1431="snížená",J1431,0)</f>
        <v>0</v>
      </c>
      <c r="BG1431" s="137">
        <f>IF(N1431="zákl. přenesená",J1431,0)</f>
        <v>0</v>
      </c>
      <c r="BH1431" s="137">
        <f>IF(N1431="sníž. přenesená",J1431,0)</f>
        <v>0</v>
      </c>
      <c r="BI1431" s="137">
        <f>IF(N1431="nulová",J1431,0)</f>
        <v>0</v>
      </c>
      <c r="BJ1431" s="17" t="s">
        <v>86</v>
      </c>
      <c r="BK1431" s="137">
        <f>ROUND(I1431*H1431,2)</f>
        <v>0</v>
      </c>
      <c r="BL1431" s="17" t="s">
        <v>271</v>
      </c>
      <c r="BM1431" s="136" t="s">
        <v>1417</v>
      </c>
    </row>
    <row r="1432" spans="2:65" s="12" customFormat="1">
      <c r="B1432" s="138"/>
      <c r="C1432" s="219"/>
      <c r="D1432" s="220" t="s">
        <v>162</v>
      </c>
      <c r="E1432" s="221" t="s">
        <v>1</v>
      </c>
      <c r="F1432" s="222" t="s">
        <v>1418</v>
      </c>
      <c r="G1432" s="219"/>
      <c r="H1432" s="221" t="s">
        <v>1</v>
      </c>
      <c r="I1432" s="140"/>
      <c r="J1432" s="219"/>
      <c r="L1432" s="138"/>
      <c r="M1432" s="141"/>
      <c r="T1432" s="142"/>
      <c r="AT1432" s="139" t="s">
        <v>162</v>
      </c>
      <c r="AU1432" s="139" t="s">
        <v>88</v>
      </c>
      <c r="AV1432" s="12" t="s">
        <v>86</v>
      </c>
      <c r="AW1432" s="12" t="s">
        <v>32</v>
      </c>
      <c r="AX1432" s="12" t="s">
        <v>78</v>
      </c>
      <c r="AY1432" s="139" t="s">
        <v>153</v>
      </c>
    </row>
    <row r="1433" spans="2:65" s="13" customFormat="1">
      <c r="B1433" s="143"/>
      <c r="C1433" s="223"/>
      <c r="D1433" s="220" t="s">
        <v>162</v>
      </c>
      <c r="E1433" s="224" t="s">
        <v>1</v>
      </c>
      <c r="F1433" s="225" t="s">
        <v>420</v>
      </c>
      <c r="G1433" s="223"/>
      <c r="H1433" s="226">
        <v>25.2</v>
      </c>
      <c r="I1433" s="145"/>
      <c r="J1433" s="223"/>
      <c r="L1433" s="143"/>
      <c r="M1433" s="146"/>
      <c r="T1433" s="147"/>
      <c r="AT1433" s="144" t="s">
        <v>162</v>
      </c>
      <c r="AU1433" s="144" t="s">
        <v>88</v>
      </c>
      <c r="AV1433" s="13" t="s">
        <v>88</v>
      </c>
      <c r="AW1433" s="13" t="s">
        <v>32</v>
      </c>
      <c r="AX1433" s="13" t="s">
        <v>78</v>
      </c>
      <c r="AY1433" s="144" t="s">
        <v>153</v>
      </c>
    </row>
    <row r="1434" spans="2:65" s="14" customFormat="1">
      <c r="B1434" s="148"/>
      <c r="C1434" s="227"/>
      <c r="D1434" s="220" t="s">
        <v>162</v>
      </c>
      <c r="E1434" s="228" t="s">
        <v>1</v>
      </c>
      <c r="F1434" s="229" t="s">
        <v>165</v>
      </c>
      <c r="G1434" s="227"/>
      <c r="H1434" s="230">
        <v>25.2</v>
      </c>
      <c r="I1434" s="150"/>
      <c r="J1434" s="227"/>
      <c r="L1434" s="148"/>
      <c r="M1434" s="151"/>
      <c r="T1434" s="152"/>
      <c r="AT1434" s="149" t="s">
        <v>162</v>
      </c>
      <c r="AU1434" s="149" t="s">
        <v>88</v>
      </c>
      <c r="AV1434" s="14" t="s">
        <v>166</v>
      </c>
      <c r="AW1434" s="14" t="s">
        <v>32</v>
      </c>
      <c r="AX1434" s="14" t="s">
        <v>78</v>
      </c>
      <c r="AY1434" s="149" t="s">
        <v>153</v>
      </c>
    </row>
    <row r="1435" spans="2:65" s="15" customFormat="1">
      <c r="B1435" s="153"/>
      <c r="C1435" s="231"/>
      <c r="D1435" s="220" t="s">
        <v>162</v>
      </c>
      <c r="E1435" s="232" t="s">
        <v>1</v>
      </c>
      <c r="F1435" s="233" t="s">
        <v>167</v>
      </c>
      <c r="G1435" s="231"/>
      <c r="H1435" s="234">
        <v>25.2</v>
      </c>
      <c r="I1435" s="155"/>
      <c r="J1435" s="231"/>
      <c r="L1435" s="153"/>
      <c r="M1435" s="156"/>
      <c r="T1435" s="157"/>
      <c r="AT1435" s="154" t="s">
        <v>162</v>
      </c>
      <c r="AU1435" s="154" t="s">
        <v>88</v>
      </c>
      <c r="AV1435" s="15" t="s">
        <v>160</v>
      </c>
      <c r="AW1435" s="15" t="s">
        <v>32</v>
      </c>
      <c r="AX1435" s="15" t="s">
        <v>86</v>
      </c>
      <c r="AY1435" s="154" t="s">
        <v>153</v>
      </c>
    </row>
    <row r="1436" spans="2:65" s="1" customFormat="1" ht="44.25" customHeight="1">
      <c r="B1436" s="129"/>
      <c r="C1436" s="238" t="s">
        <v>1419</v>
      </c>
      <c r="D1436" s="238" t="s">
        <v>366</v>
      </c>
      <c r="E1436" s="239" t="s">
        <v>1410</v>
      </c>
      <c r="F1436" s="240" t="s">
        <v>1411</v>
      </c>
      <c r="G1436" s="241" t="s">
        <v>217</v>
      </c>
      <c r="H1436" s="242">
        <v>5.5439999999999996</v>
      </c>
      <c r="I1436" s="159"/>
      <c r="J1436" s="249">
        <f>ROUND(I1436*H1436,2)</f>
        <v>0</v>
      </c>
      <c r="K1436" s="158" t="s">
        <v>159</v>
      </c>
      <c r="L1436" s="160"/>
      <c r="M1436" s="161" t="s">
        <v>1</v>
      </c>
      <c r="N1436" s="162" t="s">
        <v>43</v>
      </c>
      <c r="P1436" s="134">
        <f>O1436*H1436</f>
        <v>0</v>
      </c>
      <c r="Q1436" s="134">
        <v>2.7699999999999999E-3</v>
      </c>
      <c r="R1436" s="134">
        <f>Q1436*H1436</f>
        <v>1.5356879999999998E-2</v>
      </c>
      <c r="S1436" s="134">
        <v>0</v>
      </c>
      <c r="T1436" s="135">
        <f>S1436*H1436</f>
        <v>0</v>
      </c>
      <c r="AR1436" s="136" t="s">
        <v>381</v>
      </c>
      <c r="AT1436" s="136" t="s">
        <v>366</v>
      </c>
      <c r="AU1436" s="136" t="s">
        <v>88</v>
      </c>
      <c r="AY1436" s="17" t="s">
        <v>153</v>
      </c>
      <c r="BE1436" s="137">
        <f>IF(N1436="základní",J1436,0)</f>
        <v>0</v>
      </c>
      <c r="BF1436" s="137">
        <f>IF(N1436="snížená",J1436,0)</f>
        <v>0</v>
      </c>
      <c r="BG1436" s="137">
        <f>IF(N1436="zákl. přenesená",J1436,0)</f>
        <v>0</v>
      </c>
      <c r="BH1436" s="137">
        <f>IF(N1436="sníž. přenesená",J1436,0)</f>
        <v>0</v>
      </c>
      <c r="BI1436" s="137">
        <f>IF(N1436="nulová",J1436,0)</f>
        <v>0</v>
      </c>
      <c r="BJ1436" s="17" t="s">
        <v>86</v>
      </c>
      <c r="BK1436" s="137">
        <f>ROUND(I1436*H1436,2)</f>
        <v>0</v>
      </c>
      <c r="BL1436" s="17" t="s">
        <v>271</v>
      </c>
      <c r="BM1436" s="136" t="s">
        <v>1420</v>
      </c>
    </row>
    <row r="1437" spans="2:65" s="13" customFormat="1">
      <c r="B1437" s="143"/>
      <c r="C1437" s="223"/>
      <c r="D1437" s="220" t="s">
        <v>162</v>
      </c>
      <c r="E1437" s="223"/>
      <c r="F1437" s="225" t="s">
        <v>1421</v>
      </c>
      <c r="G1437" s="223"/>
      <c r="H1437" s="226">
        <v>5.5439999999999996</v>
      </c>
      <c r="I1437" s="145"/>
      <c r="J1437" s="223"/>
      <c r="L1437" s="143"/>
      <c r="M1437" s="146"/>
      <c r="T1437" s="147"/>
      <c r="AT1437" s="144" t="s">
        <v>162</v>
      </c>
      <c r="AU1437" s="144" t="s">
        <v>88</v>
      </c>
      <c r="AV1437" s="13" t="s">
        <v>88</v>
      </c>
      <c r="AW1437" s="13" t="s">
        <v>3</v>
      </c>
      <c r="AX1437" s="13" t="s">
        <v>86</v>
      </c>
      <c r="AY1437" s="144" t="s">
        <v>153</v>
      </c>
    </row>
    <row r="1438" spans="2:65" s="1" customFormat="1" ht="21.75" customHeight="1">
      <c r="B1438" s="129"/>
      <c r="C1438" s="214" t="s">
        <v>1422</v>
      </c>
      <c r="D1438" s="214" t="s">
        <v>155</v>
      </c>
      <c r="E1438" s="215" t="s">
        <v>1423</v>
      </c>
      <c r="F1438" s="216" t="s">
        <v>1424</v>
      </c>
      <c r="G1438" s="217" t="s">
        <v>337</v>
      </c>
      <c r="H1438" s="218">
        <v>249.74</v>
      </c>
      <c r="I1438" s="131"/>
      <c r="J1438" s="248">
        <f>ROUND(I1438*H1438,2)</f>
        <v>0</v>
      </c>
      <c r="K1438" s="130" t="s">
        <v>159</v>
      </c>
      <c r="L1438" s="32"/>
      <c r="M1438" s="132" t="s">
        <v>1</v>
      </c>
      <c r="N1438" s="133" t="s">
        <v>43</v>
      </c>
      <c r="P1438" s="134">
        <f>O1438*H1438</f>
        <v>0</v>
      </c>
      <c r="Q1438" s="134">
        <v>1.0000000000000001E-5</v>
      </c>
      <c r="R1438" s="134">
        <f>Q1438*H1438</f>
        <v>2.4974000000000003E-3</v>
      </c>
      <c r="S1438" s="134">
        <v>0</v>
      </c>
      <c r="T1438" s="135">
        <f>S1438*H1438</f>
        <v>0</v>
      </c>
      <c r="AR1438" s="136" t="s">
        <v>271</v>
      </c>
      <c r="AT1438" s="136" t="s">
        <v>155</v>
      </c>
      <c r="AU1438" s="136" t="s">
        <v>88</v>
      </c>
      <c r="AY1438" s="17" t="s">
        <v>153</v>
      </c>
      <c r="BE1438" s="137">
        <f>IF(N1438="základní",J1438,0)</f>
        <v>0</v>
      </c>
      <c r="BF1438" s="137">
        <f>IF(N1438="snížená",J1438,0)</f>
        <v>0</v>
      </c>
      <c r="BG1438" s="137">
        <f>IF(N1438="zákl. přenesená",J1438,0)</f>
        <v>0</v>
      </c>
      <c r="BH1438" s="137">
        <f>IF(N1438="sníž. přenesená",J1438,0)</f>
        <v>0</v>
      </c>
      <c r="BI1438" s="137">
        <f>IF(N1438="nulová",J1438,0)</f>
        <v>0</v>
      </c>
      <c r="BJ1438" s="17" t="s">
        <v>86</v>
      </c>
      <c r="BK1438" s="137">
        <f>ROUND(I1438*H1438,2)</f>
        <v>0</v>
      </c>
      <c r="BL1438" s="17" t="s">
        <v>271</v>
      </c>
      <c r="BM1438" s="136" t="s">
        <v>1425</v>
      </c>
    </row>
    <row r="1439" spans="2:65" s="12" customFormat="1">
      <c r="B1439" s="138"/>
      <c r="C1439" s="219"/>
      <c r="D1439" s="220" t="s">
        <v>162</v>
      </c>
      <c r="E1439" s="221" t="s">
        <v>1</v>
      </c>
      <c r="F1439" s="222" t="s">
        <v>1426</v>
      </c>
      <c r="G1439" s="219"/>
      <c r="H1439" s="221" t="s">
        <v>1</v>
      </c>
      <c r="I1439" s="140"/>
      <c r="J1439" s="219"/>
      <c r="L1439" s="138"/>
      <c r="M1439" s="141"/>
      <c r="T1439" s="142"/>
      <c r="AT1439" s="139" t="s">
        <v>162</v>
      </c>
      <c r="AU1439" s="139" t="s">
        <v>88</v>
      </c>
      <c r="AV1439" s="12" t="s">
        <v>86</v>
      </c>
      <c r="AW1439" s="12" t="s">
        <v>32</v>
      </c>
      <c r="AX1439" s="12" t="s">
        <v>78</v>
      </c>
      <c r="AY1439" s="139" t="s">
        <v>153</v>
      </c>
    </row>
    <row r="1440" spans="2:65" s="13" customFormat="1">
      <c r="B1440" s="143"/>
      <c r="C1440" s="223"/>
      <c r="D1440" s="220" t="s">
        <v>162</v>
      </c>
      <c r="E1440" s="224" t="s">
        <v>1</v>
      </c>
      <c r="F1440" s="225" t="s">
        <v>1427</v>
      </c>
      <c r="G1440" s="223"/>
      <c r="H1440" s="226">
        <v>9</v>
      </c>
      <c r="I1440" s="145"/>
      <c r="J1440" s="223"/>
      <c r="L1440" s="143"/>
      <c r="M1440" s="146"/>
      <c r="T1440" s="147"/>
      <c r="AT1440" s="144" t="s">
        <v>162</v>
      </c>
      <c r="AU1440" s="144" t="s">
        <v>88</v>
      </c>
      <c r="AV1440" s="13" t="s">
        <v>88</v>
      </c>
      <c r="AW1440" s="13" t="s">
        <v>32</v>
      </c>
      <c r="AX1440" s="13" t="s">
        <v>78</v>
      </c>
      <c r="AY1440" s="144" t="s">
        <v>153</v>
      </c>
    </row>
    <row r="1441" spans="2:65" s="13" customFormat="1">
      <c r="B1441" s="143"/>
      <c r="C1441" s="223"/>
      <c r="D1441" s="220" t="s">
        <v>162</v>
      </c>
      <c r="E1441" s="224" t="s">
        <v>1</v>
      </c>
      <c r="F1441" s="225" t="s">
        <v>1428</v>
      </c>
      <c r="G1441" s="223"/>
      <c r="H1441" s="226">
        <v>14.12</v>
      </c>
      <c r="I1441" s="145"/>
      <c r="J1441" s="223"/>
      <c r="L1441" s="143"/>
      <c r="M1441" s="146"/>
      <c r="T1441" s="147"/>
      <c r="AT1441" s="144" t="s">
        <v>162</v>
      </c>
      <c r="AU1441" s="144" t="s">
        <v>88</v>
      </c>
      <c r="AV1441" s="13" t="s">
        <v>88</v>
      </c>
      <c r="AW1441" s="13" t="s">
        <v>32</v>
      </c>
      <c r="AX1441" s="13" t="s">
        <v>78</v>
      </c>
      <c r="AY1441" s="144" t="s">
        <v>153</v>
      </c>
    </row>
    <row r="1442" spans="2:65" s="13" customFormat="1">
      <c r="B1442" s="143"/>
      <c r="C1442" s="223"/>
      <c r="D1442" s="220" t="s">
        <v>162</v>
      </c>
      <c r="E1442" s="224" t="s">
        <v>1</v>
      </c>
      <c r="F1442" s="225" t="s">
        <v>1429</v>
      </c>
      <c r="G1442" s="223"/>
      <c r="H1442" s="226">
        <v>43.32</v>
      </c>
      <c r="I1442" s="145"/>
      <c r="J1442" s="223"/>
      <c r="L1442" s="143"/>
      <c r="M1442" s="146"/>
      <c r="T1442" s="147"/>
      <c r="AT1442" s="144" t="s">
        <v>162</v>
      </c>
      <c r="AU1442" s="144" t="s">
        <v>88</v>
      </c>
      <c r="AV1442" s="13" t="s">
        <v>88</v>
      </c>
      <c r="AW1442" s="13" t="s">
        <v>32</v>
      </c>
      <c r="AX1442" s="13" t="s">
        <v>78</v>
      </c>
      <c r="AY1442" s="144" t="s">
        <v>153</v>
      </c>
    </row>
    <row r="1443" spans="2:65" s="13" customFormat="1">
      <c r="B1443" s="143"/>
      <c r="C1443" s="223"/>
      <c r="D1443" s="220" t="s">
        <v>162</v>
      </c>
      <c r="E1443" s="224" t="s">
        <v>1</v>
      </c>
      <c r="F1443" s="225" t="s">
        <v>1430</v>
      </c>
      <c r="G1443" s="223"/>
      <c r="H1443" s="226">
        <v>34.479999999999997</v>
      </c>
      <c r="I1443" s="145"/>
      <c r="J1443" s="223"/>
      <c r="L1443" s="143"/>
      <c r="M1443" s="146"/>
      <c r="T1443" s="147"/>
      <c r="AT1443" s="144" t="s">
        <v>162</v>
      </c>
      <c r="AU1443" s="144" t="s">
        <v>88</v>
      </c>
      <c r="AV1443" s="13" t="s">
        <v>88</v>
      </c>
      <c r="AW1443" s="13" t="s">
        <v>32</v>
      </c>
      <c r="AX1443" s="13" t="s">
        <v>78</v>
      </c>
      <c r="AY1443" s="144" t="s">
        <v>153</v>
      </c>
    </row>
    <row r="1444" spans="2:65" s="13" customFormat="1">
      <c r="B1444" s="143"/>
      <c r="C1444" s="223"/>
      <c r="D1444" s="220" t="s">
        <v>162</v>
      </c>
      <c r="E1444" s="224" t="s">
        <v>1</v>
      </c>
      <c r="F1444" s="225" t="s">
        <v>1431</v>
      </c>
      <c r="G1444" s="223"/>
      <c r="H1444" s="226">
        <v>37.340000000000003</v>
      </c>
      <c r="I1444" s="145"/>
      <c r="J1444" s="223"/>
      <c r="L1444" s="143"/>
      <c r="M1444" s="146"/>
      <c r="T1444" s="147"/>
      <c r="AT1444" s="144" t="s">
        <v>162</v>
      </c>
      <c r="AU1444" s="144" t="s">
        <v>88</v>
      </c>
      <c r="AV1444" s="13" t="s">
        <v>88</v>
      </c>
      <c r="AW1444" s="13" t="s">
        <v>32</v>
      </c>
      <c r="AX1444" s="13" t="s">
        <v>78</v>
      </c>
      <c r="AY1444" s="144" t="s">
        <v>153</v>
      </c>
    </row>
    <row r="1445" spans="2:65" s="13" customFormat="1">
      <c r="B1445" s="143"/>
      <c r="C1445" s="223"/>
      <c r="D1445" s="220" t="s">
        <v>162</v>
      </c>
      <c r="E1445" s="224" t="s">
        <v>1</v>
      </c>
      <c r="F1445" s="225" t="s">
        <v>1432</v>
      </c>
      <c r="G1445" s="223"/>
      <c r="H1445" s="226">
        <v>17.399999999999999</v>
      </c>
      <c r="I1445" s="145"/>
      <c r="J1445" s="223"/>
      <c r="L1445" s="143"/>
      <c r="M1445" s="146"/>
      <c r="T1445" s="147"/>
      <c r="AT1445" s="144" t="s">
        <v>162</v>
      </c>
      <c r="AU1445" s="144" t="s">
        <v>88</v>
      </c>
      <c r="AV1445" s="13" t="s">
        <v>88</v>
      </c>
      <c r="AW1445" s="13" t="s">
        <v>32</v>
      </c>
      <c r="AX1445" s="13" t="s">
        <v>78</v>
      </c>
      <c r="AY1445" s="144" t="s">
        <v>153</v>
      </c>
    </row>
    <row r="1446" spans="2:65" s="13" customFormat="1">
      <c r="B1446" s="143"/>
      <c r="C1446" s="223"/>
      <c r="D1446" s="220" t="s">
        <v>162</v>
      </c>
      <c r="E1446" s="224" t="s">
        <v>1</v>
      </c>
      <c r="F1446" s="225" t="s">
        <v>1433</v>
      </c>
      <c r="G1446" s="223"/>
      <c r="H1446" s="226">
        <v>16.600000000000001</v>
      </c>
      <c r="I1446" s="145"/>
      <c r="J1446" s="223"/>
      <c r="L1446" s="143"/>
      <c r="M1446" s="146"/>
      <c r="T1446" s="147"/>
      <c r="AT1446" s="144" t="s">
        <v>162</v>
      </c>
      <c r="AU1446" s="144" t="s">
        <v>88</v>
      </c>
      <c r="AV1446" s="13" t="s">
        <v>88</v>
      </c>
      <c r="AW1446" s="13" t="s">
        <v>32</v>
      </c>
      <c r="AX1446" s="13" t="s">
        <v>78</v>
      </c>
      <c r="AY1446" s="144" t="s">
        <v>153</v>
      </c>
    </row>
    <row r="1447" spans="2:65" s="13" customFormat="1">
      <c r="B1447" s="143"/>
      <c r="C1447" s="223"/>
      <c r="D1447" s="220" t="s">
        <v>162</v>
      </c>
      <c r="E1447" s="224" t="s">
        <v>1</v>
      </c>
      <c r="F1447" s="225" t="s">
        <v>1434</v>
      </c>
      <c r="G1447" s="223"/>
      <c r="H1447" s="226">
        <v>19.079999999999998</v>
      </c>
      <c r="I1447" s="145"/>
      <c r="J1447" s="223"/>
      <c r="L1447" s="143"/>
      <c r="M1447" s="146"/>
      <c r="T1447" s="147"/>
      <c r="AT1447" s="144" t="s">
        <v>162</v>
      </c>
      <c r="AU1447" s="144" t="s">
        <v>88</v>
      </c>
      <c r="AV1447" s="13" t="s">
        <v>88</v>
      </c>
      <c r="AW1447" s="13" t="s">
        <v>32</v>
      </c>
      <c r="AX1447" s="13" t="s">
        <v>78</v>
      </c>
      <c r="AY1447" s="144" t="s">
        <v>153</v>
      </c>
    </row>
    <row r="1448" spans="2:65" s="13" customFormat="1">
      <c r="B1448" s="143"/>
      <c r="C1448" s="223"/>
      <c r="D1448" s="220" t="s">
        <v>162</v>
      </c>
      <c r="E1448" s="224" t="s">
        <v>1</v>
      </c>
      <c r="F1448" s="225" t="s">
        <v>1435</v>
      </c>
      <c r="G1448" s="223"/>
      <c r="H1448" s="226">
        <v>34.5</v>
      </c>
      <c r="I1448" s="145"/>
      <c r="J1448" s="223"/>
      <c r="L1448" s="143"/>
      <c r="M1448" s="146"/>
      <c r="T1448" s="147"/>
      <c r="AT1448" s="144" t="s">
        <v>162</v>
      </c>
      <c r="AU1448" s="144" t="s">
        <v>88</v>
      </c>
      <c r="AV1448" s="13" t="s">
        <v>88</v>
      </c>
      <c r="AW1448" s="13" t="s">
        <v>32</v>
      </c>
      <c r="AX1448" s="13" t="s">
        <v>78</v>
      </c>
      <c r="AY1448" s="144" t="s">
        <v>153</v>
      </c>
    </row>
    <row r="1449" spans="2:65" s="13" customFormat="1">
      <c r="B1449" s="143"/>
      <c r="C1449" s="223"/>
      <c r="D1449" s="220" t="s">
        <v>162</v>
      </c>
      <c r="E1449" s="224" t="s">
        <v>1</v>
      </c>
      <c r="F1449" s="225" t="s">
        <v>1436</v>
      </c>
      <c r="G1449" s="223"/>
      <c r="H1449" s="226">
        <v>23.9</v>
      </c>
      <c r="I1449" s="145"/>
      <c r="J1449" s="223"/>
      <c r="L1449" s="143"/>
      <c r="M1449" s="146"/>
      <c r="T1449" s="147"/>
      <c r="AT1449" s="144" t="s">
        <v>162</v>
      </c>
      <c r="AU1449" s="144" t="s">
        <v>88</v>
      </c>
      <c r="AV1449" s="13" t="s">
        <v>88</v>
      </c>
      <c r="AW1449" s="13" t="s">
        <v>32</v>
      </c>
      <c r="AX1449" s="13" t="s">
        <v>78</v>
      </c>
      <c r="AY1449" s="144" t="s">
        <v>153</v>
      </c>
    </row>
    <row r="1450" spans="2:65" s="14" customFormat="1">
      <c r="B1450" s="148"/>
      <c r="C1450" s="227"/>
      <c r="D1450" s="220" t="s">
        <v>162</v>
      </c>
      <c r="E1450" s="228" t="s">
        <v>1</v>
      </c>
      <c r="F1450" s="229" t="s">
        <v>165</v>
      </c>
      <c r="G1450" s="227"/>
      <c r="H1450" s="230">
        <v>249.74</v>
      </c>
      <c r="I1450" s="150"/>
      <c r="J1450" s="227"/>
      <c r="L1450" s="148"/>
      <c r="M1450" s="151"/>
      <c r="T1450" s="152"/>
      <c r="AT1450" s="149" t="s">
        <v>162</v>
      </c>
      <c r="AU1450" s="149" t="s">
        <v>88</v>
      </c>
      <c r="AV1450" s="14" t="s">
        <v>166</v>
      </c>
      <c r="AW1450" s="14" t="s">
        <v>32</v>
      </c>
      <c r="AX1450" s="14" t="s">
        <v>78</v>
      </c>
      <c r="AY1450" s="149" t="s">
        <v>153</v>
      </c>
    </row>
    <row r="1451" spans="2:65" s="15" customFormat="1">
      <c r="B1451" s="153"/>
      <c r="C1451" s="231"/>
      <c r="D1451" s="220" t="s">
        <v>162</v>
      </c>
      <c r="E1451" s="232" t="s">
        <v>1</v>
      </c>
      <c r="F1451" s="233" t="s">
        <v>167</v>
      </c>
      <c r="G1451" s="231"/>
      <c r="H1451" s="234">
        <v>249.74</v>
      </c>
      <c r="I1451" s="155"/>
      <c r="J1451" s="231"/>
      <c r="L1451" s="153"/>
      <c r="M1451" s="156"/>
      <c r="T1451" s="157"/>
      <c r="AT1451" s="154" t="s">
        <v>162</v>
      </c>
      <c r="AU1451" s="154" t="s">
        <v>88</v>
      </c>
      <c r="AV1451" s="15" t="s">
        <v>160</v>
      </c>
      <c r="AW1451" s="15" t="s">
        <v>32</v>
      </c>
      <c r="AX1451" s="15" t="s">
        <v>86</v>
      </c>
      <c r="AY1451" s="154" t="s">
        <v>153</v>
      </c>
    </row>
    <row r="1452" spans="2:65" s="1" customFormat="1" ht="16.5" customHeight="1">
      <c r="B1452" s="129"/>
      <c r="C1452" s="238" t="s">
        <v>1437</v>
      </c>
      <c r="D1452" s="238" t="s">
        <v>366</v>
      </c>
      <c r="E1452" s="239" t="s">
        <v>1438</v>
      </c>
      <c r="F1452" s="240" t="s">
        <v>1439</v>
      </c>
      <c r="G1452" s="241" t="s">
        <v>337</v>
      </c>
      <c r="H1452" s="242">
        <v>254.73500000000001</v>
      </c>
      <c r="I1452" s="159"/>
      <c r="J1452" s="249">
        <f>ROUND(I1452*H1452,2)</f>
        <v>0</v>
      </c>
      <c r="K1452" s="158" t="s">
        <v>159</v>
      </c>
      <c r="L1452" s="160"/>
      <c r="M1452" s="161" t="s">
        <v>1</v>
      </c>
      <c r="N1452" s="162" t="s">
        <v>43</v>
      </c>
      <c r="P1452" s="134">
        <f>O1452*H1452</f>
        <v>0</v>
      </c>
      <c r="Q1452" s="134">
        <v>2.7999999999999998E-4</v>
      </c>
      <c r="R1452" s="134">
        <f>Q1452*H1452</f>
        <v>7.1325799999999995E-2</v>
      </c>
      <c r="S1452" s="134">
        <v>0</v>
      </c>
      <c r="T1452" s="135">
        <f>S1452*H1452</f>
        <v>0</v>
      </c>
      <c r="AR1452" s="136" t="s">
        <v>381</v>
      </c>
      <c r="AT1452" s="136" t="s">
        <v>366</v>
      </c>
      <c r="AU1452" s="136" t="s">
        <v>88</v>
      </c>
      <c r="AY1452" s="17" t="s">
        <v>153</v>
      </c>
      <c r="BE1452" s="137">
        <f>IF(N1452="základní",J1452,0)</f>
        <v>0</v>
      </c>
      <c r="BF1452" s="137">
        <f>IF(N1452="snížená",J1452,0)</f>
        <v>0</v>
      </c>
      <c r="BG1452" s="137">
        <f>IF(N1452="zákl. přenesená",J1452,0)</f>
        <v>0</v>
      </c>
      <c r="BH1452" s="137">
        <f>IF(N1452="sníž. přenesená",J1452,0)</f>
        <v>0</v>
      </c>
      <c r="BI1452" s="137">
        <f>IF(N1452="nulová",J1452,0)</f>
        <v>0</v>
      </c>
      <c r="BJ1452" s="17" t="s">
        <v>86</v>
      </c>
      <c r="BK1452" s="137">
        <f>ROUND(I1452*H1452,2)</f>
        <v>0</v>
      </c>
      <c r="BL1452" s="17" t="s">
        <v>271</v>
      </c>
      <c r="BM1452" s="136" t="s">
        <v>1440</v>
      </c>
    </row>
    <row r="1453" spans="2:65" s="13" customFormat="1">
      <c r="B1453" s="143"/>
      <c r="C1453" s="223"/>
      <c r="D1453" s="220" t="s">
        <v>162</v>
      </c>
      <c r="E1453" s="223"/>
      <c r="F1453" s="225" t="s">
        <v>1441</v>
      </c>
      <c r="G1453" s="223"/>
      <c r="H1453" s="226">
        <v>254.73500000000001</v>
      </c>
      <c r="I1453" s="145"/>
      <c r="J1453" s="223"/>
      <c r="L1453" s="143"/>
      <c r="M1453" s="146"/>
      <c r="T1453" s="147"/>
      <c r="AT1453" s="144" t="s">
        <v>162</v>
      </c>
      <c r="AU1453" s="144" t="s">
        <v>88</v>
      </c>
      <c r="AV1453" s="13" t="s">
        <v>88</v>
      </c>
      <c r="AW1453" s="13" t="s">
        <v>3</v>
      </c>
      <c r="AX1453" s="13" t="s">
        <v>86</v>
      </c>
      <c r="AY1453" s="144" t="s">
        <v>153</v>
      </c>
    </row>
    <row r="1454" spans="2:65" s="1" customFormat="1" ht="21.75" customHeight="1">
      <c r="B1454" s="129"/>
      <c r="C1454" s="214" t="s">
        <v>1442</v>
      </c>
      <c r="D1454" s="214" t="s">
        <v>155</v>
      </c>
      <c r="E1454" s="215" t="s">
        <v>1443</v>
      </c>
      <c r="F1454" s="216" t="s">
        <v>1444</v>
      </c>
      <c r="G1454" s="217" t="s">
        <v>337</v>
      </c>
      <c r="H1454" s="218">
        <v>9.33</v>
      </c>
      <c r="I1454" s="131"/>
      <c r="J1454" s="248">
        <f>ROUND(I1454*H1454,2)</f>
        <v>0</v>
      </c>
      <c r="K1454" s="130" t="s">
        <v>159</v>
      </c>
      <c r="L1454" s="32"/>
      <c r="M1454" s="132" t="s">
        <v>1</v>
      </c>
      <c r="N1454" s="133" t="s">
        <v>43</v>
      </c>
      <c r="P1454" s="134">
        <f>O1454*H1454</f>
        <v>0</v>
      </c>
      <c r="Q1454" s="134">
        <v>1.0000000000000001E-5</v>
      </c>
      <c r="R1454" s="134">
        <f>Q1454*H1454</f>
        <v>9.3300000000000005E-5</v>
      </c>
      <c r="S1454" s="134">
        <v>0</v>
      </c>
      <c r="T1454" s="135">
        <f>S1454*H1454</f>
        <v>0</v>
      </c>
      <c r="AR1454" s="136" t="s">
        <v>271</v>
      </c>
      <c r="AT1454" s="136" t="s">
        <v>155</v>
      </c>
      <c r="AU1454" s="136" t="s">
        <v>88</v>
      </c>
      <c r="AY1454" s="17" t="s">
        <v>153</v>
      </c>
      <c r="BE1454" s="137">
        <f>IF(N1454="základní",J1454,0)</f>
        <v>0</v>
      </c>
      <c r="BF1454" s="137">
        <f>IF(N1454="snížená",J1454,0)</f>
        <v>0</v>
      </c>
      <c r="BG1454" s="137">
        <f>IF(N1454="zákl. přenesená",J1454,0)</f>
        <v>0</v>
      </c>
      <c r="BH1454" s="137">
        <f>IF(N1454="sníž. přenesená",J1454,0)</f>
        <v>0</v>
      </c>
      <c r="BI1454" s="137">
        <f>IF(N1454="nulová",J1454,0)</f>
        <v>0</v>
      </c>
      <c r="BJ1454" s="17" t="s">
        <v>86</v>
      </c>
      <c r="BK1454" s="137">
        <f>ROUND(I1454*H1454,2)</f>
        <v>0</v>
      </c>
      <c r="BL1454" s="17" t="s">
        <v>271</v>
      </c>
      <c r="BM1454" s="136" t="s">
        <v>1445</v>
      </c>
    </row>
    <row r="1455" spans="2:65" s="12" customFormat="1">
      <c r="B1455" s="138"/>
      <c r="C1455" s="219"/>
      <c r="D1455" s="220" t="s">
        <v>162</v>
      </c>
      <c r="E1455" s="221" t="s">
        <v>1</v>
      </c>
      <c r="F1455" s="222" t="s">
        <v>1426</v>
      </c>
      <c r="G1455" s="219"/>
      <c r="H1455" s="221" t="s">
        <v>1</v>
      </c>
      <c r="I1455" s="140"/>
      <c r="J1455" s="219"/>
      <c r="L1455" s="138"/>
      <c r="M1455" s="141"/>
      <c r="T1455" s="142"/>
      <c r="AT1455" s="139" t="s">
        <v>162</v>
      </c>
      <c r="AU1455" s="139" t="s">
        <v>88</v>
      </c>
      <c r="AV1455" s="12" t="s">
        <v>86</v>
      </c>
      <c r="AW1455" s="12" t="s">
        <v>32</v>
      </c>
      <c r="AX1455" s="12" t="s">
        <v>78</v>
      </c>
      <c r="AY1455" s="139" t="s">
        <v>153</v>
      </c>
    </row>
    <row r="1456" spans="2:65" s="13" customFormat="1">
      <c r="B1456" s="143"/>
      <c r="C1456" s="223"/>
      <c r="D1456" s="220" t="s">
        <v>162</v>
      </c>
      <c r="E1456" s="224" t="s">
        <v>1</v>
      </c>
      <c r="F1456" s="225" t="s">
        <v>1446</v>
      </c>
      <c r="G1456" s="223"/>
      <c r="H1456" s="226">
        <v>9.33</v>
      </c>
      <c r="I1456" s="145"/>
      <c r="J1456" s="223"/>
      <c r="L1456" s="143"/>
      <c r="M1456" s="146"/>
      <c r="T1456" s="147"/>
      <c r="AT1456" s="144" t="s">
        <v>162</v>
      </c>
      <c r="AU1456" s="144" t="s">
        <v>88</v>
      </c>
      <c r="AV1456" s="13" t="s">
        <v>88</v>
      </c>
      <c r="AW1456" s="13" t="s">
        <v>32</v>
      </c>
      <c r="AX1456" s="13" t="s">
        <v>78</v>
      </c>
      <c r="AY1456" s="144" t="s">
        <v>153</v>
      </c>
    </row>
    <row r="1457" spans="2:65" s="14" customFormat="1">
      <c r="B1457" s="148"/>
      <c r="C1457" s="227"/>
      <c r="D1457" s="220" t="s">
        <v>162</v>
      </c>
      <c r="E1457" s="228" t="s">
        <v>1</v>
      </c>
      <c r="F1457" s="229" t="s">
        <v>165</v>
      </c>
      <c r="G1457" s="227"/>
      <c r="H1457" s="230">
        <v>9.33</v>
      </c>
      <c r="I1457" s="150"/>
      <c r="J1457" s="227"/>
      <c r="L1457" s="148"/>
      <c r="M1457" s="151"/>
      <c r="T1457" s="152"/>
      <c r="AT1457" s="149" t="s">
        <v>162</v>
      </c>
      <c r="AU1457" s="149" t="s">
        <v>88</v>
      </c>
      <c r="AV1457" s="14" t="s">
        <v>166</v>
      </c>
      <c r="AW1457" s="14" t="s">
        <v>32</v>
      </c>
      <c r="AX1457" s="14" t="s">
        <v>78</v>
      </c>
      <c r="AY1457" s="149" t="s">
        <v>153</v>
      </c>
    </row>
    <row r="1458" spans="2:65" s="15" customFormat="1">
      <c r="B1458" s="153"/>
      <c r="C1458" s="231"/>
      <c r="D1458" s="220" t="s">
        <v>162</v>
      </c>
      <c r="E1458" s="232" t="s">
        <v>1</v>
      </c>
      <c r="F1458" s="233" t="s">
        <v>167</v>
      </c>
      <c r="G1458" s="231"/>
      <c r="H1458" s="234">
        <v>9.33</v>
      </c>
      <c r="I1458" s="155"/>
      <c r="J1458" s="231"/>
      <c r="L1458" s="153"/>
      <c r="M1458" s="156"/>
      <c r="T1458" s="157"/>
      <c r="AT1458" s="154" t="s">
        <v>162</v>
      </c>
      <c r="AU1458" s="154" t="s">
        <v>88</v>
      </c>
      <c r="AV1458" s="15" t="s">
        <v>160</v>
      </c>
      <c r="AW1458" s="15" t="s">
        <v>32</v>
      </c>
      <c r="AX1458" s="15" t="s">
        <v>86</v>
      </c>
      <c r="AY1458" s="154" t="s">
        <v>153</v>
      </c>
    </row>
    <row r="1459" spans="2:65" s="1" customFormat="1" ht="16.5" customHeight="1">
      <c r="B1459" s="129"/>
      <c r="C1459" s="238" t="s">
        <v>1447</v>
      </c>
      <c r="D1459" s="238" t="s">
        <v>366</v>
      </c>
      <c r="E1459" s="239" t="s">
        <v>1438</v>
      </c>
      <c r="F1459" s="240" t="s">
        <v>1439</v>
      </c>
      <c r="G1459" s="241" t="s">
        <v>337</v>
      </c>
      <c r="H1459" s="242">
        <v>9.5169999999999995</v>
      </c>
      <c r="I1459" s="159"/>
      <c r="J1459" s="249">
        <f>ROUND(I1459*H1459,2)</f>
        <v>0</v>
      </c>
      <c r="K1459" s="158" t="s">
        <v>159</v>
      </c>
      <c r="L1459" s="160"/>
      <c r="M1459" s="161" t="s">
        <v>1</v>
      </c>
      <c r="N1459" s="162" t="s">
        <v>43</v>
      </c>
      <c r="P1459" s="134">
        <f>O1459*H1459</f>
        <v>0</v>
      </c>
      <c r="Q1459" s="134">
        <v>2.7999999999999998E-4</v>
      </c>
      <c r="R1459" s="134">
        <f>Q1459*H1459</f>
        <v>2.6647599999999995E-3</v>
      </c>
      <c r="S1459" s="134">
        <v>0</v>
      </c>
      <c r="T1459" s="135">
        <f>S1459*H1459</f>
        <v>0</v>
      </c>
      <c r="AR1459" s="136" t="s">
        <v>381</v>
      </c>
      <c r="AT1459" s="136" t="s">
        <v>366</v>
      </c>
      <c r="AU1459" s="136" t="s">
        <v>88</v>
      </c>
      <c r="AY1459" s="17" t="s">
        <v>153</v>
      </c>
      <c r="BE1459" s="137">
        <f>IF(N1459="základní",J1459,0)</f>
        <v>0</v>
      </c>
      <c r="BF1459" s="137">
        <f>IF(N1459="snížená",J1459,0)</f>
        <v>0</v>
      </c>
      <c r="BG1459" s="137">
        <f>IF(N1459="zákl. přenesená",J1459,0)</f>
        <v>0</v>
      </c>
      <c r="BH1459" s="137">
        <f>IF(N1459="sníž. přenesená",J1459,0)</f>
        <v>0</v>
      </c>
      <c r="BI1459" s="137">
        <f>IF(N1459="nulová",J1459,0)</f>
        <v>0</v>
      </c>
      <c r="BJ1459" s="17" t="s">
        <v>86</v>
      </c>
      <c r="BK1459" s="137">
        <f>ROUND(I1459*H1459,2)</f>
        <v>0</v>
      </c>
      <c r="BL1459" s="17" t="s">
        <v>271</v>
      </c>
      <c r="BM1459" s="136" t="s">
        <v>1448</v>
      </c>
    </row>
    <row r="1460" spans="2:65" s="13" customFormat="1">
      <c r="B1460" s="143"/>
      <c r="C1460" s="223"/>
      <c r="D1460" s="220" t="s">
        <v>162</v>
      </c>
      <c r="E1460" s="223"/>
      <c r="F1460" s="225" t="s">
        <v>1449</v>
      </c>
      <c r="G1460" s="223"/>
      <c r="H1460" s="226">
        <v>9.5169999999999995</v>
      </c>
      <c r="I1460" s="145"/>
      <c r="J1460" s="223"/>
      <c r="L1460" s="143"/>
      <c r="M1460" s="146"/>
      <c r="T1460" s="147"/>
      <c r="AT1460" s="144" t="s">
        <v>162</v>
      </c>
      <c r="AU1460" s="144" t="s">
        <v>88</v>
      </c>
      <c r="AV1460" s="13" t="s">
        <v>88</v>
      </c>
      <c r="AW1460" s="13" t="s">
        <v>3</v>
      </c>
      <c r="AX1460" s="13" t="s">
        <v>86</v>
      </c>
      <c r="AY1460" s="144" t="s">
        <v>153</v>
      </c>
    </row>
    <row r="1461" spans="2:65" s="1" customFormat="1" ht="24.15" customHeight="1">
      <c r="B1461" s="129"/>
      <c r="C1461" s="214" t="s">
        <v>1450</v>
      </c>
      <c r="D1461" s="214" t="s">
        <v>155</v>
      </c>
      <c r="E1461" s="215" t="s">
        <v>1451</v>
      </c>
      <c r="F1461" s="216" t="s">
        <v>1452</v>
      </c>
      <c r="G1461" s="217" t="s">
        <v>337</v>
      </c>
      <c r="H1461" s="218">
        <v>25.2</v>
      </c>
      <c r="I1461" s="131"/>
      <c r="J1461" s="248">
        <f>ROUND(I1461*H1461,2)</f>
        <v>0</v>
      </c>
      <c r="K1461" s="130" t="s">
        <v>159</v>
      </c>
      <c r="L1461" s="32"/>
      <c r="M1461" s="132" t="s">
        <v>1</v>
      </c>
      <c r="N1461" s="133" t="s">
        <v>43</v>
      </c>
      <c r="P1461" s="134">
        <f>O1461*H1461</f>
        <v>0</v>
      </c>
      <c r="Q1461" s="134">
        <v>0</v>
      </c>
      <c r="R1461" s="134">
        <f>Q1461*H1461</f>
        <v>0</v>
      </c>
      <c r="S1461" s="134">
        <v>0</v>
      </c>
      <c r="T1461" s="135">
        <f>S1461*H1461</f>
        <v>0</v>
      </c>
      <c r="AR1461" s="136" t="s">
        <v>271</v>
      </c>
      <c r="AT1461" s="136" t="s">
        <v>155</v>
      </c>
      <c r="AU1461" s="136" t="s">
        <v>88</v>
      </c>
      <c r="AY1461" s="17" t="s">
        <v>153</v>
      </c>
      <c r="BE1461" s="137">
        <f>IF(N1461="základní",J1461,0)</f>
        <v>0</v>
      </c>
      <c r="BF1461" s="137">
        <f>IF(N1461="snížená",J1461,0)</f>
        <v>0</v>
      </c>
      <c r="BG1461" s="137">
        <f>IF(N1461="zákl. přenesená",J1461,0)</f>
        <v>0</v>
      </c>
      <c r="BH1461" s="137">
        <f>IF(N1461="sníž. přenesená",J1461,0)</f>
        <v>0</v>
      </c>
      <c r="BI1461" s="137">
        <f>IF(N1461="nulová",J1461,0)</f>
        <v>0</v>
      </c>
      <c r="BJ1461" s="17" t="s">
        <v>86</v>
      </c>
      <c r="BK1461" s="137">
        <f>ROUND(I1461*H1461,2)</f>
        <v>0</v>
      </c>
      <c r="BL1461" s="17" t="s">
        <v>271</v>
      </c>
      <c r="BM1461" s="136" t="s">
        <v>1453</v>
      </c>
    </row>
    <row r="1462" spans="2:65" s="12" customFormat="1">
      <c r="B1462" s="138"/>
      <c r="C1462" s="219"/>
      <c r="D1462" s="220" t="s">
        <v>162</v>
      </c>
      <c r="E1462" s="221" t="s">
        <v>1</v>
      </c>
      <c r="F1462" s="222" t="s">
        <v>1454</v>
      </c>
      <c r="G1462" s="219"/>
      <c r="H1462" s="221" t="s">
        <v>1</v>
      </c>
      <c r="I1462" s="140"/>
      <c r="J1462" s="219"/>
      <c r="L1462" s="138"/>
      <c r="M1462" s="141"/>
      <c r="T1462" s="142"/>
      <c r="AT1462" s="139" t="s">
        <v>162</v>
      </c>
      <c r="AU1462" s="139" t="s">
        <v>88</v>
      </c>
      <c r="AV1462" s="12" t="s">
        <v>86</v>
      </c>
      <c r="AW1462" s="12" t="s">
        <v>32</v>
      </c>
      <c r="AX1462" s="12" t="s">
        <v>78</v>
      </c>
      <c r="AY1462" s="139" t="s">
        <v>153</v>
      </c>
    </row>
    <row r="1463" spans="2:65" s="13" customFormat="1">
      <c r="B1463" s="143"/>
      <c r="C1463" s="223"/>
      <c r="D1463" s="220" t="s">
        <v>162</v>
      </c>
      <c r="E1463" s="224" t="s">
        <v>1</v>
      </c>
      <c r="F1463" s="225" t="s">
        <v>420</v>
      </c>
      <c r="G1463" s="223"/>
      <c r="H1463" s="226">
        <v>25.2</v>
      </c>
      <c r="I1463" s="145"/>
      <c r="J1463" s="223"/>
      <c r="L1463" s="143"/>
      <c r="M1463" s="146"/>
      <c r="T1463" s="147"/>
      <c r="AT1463" s="144" t="s">
        <v>162</v>
      </c>
      <c r="AU1463" s="144" t="s">
        <v>88</v>
      </c>
      <c r="AV1463" s="13" t="s">
        <v>88</v>
      </c>
      <c r="AW1463" s="13" t="s">
        <v>32</v>
      </c>
      <c r="AX1463" s="13" t="s">
        <v>78</v>
      </c>
      <c r="AY1463" s="144" t="s">
        <v>153</v>
      </c>
    </row>
    <row r="1464" spans="2:65" s="14" customFormat="1">
      <c r="B1464" s="148"/>
      <c r="C1464" s="227"/>
      <c r="D1464" s="220" t="s">
        <v>162</v>
      </c>
      <c r="E1464" s="228" t="s">
        <v>1</v>
      </c>
      <c r="F1464" s="229" t="s">
        <v>165</v>
      </c>
      <c r="G1464" s="227"/>
      <c r="H1464" s="230">
        <v>25.2</v>
      </c>
      <c r="I1464" s="150"/>
      <c r="J1464" s="227"/>
      <c r="L1464" s="148"/>
      <c r="M1464" s="151"/>
      <c r="T1464" s="152"/>
      <c r="AT1464" s="149" t="s">
        <v>162</v>
      </c>
      <c r="AU1464" s="149" t="s">
        <v>88</v>
      </c>
      <c r="AV1464" s="14" t="s">
        <v>166</v>
      </c>
      <c r="AW1464" s="14" t="s">
        <v>32</v>
      </c>
      <c r="AX1464" s="14" t="s">
        <v>78</v>
      </c>
      <c r="AY1464" s="149" t="s">
        <v>153</v>
      </c>
    </row>
    <row r="1465" spans="2:65" s="15" customFormat="1">
      <c r="B1465" s="153"/>
      <c r="C1465" s="231"/>
      <c r="D1465" s="220" t="s">
        <v>162</v>
      </c>
      <c r="E1465" s="232" t="s">
        <v>1</v>
      </c>
      <c r="F1465" s="233" t="s">
        <v>167</v>
      </c>
      <c r="G1465" s="231"/>
      <c r="H1465" s="234">
        <v>25.2</v>
      </c>
      <c r="I1465" s="155"/>
      <c r="J1465" s="231"/>
      <c r="L1465" s="153"/>
      <c r="M1465" s="156"/>
      <c r="T1465" s="157"/>
      <c r="AT1465" s="154" t="s">
        <v>162</v>
      </c>
      <c r="AU1465" s="154" t="s">
        <v>88</v>
      </c>
      <c r="AV1465" s="15" t="s">
        <v>160</v>
      </c>
      <c r="AW1465" s="15" t="s">
        <v>32</v>
      </c>
      <c r="AX1465" s="15" t="s">
        <v>86</v>
      </c>
      <c r="AY1465" s="154" t="s">
        <v>153</v>
      </c>
    </row>
    <row r="1466" spans="2:65" s="1" customFormat="1" ht="24.15" customHeight="1">
      <c r="B1466" s="129"/>
      <c r="C1466" s="238" t="s">
        <v>1455</v>
      </c>
      <c r="D1466" s="238" t="s">
        <v>366</v>
      </c>
      <c r="E1466" s="239" t="s">
        <v>1456</v>
      </c>
      <c r="F1466" s="240" t="s">
        <v>1457</v>
      </c>
      <c r="G1466" s="241" t="s">
        <v>337</v>
      </c>
      <c r="H1466" s="242">
        <v>25.704000000000001</v>
      </c>
      <c r="I1466" s="159"/>
      <c r="J1466" s="249">
        <f>ROUND(I1466*H1466,2)</f>
        <v>0</v>
      </c>
      <c r="K1466" s="158" t="s">
        <v>159</v>
      </c>
      <c r="L1466" s="160"/>
      <c r="M1466" s="161" t="s">
        <v>1</v>
      </c>
      <c r="N1466" s="162" t="s">
        <v>43</v>
      </c>
      <c r="P1466" s="134">
        <f>O1466*H1466</f>
        <v>0</v>
      </c>
      <c r="Q1466" s="134">
        <v>2.7E-4</v>
      </c>
      <c r="R1466" s="134">
        <f>Q1466*H1466</f>
        <v>6.9400800000000004E-3</v>
      </c>
      <c r="S1466" s="134">
        <v>0</v>
      </c>
      <c r="T1466" s="135">
        <f>S1466*H1466</f>
        <v>0</v>
      </c>
      <c r="AR1466" s="136" t="s">
        <v>381</v>
      </c>
      <c r="AT1466" s="136" t="s">
        <v>366</v>
      </c>
      <c r="AU1466" s="136" t="s">
        <v>88</v>
      </c>
      <c r="AY1466" s="17" t="s">
        <v>153</v>
      </c>
      <c r="BE1466" s="137">
        <f>IF(N1466="základní",J1466,0)</f>
        <v>0</v>
      </c>
      <c r="BF1466" s="137">
        <f>IF(N1466="snížená",J1466,0)</f>
        <v>0</v>
      </c>
      <c r="BG1466" s="137">
        <f>IF(N1466="zákl. přenesená",J1466,0)</f>
        <v>0</v>
      </c>
      <c r="BH1466" s="137">
        <f>IF(N1466="sníž. přenesená",J1466,0)</f>
        <v>0</v>
      </c>
      <c r="BI1466" s="137">
        <f>IF(N1466="nulová",J1466,0)</f>
        <v>0</v>
      </c>
      <c r="BJ1466" s="17" t="s">
        <v>86</v>
      </c>
      <c r="BK1466" s="137">
        <f>ROUND(I1466*H1466,2)</f>
        <v>0</v>
      </c>
      <c r="BL1466" s="17" t="s">
        <v>271</v>
      </c>
      <c r="BM1466" s="136" t="s">
        <v>1458</v>
      </c>
    </row>
    <row r="1467" spans="2:65" s="13" customFormat="1">
      <c r="B1467" s="143"/>
      <c r="C1467" s="223"/>
      <c r="D1467" s="220" t="s">
        <v>162</v>
      </c>
      <c r="E1467" s="223"/>
      <c r="F1467" s="225" t="s">
        <v>1459</v>
      </c>
      <c r="G1467" s="223"/>
      <c r="H1467" s="226">
        <v>25.704000000000001</v>
      </c>
      <c r="I1467" s="145"/>
      <c r="J1467" s="223"/>
      <c r="L1467" s="143"/>
      <c r="M1467" s="146"/>
      <c r="T1467" s="147"/>
      <c r="AT1467" s="144" t="s">
        <v>162</v>
      </c>
      <c r="AU1467" s="144" t="s">
        <v>88</v>
      </c>
      <c r="AV1467" s="13" t="s">
        <v>88</v>
      </c>
      <c r="AW1467" s="13" t="s">
        <v>3</v>
      </c>
      <c r="AX1467" s="13" t="s">
        <v>86</v>
      </c>
      <c r="AY1467" s="144" t="s">
        <v>153</v>
      </c>
    </row>
    <row r="1468" spans="2:65" s="1" customFormat="1" ht="24.15" customHeight="1">
      <c r="B1468" s="129"/>
      <c r="C1468" s="214" t="s">
        <v>1460</v>
      </c>
      <c r="D1468" s="214" t="s">
        <v>155</v>
      </c>
      <c r="E1468" s="215" t="s">
        <v>1461</v>
      </c>
      <c r="F1468" s="216" t="s">
        <v>1462</v>
      </c>
      <c r="G1468" s="217" t="s">
        <v>217</v>
      </c>
      <c r="H1468" s="218">
        <v>433.84</v>
      </c>
      <c r="I1468" s="131"/>
      <c r="J1468" s="248">
        <f>ROUND(I1468*H1468,2)</f>
        <v>0</v>
      </c>
      <c r="K1468" s="130" t="s">
        <v>159</v>
      </c>
      <c r="L1468" s="32"/>
      <c r="M1468" s="132" t="s">
        <v>1</v>
      </c>
      <c r="N1468" s="133" t="s">
        <v>43</v>
      </c>
      <c r="P1468" s="134">
        <f>O1468*H1468</f>
        <v>0</v>
      </c>
      <c r="Q1468" s="134">
        <v>0</v>
      </c>
      <c r="R1468" s="134">
        <f>Q1468*H1468</f>
        <v>0</v>
      </c>
      <c r="S1468" s="134">
        <v>0</v>
      </c>
      <c r="T1468" s="135">
        <f>S1468*H1468</f>
        <v>0</v>
      </c>
      <c r="AR1468" s="136" t="s">
        <v>271</v>
      </c>
      <c r="AT1468" s="136" t="s">
        <v>155</v>
      </c>
      <c r="AU1468" s="136" t="s">
        <v>88</v>
      </c>
      <c r="AY1468" s="17" t="s">
        <v>153</v>
      </c>
      <c r="BE1468" s="137">
        <f>IF(N1468="základní",J1468,0)</f>
        <v>0</v>
      </c>
      <c r="BF1468" s="137">
        <f>IF(N1468="snížená",J1468,0)</f>
        <v>0</v>
      </c>
      <c r="BG1468" s="137">
        <f>IF(N1468="zákl. přenesená",J1468,0)</f>
        <v>0</v>
      </c>
      <c r="BH1468" s="137">
        <f>IF(N1468="sníž. přenesená",J1468,0)</f>
        <v>0</v>
      </c>
      <c r="BI1468" s="137">
        <f>IF(N1468="nulová",J1468,0)</f>
        <v>0</v>
      </c>
      <c r="BJ1468" s="17" t="s">
        <v>86</v>
      </c>
      <c r="BK1468" s="137">
        <f>ROUND(I1468*H1468,2)</f>
        <v>0</v>
      </c>
      <c r="BL1468" s="17" t="s">
        <v>271</v>
      </c>
      <c r="BM1468" s="136" t="s">
        <v>1463</v>
      </c>
    </row>
    <row r="1469" spans="2:65" s="1" customFormat="1" ht="24.15" customHeight="1">
      <c r="B1469" s="129"/>
      <c r="C1469" s="214" t="s">
        <v>1464</v>
      </c>
      <c r="D1469" s="214" t="s">
        <v>155</v>
      </c>
      <c r="E1469" s="215" t="s">
        <v>1465</v>
      </c>
      <c r="F1469" s="216" t="s">
        <v>1466</v>
      </c>
      <c r="G1469" s="217" t="s">
        <v>217</v>
      </c>
      <c r="H1469" s="218">
        <v>433.84</v>
      </c>
      <c r="I1469" s="131"/>
      <c r="J1469" s="248">
        <f>ROUND(I1469*H1469,2)</f>
        <v>0</v>
      </c>
      <c r="K1469" s="130" t="s">
        <v>159</v>
      </c>
      <c r="L1469" s="32"/>
      <c r="M1469" s="132" t="s">
        <v>1</v>
      </c>
      <c r="N1469" s="133" t="s">
        <v>43</v>
      </c>
      <c r="P1469" s="134">
        <f>O1469*H1469</f>
        <v>0</v>
      </c>
      <c r="Q1469" s="134">
        <v>3.0000000000000001E-5</v>
      </c>
      <c r="R1469" s="134">
        <f>Q1469*H1469</f>
        <v>1.3015199999999999E-2</v>
      </c>
      <c r="S1469" s="134">
        <v>0</v>
      </c>
      <c r="T1469" s="135">
        <f>S1469*H1469</f>
        <v>0</v>
      </c>
      <c r="AR1469" s="136" t="s">
        <v>271</v>
      </c>
      <c r="AT1469" s="136" t="s">
        <v>155</v>
      </c>
      <c r="AU1469" s="136" t="s">
        <v>88</v>
      </c>
      <c r="AY1469" s="17" t="s">
        <v>153</v>
      </c>
      <c r="BE1469" s="137">
        <f>IF(N1469="základní",J1469,0)</f>
        <v>0</v>
      </c>
      <c r="BF1469" s="137">
        <f>IF(N1469="snížená",J1469,0)</f>
        <v>0</v>
      </c>
      <c r="BG1469" s="137">
        <f>IF(N1469="zákl. přenesená",J1469,0)</f>
        <v>0</v>
      </c>
      <c r="BH1469" s="137">
        <f>IF(N1469="sníž. přenesená",J1469,0)</f>
        <v>0</v>
      </c>
      <c r="BI1469" s="137">
        <f>IF(N1469="nulová",J1469,0)</f>
        <v>0</v>
      </c>
      <c r="BJ1469" s="17" t="s">
        <v>86</v>
      </c>
      <c r="BK1469" s="137">
        <f>ROUND(I1469*H1469,2)</f>
        <v>0</v>
      </c>
      <c r="BL1469" s="17" t="s">
        <v>271</v>
      </c>
      <c r="BM1469" s="136" t="s">
        <v>1467</v>
      </c>
    </row>
    <row r="1470" spans="2:65" s="1" customFormat="1" ht="44.25" customHeight="1">
      <c r="B1470" s="129"/>
      <c r="C1470" s="214" t="s">
        <v>1468</v>
      </c>
      <c r="D1470" s="214" t="s">
        <v>155</v>
      </c>
      <c r="E1470" s="215" t="s">
        <v>1469</v>
      </c>
      <c r="F1470" s="216" t="s">
        <v>1470</v>
      </c>
      <c r="G1470" s="217" t="s">
        <v>873</v>
      </c>
      <c r="H1470" s="163"/>
      <c r="I1470" s="131"/>
      <c r="J1470" s="248">
        <f>ROUND(I1470*H1470,2)</f>
        <v>0</v>
      </c>
      <c r="K1470" s="130" t="s">
        <v>159</v>
      </c>
      <c r="L1470" s="32"/>
      <c r="M1470" s="132" t="s">
        <v>1</v>
      </c>
      <c r="N1470" s="133" t="s">
        <v>43</v>
      </c>
      <c r="P1470" s="134">
        <f>O1470*H1470</f>
        <v>0</v>
      </c>
      <c r="Q1470" s="134">
        <v>0</v>
      </c>
      <c r="R1470" s="134">
        <f>Q1470*H1470</f>
        <v>0</v>
      </c>
      <c r="S1470" s="134">
        <v>0</v>
      </c>
      <c r="T1470" s="135">
        <f>S1470*H1470</f>
        <v>0</v>
      </c>
      <c r="AR1470" s="136" t="s">
        <v>271</v>
      </c>
      <c r="AT1470" s="136" t="s">
        <v>155</v>
      </c>
      <c r="AU1470" s="136" t="s">
        <v>88</v>
      </c>
      <c r="AY1470" s="17" t="s">
        <v>153</v>
      </c>
      <c r="BE1470" s="137">
        <f>IF(N1470="základní",J1470,0)</f>
        <v>0</v>
      </c>
      <c r="BF1470" s="137">
        <f>IF(N1470="snížená",J1470,0)</f>
        <v>0</v>
      </c>
      <c r="BG1470" s="137">
        <f>IF(N1470="zákl. přenesená",J1470,0)</f>
        <v>0</v>
      </c>
      <c r="BH1470" s="137">
        <f>IF(N1470="sníž. přenesená",J1470,0)</f>
        <v>0</v>
      </c>
      <c r="BI1470" s="137">
        <f>IF(N1470="nulová",J1470,0)</f>
        <v>0</v>
      </c>
      <c r="BJ1470" s="17" t="s">
        <v>86</v>
      </c>
      <c r="BK1470" s="137">
        <f>ROUND(I1470*H1470,2)</f>
        <v>0</v>
      </c>
      <c r="BL1470" s="17" t="s">
        <v>271</v>
      </c>
      <c r="BM1470" s="136" t="s">
        <v>1471</v>
      </c>
    </row>
    <row r="1471" spans="2:65" s="11" customFormat="1" ht="22.8" customHeight="1">
      <c r="B1471" s="119"/>
      <c r="C1471" s="235"/>
      <c r="D1471" s="236" t="s">
        <v>77</v>
      </c>
      <c r="E1471" s="237" t="s">
        <v>1472</v>
      </c>
      <c r="F1471" s="237" t="s">
        <v>1473</v>
      </c>
      <c r="G1471" s="235"/>
      <c r="H1471" s="235"/>
      <c r="I1471" s="122"/>
      <c r="J1471" s="247">
        <f>BK1471</f>
        <v>0</v>
      </c>
      <c r="L1471" s="119"/>
      <c r="M1471" s="123"/>
      <c r="P1471" s="124">
        <f>SUM(P1472:P1584)</f>
        <v>0</v>
      </c>
      <c r="R1471" s="124">
        <f>SUM(R1472:R1584)</f>
        <v>2.6444101400000002</v>
      </c>
      <c r="T1471" s="125">
        <f>SUM(T1472:T1584)</f>
        <v>0</v>
      </c>
      <c r="AR1471" s="120" t="s">
        <v>88</v>
      </c>
      <c r="AT1471" s="126" t="s">
        <v>77</v>
      </c>
      <c r="AU1471" s="126" t="s">
        <v>86</v>
      </c>
      <c r="AY1471" s="120" t="s">
        <v>153</v>
      </c>
      <c r="BK1471" s="127">
        <f>SUM(BK1472:BK1584)</f>
        <v>0</v>
      </c>
    </row>
    <row r="1472" spans="2:65" s="1" customFormat="1" ht="24.15" customHeight="1">
      <c r="B1472" s="129"/>
      <c r="C1472" s="214" t="s">
        <v>1474</v>
      </c>
      <c r="D1472" s="214" t="s">
        <v>155</v>
      </c>
      <c r="E1472" s="215" t="s">
        <v>1475</v>
      </c>
      <c r="F1472" s="216" t="s">
        <v>1476</v>
      </c>
      <c r="G1472" s="217" t="s">
        <v>217</v>
      </c>
      <c r="H1472" s="218">
        <v>134.13999999999999</v>
      </c>
      <c r="I1472" s="131"/>
      <c r="J1472" s="248">
        <f>ROUND(I1472*H1472,2)</f>
        <v>0</v>
      </c>
      <c r="K1472" s="130" t="s">
        <v>159</v>
      </c>
      <c r="L1472" s="32"/>
      <c r="M1472" s="132" t="s">
        <v>1</v>
      </c>
      <c r="N1472" s="133" t="s">
        <v>43</v>
      </c>
      <c r="P1472" s="134">
        <f>O1472*H1472</f>
        <v>0</v>
      </c>
      <c r="Q1472" s="134">
        <v>0</v>
      </c>
      <c r="R1472" s="134">
        <f>Q1472*H1472</f>
        <v>0</v>
      </c>
      <c r="S1472" s="134">
        <v>0</v>
      </c>
      <c r="T1472" s="135">
        <f>S1472*H1472</f>
        <v>0</v>
      </c>
      <c r="AR1472" s="136" t="s">
        <v>271</v>
      </c>
      <c r="AT1472" s="136" t="s">
        <v>155</v>
      </c>
      <c r="AU1472" s="136" t="s">
        <v>88</v>
      </c>
      <c r="AY1472" s="17" t="s">
        <v>153</v>
      </c>
      <c r="BE1472" s="137">
        <f>IF(N1472="základní",J1472,0)</f>
        <v>0</v>
      </c>
      <c r="BF1472" s="137">
        <f>IF(N1472="snížená",J1472,0)</f>
        <v>0</v>
      </c>
      <c r="BG1472" s="137">
        <f>IF(N1472="zákl. přenesená",J1472,0)</f>
        <v>0</v>
      </c>
      <c r="BH1472" s="137">
        <f>IF(N1472="sníž. přenesená",J1472,0)</f>
        <v>0</v>
      </c>
      <c r="BI1472" s="137">
        <f>IF(N1472="nulová",J1472,0)</f>
        <v>0</v>
      </c>
      <c r="BJ1472" s="17" t="s">
        <v>86</v>
      </c>
      <c r="BK1472" s="137">
        <f>ROUND(I1472*H1472,2)</f>
        <v>0</v>
      </c>
      <c r="BL1472" s="17" t="s">
        <v>271</v>
      </c>
      <c r="BM1472" s="136" t="s">
        <v>1477</v>
      </c>
    </row>
    <row r="1473" spans="2:51" s="12" customFormat="1">
      <c r="B1473" s="138"/>
      <c r="C1473" s="219"/>
      <c r="D1473" s="220" t="s">
        <v>162</v>
      </c>
      <c r="E1473" s="221" t="s">
        <v>1</v>
      </c>
      <c r="F1473" s="222" t="s">
        <v>1478</v>
      </c>
      <c r="G1473" s="219"/>
      <c r="H1473" s="221" t="s">
        <v>1</v>
      </c>
      <c r="I1473" s="140"/>
      <c r="J1473" s="219"/>
      <c r="L1473" s="138"/>
      <c r="M1473" s="141"/>
      <c r="T1473" s="142"/>
      <c r="AT1473" s="139" t="s">
        <v>162</v>
      </c>
      <c r="AU1473" s="139" t="s">
        <v>88</v>
      </c>
      <c r="AV1473" s="12" t="s">
        <v>86</v>
      </c>
      <c r="AW1473" s="12" t="s">
        <v>32</v>
      </c>
      <c r="AX1473" s="12" t="s">
        <v>78</v>
      </c>
      <c r="AY1473" s="139" t="s">
        <v>153</v>
      </c>
    </row>
    <row r="1474" spans="2:51" s="12" customFormat="1">
      <c r="B1474" s="138"/>
      <c r="C1474" s="219"/>
      <c r="D1474" s="220" t="s">
        <v>162</v>
      </c>
      <c r="E1474" s="221" t="s">
        <v>1</v>
      </c>
      <c r="F1474" s="222" t="s">
        <v>264</v>
      </c>
      <c r="G1474" s="219"/>
      <c r="H1474" s="221" t="s">
        <v>1</v>
      </c>
      <c r="I1474" s="140"/>
      <c r="J1474" s="219"/>
      <c r="L1474" s="138"/>
      <c r="M1474" s="141"/>
      <c r="T1474" s="142"/>
      <c r="AT1474" s="139" t="s">
        <v>162</v>
      </c>
      <c r="AU1474" s="139" t="s">
        <v>88</v>
      </c>
      <c r="AV1474" s="12" t="s">
        <v>86</v>
      </c>
      <c r="AW1474" s="12" t="s">
        <v>32</v>
      </c>
      <c r="AX1474" s="12" t="s">
        <v>78</v>
      </c>
      <c r="AY1474" s="139" t="s">
        <v>153</v>
      </c>
    </row>
    <row r="1475" spans="2:51" s="12" customFormat="1">
      <c r="B1475" s="138"/>
      <c r="C1475" s="219"/>
      <c r="D1475" s="220" t="s">
        <v>162</v>
      </c>
      <c r="E1475" s="221" t="s">
        <v>1</v>
      </c>
      <c r="F1475" s="222" t="s">
        <v>276</v>
      </c>
      <c r="G1475" s="219"/>
      <c r="H1475" s="221" t="s">
        <v>1</v>
      </c>
      <c r="I1475" s="140"/>
      <c r="J1475" s="219"/>
      <c r="L1475" s="138"/>
      <c r="M1475" s="141"/>
      <c r="T1475" s="142"/>
      <c r="AT1475" s="139" t="s">
        <v>162</v>
      </c>
      <c r="AU1475" s="139" t="s">
        <v>88</v>
      </c>
      <c r="AV1475" s="12" t="s">
        <v>86</v>
      </c>
      <c r="AW1475" s="12" t="s">
        <v>32</v>
      </c>
      <c r="AX1475" s="12" t="s">
        <v>78</v>
      </c>
      <c r="AY1475" s="139" t="s">
        <v>153</v>
      </c>
    </row>
    <row r="1476" spans="2:51" s="13" customFormat="1">
      <c r="B1476" s="143"/>
      <c r="C1476" s="223"/>
      <c r="D1476" s="220" t="s">
        <v>162</v>
      </c>
      <c r="E1476" s="224" t="s">
        <v>1</v>
      </c>
      <c r="F1476" s="225" t="s">
        <v>1479</v>
      </c>
      <c r="G1476" s="223"/>
      <c r="H1476" s="226">
        <v>52.12</v>
      </c>
      <c r="I1476" s="145"/>
      <c r="J1476" s="223"/>
      <c r="L1476" s="143"/>
      <c r="M1476" s="146"/>
      <c r="T1476" s="147"/>
      <c r="AT1476" s="144" t="s">
        <v>162</v>
      </c>
      <c r="AU1476" s="144" t="s">
        <v>88</v>
      </c>
      <c r="AV1476" s="13" t="s">
        <v>88</v>
      </c>
      <c r="AW1476" s="13" t="s">
        <v>32</v>
      </c>
      <c r="AX1476" s="13" t="s">
        <v>78</v>
      </c>
      <c r="AY1476" s="144" t="s">
        <v>153</v>
      </c>
    </row>
    <row r="1477" spans="2:51" s="13" customFormat="1">
      <c r="B1477" s="143"/>
      <c r="C1477" s="223"/>
      <c r="D1477" s="220" t="s">
        <v>162</v>
      </c>
      <c r="E1477" s="224" t="s">
        <v>1</v>
      </c>
      <c r="F1477" s="225" t="s">
        <v>1480</v>
      </c>
      <c r="G1477" s="223"/>
      <c r="H1477" s="226">
        <v>12</v>
      </c>
      <c r="I1477" s="145"/>
      <c r="J1477" s="223"/>
      <c r="L1477" s="143"/>
      <c r="M1477" s="146"/>
      <c r="T1477" s="147"/>
      <c r="AT1477" s="144" t="s">
        <v>162</v>
      </c>
      <c r="AU1477" s="144" t="s">
        <v>88</v>
      </c>
      <c r="AV1477" s="13" t="s">
        <v>88</v>
      </c>
      <c r="AW1477" s="13" t="s">
        <v>32</v>
      </c>
      <c r="AX1477" s="13" t="s">
        <v>78</v>
      </c>
      <c r="AY1477" s="144" t="s">
        <v>153</v>
      </c>
    </row>
    <row r="1478" spans="2:51" s="13" customFormat="1">
      <c r="B1478" s="143"/>
      <c r="C1478" s="223"/>
      <c r="D1478" s="220" t="s">
        <v>162</v>
      </c>
      <c r="E1478" s="224" t="s">
        <v>1</v>
      </c>
      <c r="F1478" s="225" t="s">
        <v>1481</v>
      </c>
      <c r="G1478" s="223"/>
      <c r="H1478" s="226">
        <v>1</v>
      </c>
      <c r="I1478" s="145"/>
      <c r="J1478" s="223"/>
      <c r="L1478" s="143"/>
      <c r="M1478" s="146"/>
      <c r="T1478" s="147"/>
      <c r="AT1478" s="144" t="s">
        <v>162</v>
      </c>
      <c r="AU1478" s="144" t="s">
        <v>88</v>
      </c>
      <c r="AV1478" s="13" t="s">
        <v>88</v>
      </c>
      <c r="AW1478" s="13" t="s">
        <v>32</v>
      </c>
      <c r="AX1478" s="13" t="s">
        <v>78</v>
      </c>
      <c r="AY1478" s="144" t="s">
        <v>153</v>
      </c>
    </row>
    <row r="1479" spans="2:51" s="12" customFormat="1">
      <c r="B1479" s="138"/>
      <c r="C1479" s="219"/>
      <c r="D1479" s="220" t="s">
        <v>162</v>
      </c>
      <c r="E1479" s="221" t="s">
        <v>1</v>
      </c>
      <c r="F1479" s="222" t="s">
        <v>499</v>
      </c>
      <c r="G1479" s="219"/>
      <c r="H1479" s="221" t="s">
        <v>1</v>
      </c>
      <c r="I1479" s="140"/>
      <c r="J1479" s="219"/>
      <c r="L1479" s="138"/>
      <c r="M1479" s="141"/>
      <c r="T1479" s="142"/>
      <c r="AT1479" s="139" t="s">
        <v>162</v>
      </c>
      <c r="AU1479" s="139" t="s">
        <v>88</v>
      </c>
      <c r="AV1479" s="12" t="s">
        <v>86</v>
      </c>
      <c r="AW1479" s="12" t="s">
        <v>32</v>
      </c>
      <c r="AX1479" s="12" t="s">
        <v>78</v>
      </c>
      <c r="AY1479" s="139" t="s">
        <v>153</v>
      </c>
    </row>
    <row r="1480" spans="2:51" s="13" customFormat="1">
      <c r="B1480" s="143"/>
      <c r="C1480" s="223"/>
      <c r="D1480" s="220" t="s">
        <v>162</v>
      </c>
      <c r="E1480" s="224" t="s">
        <v>1</v>
      </c>
      <c r="F1480" s="225" t="s">
        <v>1482</v>
      </c>
      <c r="G1480" s="223"/>
      <c r="H1480" s="226">
        <v>-9.8800000000000008</v>
      </c>
      <c r="I1480" s="145"/>
      <c r="J1480" s="223"/>
      <c r="L1480" s="143"/>
      <c r="M1480" s="146"/>
      <c r="T1480" s="147"/>
      <c r="AT1480" s="144" t="s">
        <v>162</v>
      </c>
      <c r="AU1480" s="144" t="s">
        <v>88</v>
      </c>
      <c r="AV1480" s="13" t="s">
        <v>88</v>
      </c>
      <c r="AW1480" s="13" t="s">
        <v>32</v>
      </c>
      <c r="AX1480" s="13" t="s">
        <v>78</v>
      </c>
      <c r="AY1480" s="144" t="s">
        <v>153</v>
      </c>
    </row>
    <row r="1481" spans="2:51" s="12" customFormat="1">
      <c r="B1481" s="138"/>
      <c r="C1481" s="219"/>
      <c r="D1481" s="220" t="s">
        <v>162</v>
      </c>
      <c r="E1481" s="221" t="s">
        <v>1</v>
      </c>
      <c r="F1481" s="222" t="s">
        <v>512</v>
      </c>
      <c r="G1481" s="219"/>
      <c r="H1481" s="221" t="s">
        <v>1</v>
      </c>
      <c r="I1481" s="140"/>
      <c r="J1481" s="219"/>
      <c r="L1481" s="138"/>
      <c r="M1481" s="141"/>
      <c r="T1481" s="142"/>
      <c r="AT1481" s="139" t="s">
        <v>162</v>
      </c>
      <c r="AU1481" s="139" t="s">
        <v>88</v>
      </c>
      <c r="AV1481" s="12" t="s">
        <v>86</v>
      </c>
      <c r="AW1481" s="12" t="s">
        <v>32</v>
      </c>
      <c r="AX1481" s="12" t="s">
        <v>78</v>
      </c>
      <c r="AY1481" s="139" t="s">
        <v>153</v>
      </c>
    </row>
    <row r="1482" spans="2:51" s="13" customFormat="1">
      <c r="B1482" s="143"/>
      <c r="C1482" s="223"/>
      <c r="D1482" s="220" t="s">
        <v>162</v>
      </c>
      <c r="E1482" s="224" t="s">
        <v>1</v>
      </c>
      <c r="F1482" s="225" t="s">
        <v>1483</v>
      </c>
      <c r="G1482" s="223"/>
      <c r="H1482" s="226">
        <v>10.8</v>
      </c>
      <c r="I1482" s="145"/>
      <c r="J1482" s="223"/>
      <c r="L1482" s="143"/>
      <c r="M1482" s="146"/>
      <c r="T1482" s="147"/>
      <c r="AT1482" s="144" t="s">
        <v>162</v>
      </c>
      <c r="AU1482" s="144" t="s">
        <v>88</v>
      </c>
      <c r="AV1482" s="13" t="s">
        <v>88</v>
      </c>
      <c r="AW1482" s="13" t="s">
        <v>32</v>
      </c>
      <c r="AX1482" s="13" t="s">
        <v>78</v>
      </c>
      <c r="AY1482" s="144" t="s">
        <v>153</v>
      </c>
    </row>
    <row r="1483" spans="2:51" s="12" customFormat="1">
      <c r="B1483" s="138"/>
      <c r="C1483" s="219"/>
      <c r="D1483" s="220" t="s">
        <v>162</v>
      </c>
      <c r="E1483" s="221" t="s">
        <v>1</v>
      </c>
      <c r="F1483" s="222" t="s">
        <v>266</v>
      </c>
      <c r="G1483" s="219"/>
      <c r="H1483" s="221" t="s">
        <v>1</v>
      </c>
      <c r="I1483" s="140"/>
      <c r="J1483" s="219"/>
      <c r="L1483" s="138"/>
      <c r="M1483" s="141"/>
      <c r="T1483" s="142"/>
      <c r="AT1483" s="139" t="s">
        <v>162</v>
      </c>
      <c r="AU1483" s="139" t="s">
        <v>88</v>
      </c>
      <c r="AV1483" s="12" t="s">
        <v>86</v>
      </c>
      <c r="AW1483" s="12" t="s">
        <v>32</v>
      </c>
      <c r="AX1483" s="12" t="s">
        <v>78</v>
      </c>
      <c r="AY1483" s="139" t="s">
        <v>153</v>
      </c>
    </row>
    <row r="1484" spans="2:51" s="13" customFormat="1">
      <c r="B1484" s="143"/>
      <c r="C1484" s="223"/>
      <c r="D1484" s="220" t="s">
        <v>162</v>
      </c>
      <c r="E1484" s="224" t="s">
        <v>1</v>
      </c>
      <c r="F1484" s="225" t="s">
        <v>1484</v>
      </c>
      <c r="G1484" s="223"/>
      <c r="H1484" s="226">
        <v>-1.6</v>
      </c>
      <c r="I1484" s="145"/>
      <c r="J1484" s="223"/>
      <c r="L1484" s="143"/>
      <c r="M1484" s="146"/>
      <c r="T1484" s="147"/>
      <c r="AT1484" s="144" t="s">
        <v>162</v>
      </c>
      <c r="AU1484" s="144" t="s">
        <v>88</v>
      </c>
      <c r="AV1484" s="13" t="s">
        <v>88</v>
      </c>
      <c r="AW1484" s="13" t="s">
        <v>32</v>
      </c>
      <c r="AX1484" s="13" t="s">
        <v>78</v>
      </c>
      <c r="AY1484" s="144" t="s">
        <v>153</v>
      </c>
    </row>
    <row r="1485" spans="2:51" s="12" customFormat="1">
      <c r="B1485" s="138"/>
      <c r="C1485" s="219"/>
      <c r="D1485" s="220" t="s">
        <v>162</v>
      </c>
      <c r="E1485" s="221" t="s">
        <v>1</v>
      </c>
      <c r="F1485" s="222" t="s">
        <v>316</v>
      </c>
      <c r="G1485" s="219"/>
      <c r="H1485" s="221" t="s">
        <v>1</v>
      </c>
      <c r="I1485" s="140"/>
      <c r="J1485" s="219"/>
      <c r="L1485" s="138"/>
      <c r="M1485" s="141"/>
      <c r="T1485" s="142"/>
      <c r="AT1485" s="139" t="s">
        <v>162</v>
      </c>
      <c r="AU1485" s="139" t="s">
        <v>88</v>
      </c>
      <c r="AV1485" s="12" t="s">
        <v>86</v>
      </c>
      <c r="AW1485" s="12" t="s">
        <v>32</v>
      </c>
      <c r="AX1485" s="12" t="s">
        <v>78</v>
      </c>
      <c r="AY1485" s="139" t="s">
        <v>153</v>
      </c>
    </row>
    <row r="1486" spans="2:51" s="13" customFormat="1">
      <c r="B1486" s="143"/>
      <c r="C1486" s="223"/>
      <c r="D1486" s="220" t="s">
        <v>162</v>
      </c>
      <c r="E1486" s="224" t="s">
        <v>1</v>
      </c>
      <c r="F1486" s="225" t="s">
        <v>1485</v>
      </c>
      <c r="G1486" s="223"/>
      <c r="H1486" s="226">
        <v>20.14</v>
      </c>
      <c r="I1486" s="145"/>
      <c r="J1486" s="223"/>
      <c r="L1486" s="143"/>
      <c r="M1486" s="146"/>
      <c r="T1486" s="147"/>
      <c r="AT1486" s="144" t="s">
        <v>162</v>
      </c>
      <c r="AU1486" s="144" t="s">
        <v>88</v>
      </c>
      <c r="AV1486" s="13" t="s">
        <v>88</v>
      </c>
      <c r="AW1486" s="13" t="s">
        <v>32</v>
      </c>
      <c r="AX1486" s="13" t="s">
        <v>78</v>
      </c>
      <c r="AY1486" s="144" t="s">
        <v>153</v>
      </c>
    </row>
    <row r="1487" spans="2:51" s="12" customFormat="1">
      <c r="B1487" s="138"/>
      <c r="C1487" s="219"/>
      <c r="D1487" s="220" t="s">
        <v>162</v>
      </c>
      <c r="E1487" s="221" t="s">
        <v>1</v>
      </c>
      <c r="F1487" s="222" t="s">
        <v>499</v>
      </c>
      <c r="G1487" s="219"/>
      <c r="H1487" s="221" t="s">
        <v>1</v>
      </c>
      <c r="I1487" s="140"/>
      <c r="J1487" s="219"/>
      <c r="L1487" s="138"/>
      <c r="M1487" s="141"/>
      <c r="T1487" s="142"/>
      <c r="AT1487" s="139" t="s">
        <v>162</v>
      </c>
      <c r="AU1487" s="139" t="s">
        <v>88</v>
      </c>
      <c r="AV1487" s="12" t="s">
        <v>86</v>
      </c>
      <c r="AW1487" s="12" t="s">
        <v>32</v>
      </c>
      <c r="AX1487" s="12" t="s">
        <v>78</v>
      </c>
      <c r="AY1487" s="139" t="s">
        <v>153</v>
      </c>
    </row>
    <row r="1488" spans="2:51" s="13" customFormat="1">
      <c r="B1488" s="143"/>
      <c r="C1488" s="223"/>
      <c r="D1488" s="220" t="s">
        <v>162</v>
      </c>
      <c r="E1488" s="224" t="s">
        <v>1</v>
      </c>
      <c r="F1488" s="225" t="s">
        <v>1486</v>
      </c>
      <c r="G1488" s="223"/>
      <c r="H1488" s="226">
        <v>-3.2</v>
      </c>
      <c r="I1488" s="145"/>
      <c r="J1488" s="223"/>
      <c r="L1488" s="143"/>
      <c r="M1488" s="146"/>
      <c r="T1488" s="147"/>
      <c r="AT1488" s="144" t="s">
        <v>162</v>
      </c>
      <c r="AU1488" s="144" t="s">
        <v>88</v>
      </c>
      <c r="AV1488" s="13" t="s">
        <v>88</v>
      </c>
      <c r="AW1488" s="13" t="s">
        <v>32</v>
      </c>
      <c r="AX1488" s="13" t="s">
        <v>78</v>
      </c>
      <c r="AY1488" s="144" t="s">
        <v>153</v>
      </c>
    </row>
    <row r="1489" spans="2:65" s="12" customFormat="1">
      <c r="B1489" s="138"/>
      <c r="C1489" s="219"/>
      <c r="D1489" s="220" t="s">
        <v>162</v>
      </c>
      <c r="E1489" s="221" t="s">
        <v>1</v>
      </c>
      <c r="F1489" s="222" t="s">
        <v>321</v>
      </c>
      <c r="G1489" s="219"/>
      <c r="H1489" s="221" t="s">
        <v>1</v>
      </c>
      <c r="I1489" s="140"/>
      <c r="J1489" s="219"/>
      <c r="L1489" s="138"/>
      <c r="M1489" s="141"/>
      <c r="T1489" s="142"/>
      <c r="AT1489" s="139" t="s">
        <v>162</v>
      </c>
      <c r="AU1489" s="139" t="s">
        <v>88</v>
      </c>
      <c r="AV1489" s="12" t="s">
        <v>86</v>
      </c>
      <c r="AW1489" s="12" t="s">
        <v>32</v>
      </c>
      <c r="AX1489" s="12" t="s">
        <v>78</v>
      </c>
      <c r="AY1489" s="139" t="s">
        <v>153</v>
      </c>
    </row>
    <row r="1490" spans="2:65" s="13" customFormat="1">
      <c r="B1490" s="143"/>
      <c r="C1490" s="223"/>
      <c r="D1490" s="220" t="s">
        <v>162</v>
      </c>
      <c r="E1490" s="224" t="s">
        <v>1</v>
      </c>
      <c r="F1490" s="225" t="s">
        <v>1487</v>
      </c>
      <c r="G1490" s="223"/>
      <c r="H1490" s="226">
        <v>20.079999999999998</v>
      </c>
      <c r="I1490" s="145"/>
      <c r="J1490" s="223"/>
      <c r="L1490" s="143"/>
      <c r="M1490" s="146"/>
      <c r="T1490" s="147"/>
      <c r="AT1490" s="144" t="s">
        <v>162</v>
      </c>
      <c r="AU1490" s="144" t="s">
        <v>88</v>
      </c>
      <c r="AV1490" s="13" t="s">
        <v>88</v>
      </c>
      <c r="AW1490" s="13" t="s">
        <v>32</v>
      </c>
      <c r="AX1490" s="13" t="s">
        <v>78</v>
      </c>
      <c r="AY1490" s="144" t="s">
        <v>153</v>
      </c>
    </row>
    <row r="1491" spans="2:65" s="12" customFormat="1">
      <c r="B1491" s="138"/>
      <c r="C1491" s="219"/>
      <c r="D1491" s="220" t="s">
        <v>162</v>
      </c>
      <c r="E1491" s="221" t="s">
        <v>1</v>
      </c>
      <c r="F1491" s="222" t="s">
        <v>266</v>
      </c>
      <c r="G1491" s="219"/>
      <c r="H1491" s="221" t="s">
        <v>1</v>
      </c>
      <c r="I1491" s="140"/>
      <c r="J1491" s="219"/>
      <c r="L1491" s="138"/>
      <c r="M1491" s="141"/>
      <c r="T1491" s="142"/>
      <c r="AT1491" s="139" t="s">
        <v>162</v>
      </c>
      <c r="AU1491" s="139" t="s">
        <v>88</v>
      </c>
      <c r="AV1491" s="12" t="s">
        <v>86</v>
      </c>
      <c r="AW1491" s="12" t="s">
        <v>32</v>
      </c>
      <c r="AX1491" s="12" t="s">
        <v>78</v>
      </c>
      <c r="AY1491" s="139" t="s">
        <v>153</v>
      </c>
    </row>
    <row r="1492" spans="2:65" s="13" customFormat="1">
      <c r="B1492" s="143"/>
      <c r="C1492" s="223"/>
      <c r="D1492" s="220" t="s">
        <v>162</v>
      </c>
      <c r="E1492" s="224" t="s">
        <v>1</v>
      </c>
      <c r="F1492" s="225" t="s">
        <v>1488</v>
      </c>
      <c r="G1492" s="223"/>
      <c r="H1492" s="226">
        <v>-2</v>
      </c>
      <c r="I1492" s="145"/>
      <c r="J1492" s="223"/>
      <c r="L1492" s="143"/>
      <c r="M1492" s="146"/>
      <c r="T1492" s="147"/>
      <c r="AT1492" s="144" t="s">
        <v>162</v>
      </c>
      <c r="AU1492" s="144" t="s">
        <v>88</v>
      </c>
      <c r="AV1492" s="13" t="s">
        <v>88</v>
      </c>
      <c r="AW1492" s="13" t="s">
        <v>32</v>
      </c>
      <c r="AX1492" s="13" t="s">
        <v>78</v>
      </c>
      <c r="AY1492" s="144" t="s">
        <v>153</v>
      </c>
    </row>
    <row r="1493" spans="2:65" s="14" customFormat="1">
      <c r="B1493" s="148"/>
      <c r="C1493" s="227"/>
      <c r="D1493" s="220" t="s">
        <v>162</v>
      </c>
      <c r="E1493" s="228" t="s">
        <v>1</v>
      </c>
      <c r="F1493" s="229" t="s">
        <v>165</v>
      </c>
      <c r="G1493" s="227"/>
      <c r="H1493" s="230">
        <v>99.46</v>
      </c>
      <c r="I1493" s="150"/>
      <c r="J1493" s="227"/>
      <c r="L1493" s="148"/>
      <c r="M1493" s="151"/>
      <c r="T1493" s="152"/>
      <c r="AT1493" s="149" t="s">
        <v>162</v>
      </c>
      <c r="AU1493" s="149" t="s">
        <v>88</v>
      </c>
      <c r="AV1493" s="14" t="s">
        <v>166</v>
      </c>
      <c r="AW1493" s="14" t="s">
        <v>32</v>
      </c>
      <c r="AX1493" s="14" t="s">
        <v>78</v>
      </c>
      <c r="AY1493" s="149" t="s">
        <v>153</v>
      </c>
    </row>
    <row r="1494" spans="2:65" s="12" customFormat="1">
      <c r="B1494" s="138"/>
      <c r="C1494" s="219"/>
      <c r="D1494" s="220" t="s">
        <v>162</v>
      </c>
      <c r="E1494" s="221" t="s">
        <v>1</v>
      </c>
      <c r="F1494" s="222" t="s">
        <v>268</v>
      </c>
      <c r="G1494" s="219"/>
      <c r="H1494" s="221" t="s">
        <v>1</v>
      </c>
      <c r="I1494" s="140"/>
      <c r="J1494" s="219"/>
      <c r="L1494" s="138"/>
      <c r="M1494" s="141"/>
      <c r="T1494" s="142"/>
      <c r="AT1494" s="139" t="s">
        <v>162</v>
      </c>
      <c r="AU1494" s="139" t="s">
        <v>88</v>
      </c>
      <c r="AV1494" s="12" t="s">
        <v>86</v>
      </c>
      <c r="AW1494" s="12" t="s">
        <v>32</v>
      </c>
      <c r="AX1494" s="12" t="s">
        <v>78</v>
      </c>
      <c r="AY1494" s="139" t="s">
        <v>153</v>
      </c>
    </row>
    <row r="1495" spans="2:65" s="12" customFormat="1">
      <c r="B1495" s="138"/>
      <c r="C1495" s="219"/>
      <c r="D1495" s="220" t="s">
        <v>162</v>
      </c>
      <c r="E1495" s="221" t="s">
        <v>1</v>
      </c>
      <c r="F1495" s="222" t="s">
        <v>331</v>
      </c>
      <c r="G1495" s="219"/>
      <c r="H1495" s="221" t="s">
        <v>1</v>
      </c>
      <c r="I1495" s="140"/>
      <c r="J1495" s="219"/>
      <c r="L1495" s="138"/>
      <c r="M1495" s="141"/>
      <c r="T1495" s="142"/>
      <c r="AT1495" s="139" t="s">
        <v>162</v>
      </c>
      <c r="AU1495" s="139" t="s">
        <v>88</v>
      </c>
      <c r="AV1495" s="12" t="s">
        <v>86</v>
      </c>
      <c r="AW1495" s="12" t="s">
        <v>32</v>
      </c>
      <c r="AX1495" s="12" t="s">
        <v>78</v>
      </c>
      <c r="AY1495" s="139" t="s">
        <v>153</v>
      </c>
    </row>
    <row r="1496" spans="2:65" s="13" customFormat="1">
      <c r="B1496" s="143"/>
      <c r="C1496" s="223"/>
      <c r="D1496" s="220" t="s">
        <v>162</v>
      </c>
      <c r="E1496" s="224" t="s">
        <v>1</v>
      </c>
      <c r="F1496" s="225" t="s">
        <v>1489</v>
      </c>
      <c r="G1496" s="223"/>
      <c r="H1496" s="226">
        <v>42.96</v>
      </c>
      <c r="I1496" s="145"/>
      <c r="J1496" s="223"/>
      <c r="L1496" s="143"/>
      <c r="M1496" s="146"/>
      <c r="T1496" s="147"/>
      <c r="AT1496" s="144" t="s">
        <v>162</v>
      </c>
      <c r="AU1496" s="144" t="s">
        <v>88</v>
      </c>
      <c r="AV1496" s="13" t="s">
        <v>88</v>
      </c>
      <c r="AW1496" s="13" t="s">
        <v>32</v>
      </c>
      <c r="AX1496" s="13" t="s">
        <v>78</v>
      </c>
      <c r="AY1496" s="144" t="s">
        <v>153</v>
      </c>
    </row>
    <row r="1497" spans="2:65" s="12" customFormat="1">
      <c r="B1497" s="138"/>
      <c r="C1497" s="219"/>
      <c r="D1497" s="220" t="s">
        <v>162</v>
      </c>
      <c r="E1497" s="221" t="s">
        <v>1</v>
      </c>
      <c r="F1497" s="222" t="s">
        <v>499</v>
      </c>
      <c r="G1497" s="219"/>
      <c r="H1497" s="221" t="s">
        <v>1</v>
      </c>
      <c r="I1497" s="140"/>
      <c r="J1497" s="219"/>
      <c r="L1497" s="138"/>
      <c r="M1497" s="141"/>
      <c r="T1497" s="142"/>
      <c r="AT1497" s="139" t="s">
        <v>162</v>
      </c>
      <c r="AU1497" s="139" t="s">
        <v>88</v>
      </c>
      <c r="AV1497" s="12" t="s">
        <v>86</v>
      </c>
      <c r="AW1497" s="12" t="s">
        <v>32</v>
      </c>
      <c r="AX1497" s="12" t="s">
        <v>78</v>
      </c>
      <c r="AY1497" s="139" t="s">
        <v>153</v>
      </c>
    </row>
    <row r="1498" spans="2:65" s="13" customFormat="1">
      <c r="B1498" s="143"/>
      <c r="C1498" s="223"/>
      <c r="D1498" s="220" t="s">
        <v>162</v>
      </c>
      <c r="E1498" s="224" t="s">
        <v>1</v>
      </c>
      <c r="F1498" s="225" t="s">
        <v>1490</v>
      </c>
      <c r="G1498" s="223"/>
      <c r="H1498" s="226">
        <v>-8.2799999999999994</v>
      </c>
      <c r="I1498" s="145"/>
      <c r="J1498" s="223"/>
      <c r="L1498" s="143"/>
      <c r="M1498" s="146"/>
      <c r="T1498" s="147"/>
      <c r="AT1498" s="144" t="s">
        <v>162</v>
      </c>
      <c r="AU1498" s="144" t="s">
        <v>88</v>
      </c>
      <c r="AV1498" s="13" t="s">
        <v>88</v>
      </c>
      <c r="AW1498" s="13" t="s">
        <v>32</v>
      </c>
      <c r="AX1498" s="13" t="s">
        <v>78</v>
      </c>
      <c r="AY1498" s="144" t="s">
        <v>153</v>
      </c>
    </row>
    <row r="1499" spans="2:65" s="14" customFormat="1">
      <c r="B1499" s="148"/>
      <c r="C1499" s="227"/>
      <c r="D1499" s="220" t="s">
        <v>162</v>
      </c>
      <c r="E1499" s="228" t="s">
        <v>1</v>
      </c>
      <c r="F1499" s="229" t="s">
        <v>165</v>
      </c>
      <c r="G1499" s="227"/>
      <c r="H1499" s="230">
        <v>34.68</v>
      </c>
      <c r="I1499" s="150"/>
      <c r="J1499" s="227"/>
      <c r="L1499" s="148"/>
      <c r="M1499" s="151"/>
      <c r="T1499" s="152"/>
      <c r="AT1499" s="149" t="s">
        <v>162</v>
      </c>
      <c r="AU1499" s="149" t="s">
        <v>88</v>
      </c>
      <c r="AV1499" s="14" t="s">
        <v>166</v>
      </c>
      <c r="AW1499" s="14" t="s">
        <v>32</v>
      </c>
      <c r="AX1499" s="14" t="s">
        <v>78</v>
      </c>
      <c r="AY1499" s="149" t="s">
        <v>153</v>
      </c>
    </row>
    <row r="1500" spans="2:65" s="15" customFormat="1">
      <c r="B1500" s="153"/>
      <c r="C1500" s="231"/>
      <c r="D1500" s="220" t="s">
        <v>162</v>
      </c>
      <c r="E1500" s="232" t="s">
        <v>1</v>
      </c>
      <c r="F1500" s="233" t="s">
        <v>167</v>
      </c>
      <c r="G1500" s="231"/>
      <c r="H1500" s="234">
        <v>134.13999999999999</v>
      </c>
      <c r="I1500" s="155"/>
      <c r="J1500" s="231"/>
      <c r="L1500" s="153"/>
      <c r="M1500" s="156"/>
      <c r="T1500" s="157"/>
      <c r="AT1500" s="154" t="s">
        <v>162</v>
      </c>
      <c r="AU1500" s="154" t="s">
        <v>88</v>
      </c>
      <c r="AV1500" s="15" t="s">
        <v>160</v>
      </c>
      <c r="AW1500" s="15" t="s">
        <v>32</v>
      </c>
      <c r="AX1500" s="15" t="s">
        <v>86</v>
      </c>
      <c r="AY1500" s="154" t="s">
        <v>153</v>
      </c>
    </row>
    <row r="1501" spans="2:65" s="1" customFormat="1" ht="24.15" customHeight="1">
      <c r="B1501" s="129"/>
      <c r="C1501" s="214" t="s">
        <v>1491</v>
      </c>
      <c r="D1501" s="214" t="s">
        <v>155</v>
      </c>
      <c r="E1501" s="215" t="s">
        <v>1492</v>
      </c>
      <c r="F1501" s="216" t="s">
        <v>1493</v>
      </c>
      <c r="G1501" s="217" t="s">
        <v>217</v>
      </c>
      <c r="H1501" s="218">
        <v>134.13999999999999</v>
      </c>
      <c r="I1501" s="131"/>
      <c r="J1501" s="248">
        <f>ROUND(I1501*H1501,2)</f>
        <v>0</v>
      </c>
      <c r="K1501" s="130" t="s">
        <v>159</v>
      </c>
      <c r="L1501" s="32"/>
      <c r="M1501" s="132" t="s">
        <v>1</v>
      </c>
      <c r="N1501" s="133" t="s">
        <v>43</v>
      </c>
      <c r="P1501" s="134">
        <f>O1501*H1501</f>
        <v>0</v>
      </c>
      <c r="Q1501" s="134">
        <v>2.9999999999999997E-4</v>
      </c>
      <c r="R1501" s="134">
        <f>Q1501*H1501</f>
        <v>4.0241999999999993E-2</v>
      </c>
      <c r="S1501" s="134">
        <v>0</v>
      </c>
      <c r="T1501" s="135">
        <f>S1501*H1501</f>
        <v>0</v>
      </c>
      <c r="AR1501" s="136" t="s">
        <v>271</v>
      </c>
      <c r="AT1501" s="136" t="s">
        <v>155</v>
      </c>
      <c r="AU1501" s="136" t="s">
        <v>88</v>
      </c>
      <c r="AY1501" s="17" t="s">
        <v>153</v>
      </c>
      <c r="BE1501" s="137">
        <f>IF(N1501="základní",J1501,0)</f>
        <v>0</v>
      </c>
      <c r="BF1501" s="137">
        <f>IF(N1501="snížená",J1501,0)</f>
        <v>0</v>
      </c>
      <c r="BG1501" s="137">
        <f>IF(N1501="zákl. přenesená",J1501,0)</f>
        <v>0</v>
      </c>
      <c r="BH1501" s="137">
        <f>IF(N1501="sníž. přenesená",J1501,0)</f>
        <v>0</v>
      </c>
      <c r="BI1501" s="137">
        <f>IF(N1501="nulová",J1501,0)</f>
        <v>0</v>
      </c>
      <c r="BJ1501" s="17" t="s">
        <v>86</v>
      </c>
      <c r="BK1501" s="137">
        <f>ROUND(I1501*H1501,2)</f>
        <v>0</v>
      </c>
      <c r="BL1501" s="17" t="s">
        <v>271</v>
      </c>
      <c r="BM1501" s="136" t="s">
        <v>1494</v>
      </c>
    </row>
    <row r="1502" spans="2:65" s="12" customFormat="1">
      <c r="B1502" s="138"/>
      <c r="C1502" s="219"/>
      <c r="D1502" s="220" t="s">
        <v>162</v>
      </c>
      <c r="E1502" s="221" t="s">
        <v>1</v>
      </c>
      <c r="F1502" s="222" t="s">
        <v>1495</v>
      </c>
      <c r="G1502" s="219"/>
      <c r="H1502" s="221" t="s">
        <v>1</v>
      </c>
      <c r="I1502" s="140"/>
      <c r="J1502" s="219"/>
      <c r="L1502" s="138"/>
      <c r="M1502" s="141"/>
      <c r="T1502" s="142"/>
      <c r="AT1502" s="139" t="s">
        <v>162</v>
      </c>
      <c r="AU1502" s="139" t="s">
        <v>88</v>
      </c>
      <c r="AV1502" s="12" t="s">
        <v>86</v>
      </c>
      <c r="AW1502" s="12" t="s">
        <v>32</v>
      </c>
      <c r="AX1502" s="12" t="s">
        <v>78</v>
      </c>
      <c r="AY1502" s="139" t="s">
        <v>153</v>
      </c>
    </row>
    <row r="1503" spans="2:65" s="12" customFormat="1">
      <c r="B1503" s="138"/>
      <c r="C1503" s="219"/>
      <c r="D1503" s="220" t="s">
        <v>162</v>
      </c>
      <c r="E1503" s="221" t="s">
        <v>1</v>
      </c>
      <c r="F1503" s="222" t="s">
        <v>264</v>
      </c>
      <c r="G1503" s="219"/>
      <c r="H1503" s="221" t="s">
        <v>1</v>
      </c>
      <c r="I1503" s="140"/>
      <c r="J1503" s="219"/>
      <c r="L1503" s="138"/>
      <c r="M1503" s="141"/>
      <c r="T1503" s="142"/>
      <c r="AT1503" s="139" t="s">
        <v>162</v>
      </c>
      <c r="AU1503" s="139" t="s">
        <v>88</v>
      </c>
      <c r="AV1503" s="12" t="s">
        <v>86</v>
      </c>
      <c r="AW1503" s="12" t="s">
        <v>32</v>
      </c>
      <c r="AX1503" s="12" t="s">
        <v>78</v>
      </c>
      <c r="AY1503" s="139" t="s">
        <v>153</v>
      </c>
    </row>
    <row r="1504" spans="2:65" s="12" customFormat="1">
      <c r="B1504" s="138"/>
      <c r="C1504" s="219"/>
      <c r="D1504" s="220" t="s">
        <v>162</v>
      </c>
      <c r="E1504" s="221" t="s">
        <v>1</v>
      </c>
      <c r="F1504" s="222" t="s">
        <v>276</v>
      </c>
      <c r="G1504" s="219"/>
      <c r="H1504" s="221" t="s">
        <v>1</v>
      </c>
      <c r="I1504" s="140"/>
      <c r="J1504" s="219"/>
      <c r="L1504" s="138"/>
      <c r="M1504" s="141"/>
      <c r="T1504" s="142"/>
      <c r="AT1504" s="139" t="s">
        <v>162</v>
      </c>
      <c r="AU1504" s="139" t="s">
        <v>88</v>
      </c>
      <c r="AV1504" s="12" t="s">
        <v>86</v>
      </c>
      <c r="AW1504" s="12" t="s">
        <v>32</v>
      </c>
      <c r="AX1504" s="12" t="s">
        <v>78</v>
      </c>
      <c r="AY1504" s="139" t="s">
        <v>153</v>
      </c>
    </row>
    <row r="1505" spans="2:51" s="13" customFormat="1">
      <c r="B1505" s="143"/>
      <c r="C1505" s="223"/>
      <c r="D1505" s="220" t="s">
        <v>162</v>
      </c>
      <c r="E1505" s="224" t="s">
        <v>1</v>
      </c>
      <c r="F1505" s="225" t="s">
        <v>1479</v>
      </c>
      <c r="G1505" s="223"/>
      <c r="H1505" s="226">
        <v>52.12</v>
      </c>
      <c r="I1505" s="145"/>
      <c r="J1505" s="223"/>
      <c r="L1505" s="143"/>
      <c r="M1505" s="146"/>
      <c r="T1505" s="147"/>
      <c r="AT1505" s="144" t="s">
        <v>162</v>
      </c>
      <c r="AU1505" s="144" t="s">
        <v>88</v>
      </c>
      <c r="AV1505" s="13" t="s">
        <v>88</v>
      </c>
      <c r="AW1505" s="13" t="s">
        <v>32</v>
      </c>
      <c r="AX1505" s="13" t="s">
        <v>78</v>
      </c>
      <c r="AY1505" s="144" t="s">
        <v>153</v>
      </c>
    </row>
    <row r="1506" spans="2:51" s="13" customFormat="1">
      <c r="B1506" s="143"/>
      <c r="C1506" s="223"/>
      <c r="D1506" s="220" t="s">
        <v>162</v>
      </c>
      <c r="E1506" s="224" t="s">
        <v>1</v>
      </c>
      <c r="F1506" s="225" t="s">
        <v>1480</v>
      </c>
      <c r="G1506" s="223"/>
      <c r="H1506" s="226">
        <v>12</v>
      </c>
      <c r="I1506" s="145"/>
      <c r="J1506" s="223"/>
      <c r="L1506" s="143"/>
      <c r="M1506" s="146"/>
      <c r="T1506" s="147"/>
      <c r="AT1506" s="144" t="s">
        <v>162</v>
      </c>
      <c r="AU1506" s="144" t="s">
        <v>88</v>
      </c>
      <c r="AV1506" s="13" t="s">
        <v>88</v>
      </c>
      <c r="AW1506" s="13" t="s">
        <v>32</v>
      </c>
      <c r="AX1506" s="13" t="s">
        <v>78</v>
      </c>
      <c r="AY1506" s="144" t="s">
        <v>153</v>
      </c>
    </row>
    <row r="1507" spans="2:51" s="13" customFormat="1">
      <c r="B1507" s="143"/>
      <c r="C1507" s="223"/>
      <c r="D1507" s="220" t="s">
        <v>162</v>
      </c>
      <c r="E1507" s="224" t="s">
        <v>1</v>
      </c>
      <c r="F1507" s="225" t="s">
        <v>1481</v>
      </c>
      <c r="G1507" s="223"/>
      <c r="H1507" s="226">
        <v>1</v>
      </c>
      <c r="I1507" s="145"/>
      <c r="J1507" s="223"/>
      <c r="L1507" s="143"/>
      <c r="M1507" s="146"/>
      <c r="T1507" s="147"/>
      <c r="AT1507" s="144" t="s">
        <v>162</v>
      </c>
      <c r="AU1507" s="144" t="s">
        <v>88</v>
      </c>
      <c r="AV1507" s="13" t="s">
        <v>88</v>
      </c>
      <c r="AW1507" s="13" t="s">
        <v>32</v>
      </c>
      <c r="AX1507" s="13" t="s">
        <v>78</v>
      </c>
      <c r="AY1507" s="144" t="s">
        <v>153</v>
      </c>
    </row>
    <row r="1508" spans="2:51" s="12" customFormat="1">
      <c r="B1508" s="138"/>
      <c r="C1508" s="219"/>
      <c r="D1508" s="220" t="s">
        <v>162</v>
      </c>
      <c r="E1508" s="221" t="s">
        <v>1</v>
      </c>
      <c r="F1508" s="222" t="s">
        <v>499</v>
      </c>
      <c r="G1508" s="219"/>
      <c r="H1508" s="221" t="s">
        <v>1</v>
      </c>
      <c r="I1508" s="140"/>
      <c r="J1508" s="219"/>
      <c r="L1508" s="138"/>
      <c r="M1508" s="141"/>
      <c r="T1508" s="142"/>
      <c r="AT1508" s="139" t="s">
        <v>162</v>
      </c>
      <c r="AU1508" s="139" t="s">
        <v>88</v>
      </c>
      <c r="AV1508" s="12" t="s">
        <v>86</v>
      </c>
      <c r="AW1508" s="12" t="s">
        <v>32</v>
      </c>
      <c r="AX1508" s="12" t="s">
        <v>78</v>
      </c>
      <c r="AY1508" s="139" t="s">
        <v>153</v>
      </c>
    </row>
    <row r="1509" spans="2:51" s="13" customFormat="1">
      <c r="B1509" s="143"/>
      <c r="C1509" s="223"/>
      <c r="D1509" s="220" t="s">
        <v>162</v>
      </c>
      <c r="E1509" s="224" t="s">
        <v>1</v>
      </c>
      <c r="F1509" s="225" t="s">
        <v>1482</v>
      </c>
      <c r="G1509" s="223"/>
      <c r="H1509" s="226">
        <v>-9.8800000000000008</v>
      </c>
      <c r="I1509" s="145"/>
      <c r="J1509" s="223"/>
      <c r="L1509" s="143"/>
      <c r="M1509" s="146"/>
      <c r="T1509" s="147"/>
      <c r="AT1509" s="144" t="s">
        <v>162</v>
      </c>
      <c r="AU1509" s="144" t="s">
        <v>88</v>
      </c>
      <c r="AV1509" s="13" t="s">
        <v>88</v>
      </c>
      <c r="AW1509" s="13" t="s">
        <v>32</v>
      </c>
      <c r="AX1509" s="13" t="s">
        <v>78</v>
      </c>
      <c r="AY1509" s="144" t="s">
        <v>153</v>
      </c>
    </row>
    <row r="1510" spans="2:51" s="12" customFormat="1">
      <c r="B1510" s="138"/>
      <c r="C1510" s="219"/>
      <c r="D1510" s="220" t="s">
        <v>162</v>
      </c>
      <c r="E1510" s="221" t="s">
        <v>1</v>
      </c>
      <c r="F1510" s="222" t="s">
        <v>512</v>
      </c>
      <c r="G1510" s="219"/>
      <c r="H1510" s="221" t="s">
        <v>1</v>
      </c>
      <c r="I1510" s="140"/>
      <c r="J1510" s="219"/>
      <c r="L1510" s="138"/>
      <c r="M1510" s="141"/>
      <c r="T1510" s="142"/>
      <c r="AT1510" s="139" t="s">
        <v>162</v>
      </c>
      <c r="AU1510" s="139" t="s">
        <v>88</v>
      </c>
      <c r="AV1510" s="12" t="s">
        <v>86</v>
      </c>
      <c r="AW1510" s="12" t="s">
        <v>32</v>
      </c>
      <c r="AX1510" s="12" t="s">
        <v>78</v>
      </c>
      <c r="AY1510" s="139" t="s">
        <v>153</v>
      </c>
    </row>
    <row r="1511" spans="2:51" s="13" customFormat="1">
      <c r="B1511" s="143"/>
      <c r="C1511" s="223"/>
      <c r="D1511" s="220" t="s">
        <v>162</v>
      </c>
      <c r="E1511" s="224" t="s">
        <v>1</v>
      </c>
      <c r="F1511" s="225" t="s">
        <v>1483</v>
      </c>
      <c r="G1511" s="223"/>
      <c r="H1511" s="226">
        <v>10.8</v>
      </c>
      <c r="I1511" s="145"/>
      <c r="J1511" s="223"/>
      <c r="L1511" s="143"/>
      <c r="M1511" s="146"/>
      <c r="T1511" s="147"/>
      <c r="AT1511" s="144" t="s">
        <v>162</v>
      </c>
      <c r="AU1511" s="144" t="s">
        <v>88</v>
      </c>
      <c r="AV1511" s="13" t="s">
        <v>88</v>
      </c>
      <c r="AW1511" s="13" t="s">
        <v>32</v>
      </c>
      <c r="AX1511" s="13" t="s">
        <v>78</v>
      </c>
      <c r="AY1511" s="144" t="s">
        <v>153</v>
      </c>
    </row>
    <row r="1512" spans="2:51" s="12" customFormat="1">
      <c r="B1512" s="138"/>
      <c r="C1512" s="219"/>
      <c r="D1512" s="220" t="s">
        <v>162</v>
      </c>
      <c r="E1512" s="221" t="s">
        <v>1</v>
      </c>
      <c r="F1512" s="222" t="s">
        <v>266</v>
      </c>
      <c r="G1512" s="219"/>
      <c r="H1512" s="221" t="s">
        <v>1</v>
      </c>
      <c r="I1512" s="140"/>
      <c r="J1512" s="219"/>
      <c r="L1512" s="138"/>
      <c r="M1512" s="141"/>
      <c r="T1512" s="142"/>
      <c r="AT1512" s="139" t="s">
        <v>162</v>
      </c>
      <c r="AU1512" s="139" t="s">
        <v>88</v>
      </c>
      <c r="AV1512" s="12" t="s">
        <v>86</v>
      </c>
      <c r="AW1512" s="12" t="s">
        <v>32</v>
      </c>
      <c r="AX1512" s="12" t="s">
        <v>78</v>
      </c>
      <c r="AY1512" s="139" t="s">
        <v>153</v>
      </c>
    </row>
    <row r="1513" spans="2:51" s="13" customFormat="1">
      <c r="B1513" s="143"/>
      <c r="C1513" s="223"/>
      <c r="D1513" s="220" t="s">
        <v>162</v>
      </c>
      <c r="E1513" s="224" t="s">
        <v>1</v>
      </c>
      <c r="F1513" s="225" t="s">
        <v>1484</v>
      </c>
      <c r="G1513" s="223"/>
      <c r="H1513" s="226">
        <v>-1.6</v>
      </c>
      <c r="I1513" s="145"/>
      <c r="J1513" s="223"/>
      <c r="L1513" s="143"/>
      <c r="M1513" s="146"/>
      <c r="T1513" s="147"/>
      <c r="AT1513" s="144" t="s">
        <v>162</v>
      </c>
      <c r="AU1513" s="144" t="s">
        <v>88</v>
      </c>
      <c r="AV1513" s="13" t="s">
        <v>88</v>
      </c>
      <c r="AW1513" s="13" t="s">
        <v>32</v>
      </c>
      <c r="AX1513" s="13" t="s">
        <v>78</v>
      </c>
      <c r="AY1513" s="144" t="s">
        <v>153</v>
      </c>
    </row>
    <row r="1514" spans="2:51" s="12" customFormat="1">
      <c r="B1514" s="138"/>
      <c r="C1514" s="219"/>
      <c r="D1514" s="220" t="s">
        <v>162</v>
      </c>
      <c r="E1514" s="221" t="s">
        <v>1</v>
      </c>
      <c r="F1514" s="222" t="s">
        <v>316</v>
      </c>
      <c r="G1514" s="219"/>
      <c r="H1514" s="221" t="s">
        <v>1</v>
      </c>
      <c r="I1514" s="140"/>
      <c r="J1514" s="219"/>
      <c r="L1514" s="138"/>
      <c r="M1514" s="141"/>
      <c r="T1514" s="142"/>
      <c r="AT1514" s="139" t="s">
        <v>162</v>
      </c>
      <c r="AU1514" s="139" t="s">
        <v>88</v>
      </c>
      <c r="AV1514" s="12" t="s">
        <v>86</v>
      </c>
      <c r="AW1514" s="12" t="s">
        <v>32</v>
      </c>
      <c r="AX1514" s="12" t="s">
        <v>78</v>
      </c>
      <c r="AY1514" s="139" t="s">
        <v>153</v>
      </c>
    </row>
    <row r="1515" spans="2:51" s="13" customFormat="1">
      <c r="B1515" s="143"/>
      <c r="C1515" s="223"/>
      <c r="D1515" s="220" t="s">
        <v>162</v>
      </c>
      <c r="E1515" s="224" t="s">
        <v>1</v>
      </c>
      <c r="F1515" s="225" t="s">
        <v>1485</v>
      </c>
      <c r="G1515" s="223"/>
      <c r="H1515" s="226">
        <v>20.14</v>
      </c>
      <c r="I1515" s="145"/>
      <c r="J1515" s="223"/>
      <c r="L1515" s="143"/>
      <c r="M1515" s="146"/>
      <c r="T1515" s="147"/>
      <c r="AT1515" s="144" t="s">
        <v>162</v>
      </c>
      <c r="AU1515" s="144" t="s">
        <v>88</v>
      </c>
      <c r="AV1515" s="13" t="s">
        <v>88</v>
      </c>
      <c r="AW1515" s="13" t="s">
        <v>32</v>
      </c>
      <c r="AX1515" s="13" t="s">
        <v>78</v>
      </c>
      <c r="AY1515" s="144" t="s">
        <v>153</v>
      </c>
    </row>
    <row r="1516" spans="2:51" s="12" customFormat="1">
      <c r="B1516" s="138"/>
      <c r="C1516" s="219"/>
      <c r="D1516" s="220" t="s">
        <v>162</v>
      </c>
      <c r="E1516" s="221" t="s">
        <v>1</v>
      </c>
      <c r="F1516" s="222" t="s">
        <v>499</v>
      </c>
      <c r="G1516" s="219"/>
      <c r="H1516" s="221" t="s">
        <v>1</v>
      </c>
      <c r="I1516" s="140"/>
      <c r="J1516" s="219"/>
      <c r="L1516" s="138"/>
      <c r="M1516" s="141"/>
      <c r="T1516" s="142"/>
      <c r="AT1516" s="139" t="s">
        <v>162</v>
      </c>
      <c r="AU1516" s="139" t="s">
        <v>88</v>
      </c>
      <c r="AV1516" s="12" t="s">
        <v>86</v>
      </c>
      <c r="AW1516" s="12" t="s">
        <v>32</v>
      </c>
      <c r="AX1516" s="12" t="s">
        <v>78</v>
      </c>
      <c r="AY1516" s="139" t="s">
        <v>153</v>
      </c>
    </row>
    <row r="1517" spans="2:51" s="13" customFormat="1">
      <c r="B1517" s="143"/>
      <c r="C1517" s="223"/>
      <c r="D1517" s="220" t="s">
        <v>162</v>
      </c>
      <c r="E1517" s="224" t="s">
        <v>1</v>
      </c>
      <c r="F1517" s="225" t="s">
        <v>1486</v>
      </c>
      <c r="G1517" s="223"/>
      <c r="H1517" s="226">
        <v>-3.2</v>
      </c>
      <c r="I1517" s="145"/>
      <c r="J1517" s="223"/>
      <c r="L1517" s="143"/>
      <c r="M1517" s="146"/>
      <c r="T1517" s="147"/>
      <c r="AT1517" s="144" t="s">
        <v>162</v>
      </c>
      <c r="AU1517" s="144" t="s">
        <v>88</v>
      </c>
      <c r="AV1517" s="13" t="s">
        <v>88</v>
      </c>
      <c r="AW1517" s="13" t="s">
        <v>32</v>
      </c>
      <c r="AX1517" s="13" t="s">
        <v>78</v>
      </c>
      <c r="AY1517" s="144" t="s">
        <v>153</v>
      </c>
    </row>
    <row r="1518" spans="2:51" s="12" customFormat="1">
      <c r="B1518" s="138"/>
      <c r="C1518" s="219"/>
      <c r="D1518" s="220" t="s">
        <v>162</v>
      </c>
      <c r="E1518" s="221" t="s">
        <v>1</v>
      </c>
      <c r="F1518" s="222" t="s">
        <v>321</v>
      </c>
      <c r="G1518" s="219"/>
      <c r="H1518" s="221" t="s">
        <v>1</v>
      </c>
      <c r="I1518" s="140"/>
      <c r="J1518" s="219"/>
      <c r="L1518" s="138"/>
      <c r="M1518" s="141"/>
      <c r="T1518" s="142"/>
      <c r="AT1518" s="139" t="s">
        <v>162</v>
      </c>
      <c r="AU1518" s="139" t="s">
        <v>88</v>
      </c>
      <c r="AV1518" s="12" t="s">
        <v>86</v>
      </c>
      <c r="AW1518" s="12" t="s">
        <v>32</v>
      </c>
      <c r="AX1518" s="12" t="s">
        <v>78</v>
      </c>
      <c r="AY1518" s="139" t="s">
        <v>153</v>
      </c>
    </row>
    <row r="1519" spans="2:51" s="13" customFormat="1">
      <c r="B1519" s="143"/>
      <c r="C1519" s="223"/>
      <c r="D1519" s="220" t="s">
        <v>162</v>
      </c>
      <c r="E1519" s="224" t="s">
        <v>1</v>
      </c>
      <c r="F1519" s="225" t="s">
        <v>1487</v>
      </c>
      <c r="G1519" s="223"/>
      <c r="H1519" s="226">
        <v>20.079999999999998</v>
      </c>
      <c r="I1519" s="145"/>
      <c r="J1519" s="223"/>
      <c r="L1519" s="143"/>
      <c r="M1519" s="146"/>
      <c r="T1519" s="147"/>
      <c r="AT1519" s="144" t="s">
        <v>162</v>
      </c>
      <c r="AU1519" s="144" t="s">
        <v>88</v>
      </c>
      <c r="AV1519" s="13" t="s">
        <v>88</v>
      </c>
      <c r="AW1519" s="13" t="s">
        <v>32</v>
      </c>
      <c r="AX1519" s="13" t="s">
        <v>78</v>
      </c>
      <c r="AY1519" s="144" t="s">
        <v>153</v>
      </c>
    </row>
    <row r="1520" spans="2:51" s="12" customFormat="1">
      <c r="B1520" s="138"/>
      <c r="C1520" s="219"/>
      <c r="D1520" s="220" t="s">
        <v>162</v>
      </c>
      <c r="E1520" s="221" t="s">
        <v>1</v>
      </c>
      <c r="F1520" s="222" t="s">
        <v>266</v>
      </c>
      <c r="G1520" s="219"/>
      <c r="H1520" s="221" t="s">
        <v>1</v>
      </c>
      <c r="I1520" s="140"/>
      <c r="J1520" s="219"/>
      <c r="L1520" s="138"/>
      <c r="M1520" s="141"/>
      <c r="T1520" s="142"/>
      <c r="AT1520" s="139" t="s">
        <v>162</v>
      </c>
      <c r="AU1520" s="139" t="s">
        <v>88</v>
      </c>
      <c r="AV1520" s="12" t="s">
        <v>86</v>
      </c>
      <c r="AW1520" s="12" t="s">
        <v>32</v>
      </c>
      <c r="AX1520" s="12" t="s">
        <v>78</v>
      </c>
      <c r="AY1520" s="139" t="s">
        <v>153</v>
      </c>
    </row>
    <row r="1521" spans="2:65" s="13" customFormat="1">
      <c r="B1521" s="143"/>
      <c r="C1521" s="223"/>
      <c r="D1521" s="220" t="s">
        <v>162</v>
      </c>
      <c r="E1521" s="224" t="s">
        <v>1</v>
      </c>
      <c r="F1521" s="225" t="s">
        <v>1488</v>
      </c>
      <c r="G1521" s="223"/>
      <c r="H1521" s="226">
        <v>-2</v>
      </c>
      <c r="I1521" s="145"/>
      <c r="J1521" s="223"/>
      <c r="L1521" s="143"/>
      <c r="M1521" s="146"/>
      <c r="T1521" s="147"/>
      <c r="AT1521" s="144" t="s">
        <v>162</v>
      </c>
      <c r="AU1521" s="144" t="s">
        <v>88</v>
      </c>
      <c r="AV1521" s="13" t="s">
        <v>88</v>
      </c>
      <c r="AW1521" s="13" t="s">
        <v>32</v>
      </c>
      <c r="AX1521" s="13" t="s">
        <v>78</v>
      </c>
      <c r="AY1521" s="144" t="s">
        <v>153</v>
      </c>
    </row>
    <row r="1522" spans="2:65" s="14" customFormat="1">
      <c r="B1522" s="148"/>
      <c r="C1522" s="227"/>
      <c r="D1522" s="220" t="s">
        <v>162</v>
      </c>
      <c r="E1522" s="228" t="s">
        <v>1</v>
      </c>
      <c r="F1522" s="229" t="s">
        <v>165</v>
      </c>
      <c r="G1522" s="227"/>
      <c r="H1522" s="230">
        <v>99.46</v>
      </c>
      <c r="I1522" s="150"/>
      <c r="J1522" s="227"/>
      <c r="L1522" s="148"/>
      <c r="M1522" s="151"/>
      <c r="T1522" s="152"/>
      <c r="AT1522" s="149" t="s">
        <v>162</v>
      </c>
      <c r="AU1522" s="149" t="s">
        <v>88</v>
      </c>
      <c r="AV1522" s="14" t="s">
        <v>166</v>
      </c>
      <c r="AW1522" s="14" t="s">
        <v>32</v>
      </c>
      <c r="AX1522" s="14" t="s">
        <v>78</v>
      </c>
      <c r="AY1522" s="149" t="s">
        <v>153</v>
      </c>
    </row>
    <row r="1523" spans="2:65" s="12" customFormat="1">
      <c r="B1523" s="138"/>
      <c r="C1523" s="219"/>
      <c r="D1523" s="220" t="s">
        <v>162</v>
      </c>
      <c r="E1523" s="221" t="s">
        <v>1</v>
      </c>
      <c r="F1523" s="222" t="s">
        <v>268</v>
      </c>
      <c r="G1523" s="219"/>
      <c r="H1523" s="221" t="s">
        <v>1</v>
      </c>
      <c r="I1523" s="140"/>
      <c r="J1523" s="219"/>
      <c r="L1523" s="138"/>
      <c r="M1523" s="141"/>
      <c r="T1523" s="142"/>
      <c r="AT1523" s="139" t="s">
        <v>162</v>
      </c>
      <c r="AU1523" s="139" t="s">
        <v>88</v>
      </c>
      <c r="AV1523" s="12" t="s">
        <v>86</v>
      </c>
      <c r="AW1523" s="12" t="s">
        <v>32</v>
      </c>
      <c r="AX1523" s="12" t="s">
        <v>78</v>
      </c>
      <c r="AY1523" s="139" t="s">
        <v>153</v>
      </c>
    </row>
    <row r="1524" spans="2:65" s="12" customFormat="1">
      <c r="B1524" s="138"/>
      <c r="C1524" s="219"/>
      <c r="D1524" s="220" t="s">
        <v>162</v>
      </c>
      <c r="E1524" s="221" t="s">
        <v>1</v>
      </c>
      <c r="F1524" s="222" t="s">
        <v>331</v>
      </c>
      <c r="G1524" s="219"/>
      <c r="H1524" s="221" t="s">
        <v>1</v>
      </c>
      <c r="I1524" s="140"/>
      <c r="J1524" s="219"/>
      <c r="L1524" s="138"/>
      <c r="M1524" s="141"/>
      <c r="T1524" s="142"/>
      <c r="AT1524" s="139" t="s">
        <v>162</v>
      </c>
      <c r="AU1524" s="139" t="s">
        <v>88</v>
      </c>
      <c r="AV1524" s="12" t="s">
        <v>86</v>
      </c>
      <c r="AW1524" s="12" t="s">
        <v>32</v>
      </c>
      <c r="AX1524" s="12" t="s">
        <v>78</v>
      </c>
      <c r="AY1524" s="139" t="s">
        <v>153</v>
      </c>
    </row>
    <row r="1525" spans="2:65" s="13" customFormat="1">
      <c r="B1525" s="143"/>
      <c r="C1525" s="223"/>
      <c r="D1525" s="220" t="s">
        <v>162</v>
      </c>
      <c r="E1525" s="224" t="s">
        <v>1</v>
      </c>
      <c r="F1525" s="225" t="s">
        <v>1489</v>
      </c>
      <c r="G1525" s="223"/>
      <c r="H1525" s="226">
        <v>42.96</v>
      </c>
      <c r="I1525" s="145"/>
      <c r="J1525" s="223"/>
      <c r="L1525" s="143"/>
      <c r="M1525" s="146"/>
      <c r="T1525" s="147"/>
      <c r="AT1525" s="144" t="s">
        <v>162</v>
      </c>
      <c r="AU1525" s="144" t="s">
        <v>88</v>
      </c>
      <c r="AV1525" s="13" t="s">
        <v>88</v>
      </c>
      <c r="AW1525" s="13" t="s">
        <v>32</v>
      </c>
      <c r="AX1525" s="13" t="s">
        <v>78</v>
      </c>
      <c r="AY1525" s="144" t="s">
        <v>153</v>
      </c>
    </row>
    <row r="1526" spans="2:65" s="12" customFormat="1">
      <c r="B1526" s="138"/>
      <c r="C1526" s="219"/>
      <c r="D1526" s="220" t="s">
        <v>162</v>
      </c>
      <c r="E1526" s="221" t="s">
        <v>1</v>
      </c>
      <c r="F1526" s="222" t="s">
        <v>499</v>
      </c>
      <c r="G1526" s="219"/>
      <c r="H1526" s="221" t="s">
        <v>1</v>
      </c>
      <c r="I1526" s="140"/>
      <c r="J1526" s="219"/>
      <c r="L1526" s="138"/>
      <c r="M1526" s="141"/>
      <c r="T1526" s="142"/>
      <c r="AT1526" s="139" t="s">
        <v>162</v>
      </c>
      <c r="AU1526" s="139" t="s">
        <v>88</v>
      </c>
      <c r="AV1526" s="12" t="s">
        <v>86</v>
      </c>
      <c r="AW1526" s="12" t="s">
        <v>32</v>
      </c>
      <c r="AX1526" s="12" t="s">
        <v>78</v>
      </c>
      <c r="AY1526" s="139" t="s">
        <v>153</v>
      </c>
    </row>
    <row r="1527" spans="2:65" s="13" customFormat="1">
      <c r="B1527" s="143"/>
      <c r="C1527" s="223"/>
      <c r="D1527" s="220" t="s">
        <v>162</v>
      </c>
      <c r="E1527" s="224" t="s">
        <v>1</v>
      </c>
      <c r="F1527" s="225" t="s">
        <v>1490</v>
      </c>
      <c r="G1527" s="223"/>
      <c r="H1527" s="226">
        <v>-8.2799999999999994</v>
      </c>
      <c r="I1527" s="145"/>
      <c r="J1527" s="223"/>
      <c r="L1527" s="143"/>
      <c r="M1527" s="146"/>
      <c r="T1527" s="147"/>
      <c r="AT1527" s="144" t="s">
        <v>162</v>
      </c>
      <c r="AU1527" s="144" t="s">
        <v>88</v>
      </c>
      <c r="AV1527" s="13" t="s">
        <v>88</v>
      </c>
      <c r="AW1527" s="13" t="s">
        <v>32</v>
      </c>
      <c r="AX1527" s="13" t="s">
        <v>78</v>
      </c>
      <c r="AY1527" s="144" t="s">
        <v>153</v>
      </c>
    </row>
    <row r="1528" spans="2:65" s="14" customFormat="1">
      <c r="B1528" s="148"/>
      <c r="C1528" s="227"/>
      <c r="D1528" s="220" t="s">
        <v>162</v>
      </c>
      <c r="E1528" s="228" t="s">
        <v>1</v>
      </c>
      <c r="F1528" s="229" t="s">
        <v>165</v>
      </c>
      <c r="G1528" s="227"/>
      <c r="H1528" s="230">
        <v>34.68</v>
      </c>
      <c r="I1528" s="150"/>
      <c r="J1528" s="227"/>
      <c r="L1528" s="148"/>
      <c r="M1528" s="151"/>
      <c r="T1528" s="152"/>
      <c r="AT1528" s="149" t="s">
        <v>162</v>
      </c>
      <c r="AU1528" s="149" t="s">
        <v>88</v>
      </c>
      <c r="AV1528" s="14" t="s">
        <v>166</v>
      </c>
      <c r="AW1528" s="14" t="s">
        <v>32</v>
      </c>
      <c r="AX1528" s="14" t="s">
        <v>78</v>
      </c>
      <c r="AY1528" s="149" t="s">
        <v>153</v>
      </c>
    </row>
    <row r="1529" spans="2:65" s="15" customFormat="1">
      <c r="B1529" s="153"/>
      <c r="C1529" s="231"/>
      <c r="D1529" s="220" t="s">
        <v>162</v>
      </c>
      <c r="E1529" s="232" t="s">
        <v>1</v>
      </c>
      <c r="F1529" s="233" t="s">
        <v>167</v>
      </c>
      <c r="G1529" s="231"/>
      <c r="H1529" s="234">
        <v>134.13999999999999</v>
      </c>
      <c r="I1529" s="155"/>
      <c r="J1529" s="231"/>
      <c r="L1529" s="153"/>
      <c r="M1529" s="156"/>
      <c r="T1529" s="157"/>
      <c r="AT1529" s="154" t="s">
        <v>162</v>
      </c>
      <c r="AU1529" s="154" t="s">
        <v>88</v>
      </c>
      <c r="AV1529" s="15" t="s">
        <v>160</v>
      </c>
      <c r="AW1529" s="15" t="s">
        <v>32</v>
      </c>
      <c r="AX1529" s="15" t="s">
        <v>86</v>
      </c>
      <c r="AY1529" s="154" t="s">
        <v>153</v>
      </c>
    </row>
    <row r="1530" spans="2:65" s="1" customFormat="1" ht="24.15" customHeight="1">
      <c r="B1530" s="129"/>
      <c r="C1530" s="214" t="s">
        <v>1496</v>
      </c>
      <c r="D1530" s="214" t="s">
        <v>155</v>
      </c>
      <c r="E1530" s="215" t="s">
        <v>1497</v>
      </c>
      <c r="F1530" s="216" t="s">
        <v>1498</v>
      </c>
      <c r="G1530" s="217" t="s">
        <v>217</v>
      </c>
      <c r="H1530" s="218">
        <v>27.35</v>
      </c>
      <c r="I1530" s="131"/>
      <c r="J1530" s="248">
        <f>ROUND(I1530*H1530,2)</f>
        <v>0</v>
      </c>
      <c r="K1530" s="130" t="s">
        <v>159</v>
      </c>
      <c r="L1530" s="32"/>
      <c r="M1530" s="132" t="s">
        <v>1</v>
      </c>
      <c r="N1530" s="133" t="s">
        <v>43</v>
      </c>
      <c r="P1530" s="134">
        <f>O1530*H1530</f>
        <v>0</v>
      </c>
      <c r="Q1530" s="134">
        <v>1.5E-3</v>
      </c>
      <c r="R1530" s="134">
        <f>Q1530*H1530</f>
        <v>4.1025000000000006E-2</v>
      </c>
      <c r="S1530" s="134">
        <v>0</v>
      </c>
      <c r="T1530" s="135">
        <f>S1530*H1530</f>
        <v>0</v>
      </c>
      <c r="AR1530" s="136" t="s">
        <v>271</v>
      </c>
      <c r="AT1530" s="136" t="s">
        <v>155</v>
      </c>
      <c r="AU1530" s="136" t="s">
        <v>88</v>
      </c>
      <c r="AY1530" s="17" t="s">
        <v>153</v>
      </c>
      <c r="BE1530" s="137">
        <f>IF(N1530="základní",J1530,0)</f>
        <v>0</v>
      </c>
      <c r="BF1530" s="137">
        <f>IF(N1530="snížená",J1530,0)</f>
        <v>0</v>
      </c>
      <c r="BG1530" s="137">
        <f>IF(N1530="zákl. přenesená",J1530,0)</f>
        <v>0</v>
      </c>
      <c r="BH1530" s="137">
        <f>IF(N1530="sníž. přenesená",J1530,0)</f>
        <v>0</v>
      </c>
      <c r="BI1530" s="137">
        <f>IF(N1530="nulová",J1530,0)</f>
        <v>0</v>
      </c>
      <c r="BJ1530" s="17" t="s">
        <v>86</v>
      </c>
      <c r="BK1530" s="137">
        <f>ROUND(I1530*H1530,2)</f>
        <v>0</v>
      </c>
      <c r="BL1530" s="17" t="s">
        <v>271</v>
      </c>
      <c r="BM1530" s="136" t="s">
        <v>1499</v>
      </c>
    </row>
    <row r="1531" spans="2:65" s="12" customFormat="1">
      <c r="B1531" s="138"/>
      <c r="C1531" s="219"/>
      <c r="D1531" s="220" t="s">
        <v>162</v>
      </c>
      <c r="E1531" s="221" t="s">
        <v>1</v>
      </c>
      <c r="F1531" s="222" t="s">
        <v>1500</v>
      </c>
      <c r="G1531" s="219"/>
      <c r="H1531" s="221" t="s">
        <v>1</v>
      </c>
      <c r="I1531" s="140"/>
      <c r="J1531" s="219"/>
      <c r="L1531" s="138"/>
      <c r="M1531" s="141"/>
      <c r="T1531" s="142"/>
      <c r="AT1531" s="139" t="s">
        <v>162</v>
      </c>
      <c r="AU1531" s="139" t="s">
        <v>88</v>
      </c>
      <c r="AV1531" s="12" t="s">
        <v>86</v>
      </c>
      <c r="AW1531" s="12" t="s">
        <v>32</v>
      </c>
      <c r="AX1531" s="12" t="s">
        <v>78</v>
      </c>
      <c r="AY1531" s="139" t="s">
        <v>153</v>
      </c>
    </row>
    <row r="1532" spans="2:65" s="12" customFormat="1">
      <c r="B1532" s="138"/>
      <c r="C1532" s="219"/>
      <c r="D1532" s="220" t="s">
        <v>162</v>
      </c>
      <c r="E1532" s="221" t="s">
        <v>1</v>
      </c>
      <c r="F1532" s="222" t="s">
        <v>1501</v>
      </c>
      <c r="G1532" s="219"/>
      <c r="H1532" s="221" t="s">
        <v>1</v>
      </c>
      <c r="I1532" s="140"/>
      <c r="J1532" s="219"/>
      <c r="L1532" s="138"/>
      <c r="M1532" s="141"/>
      <c r="T1532" s="142"/>
      <c r="AT1532" s="139" t="s">
        <v>162</v>
      </c>
      <c r="AU1532" s="139" t="s">
        <v>88</v>
      </c>
      <c r="AV1532" s="12" t="s">
        <v>86</v>
      </c>
      <c r="AW1532" s="12" t="s">
        <v>32</v>
      </c>
      <c r="AX1532" s="12" t="s">
        <v>78</v>
      </c>
      <c r="AY1532" s="139" t="s">
        <v>153</v>
      </c>
    </row>
    <row r="1533" spans="2:65" s="13" customFormat="1">
      <c r="B1533" s="143"/>
      <c r="C1533" s="223"/>
      <c r="D1533" s="220" t="s">
        <v>162</v>
      </c>
      <c r="E1533" s="224" t="s">
        <v>1</v>
      </c>
      <c r="F1533" s="225" t="s">
        <v>1502</v>
      </c>
      <c r="G1533" s="223"/>
      <c r="H1533" s="226">
        <v>8</v>
      </c>
      <c r="I1533" s="145"/>
      <c r="J1533" s="223"/>
      <c r="L1533" s="143"/>
      <c r="M1533" s="146"/>
      <c r="T1533" s="147"/>
      <c r="AT1533" s="144" t="s">
        <v>162</v>
      </c>
      <c r="AU1533" s="144" t="s">
        <v>88</v>
      </c>
      <c r="AV1533" s="13" t="s">
        <v>88</v>
      </c>
      <c r="AW1533" s="13" t="s">
        <v>32</v>
      </c>
      <c r="AX1533" s="13" t="s">
        <v>78</v>
      </c>
      <c r="AY1533" s="144" t="s">
        <v>153</v>
      </c>
    </row>
    <row r="1534" spans="2:65" s="12" customFormat="1">
      <c r="B1534" s="138"/>
      <c r="C1534" s="219"/>
      <c r="D1534" s="220" t="s">
        <v>162</v>
      </c>
      <c r="E1534" s="221" t="s">
        <v>1</v>
      </c>
      <c r="F1534" s="222" t="s">
        <v>1503</v>
      </c>
      <c r="G1534" s="219"/>
      <c r="H1534" s="221" t="s">
        <v>1</v>
      </c>
      <c r="I1534" s="140"/>
      <c r="J1534" s="219"/>
      <c r="L1534" s="138"/>
      <c r="M1534" s="141"/>
      <c r="T1534" s="142"/>
      <c r="AT1534" s="139" t="s">
        <v>162</v>
      </c>
      <c r="AU1534" s="139" t="s">
        <v>88</v>
      </c>
      <c r="AV1534" s="12" t="s">
        <v>86</v>
      </c>
      <c r="AW1534" s="12" t="s">
        <v>32</v>
      </c>
      <c r="AX1534" s="12" t="s">
        <v>78</v>
      </c>
      <c r="AY1534" s="139" t="s">
        <v>153</v>
      </c>
    </row>
    <row r="1535" spans="2:65" s="13" customFormat="1">
      <c r="B1535" s="143"/>
      <c r="C1535" s="223"/>
      <c r="D1535" s="220" t="s">
        <v>162</v>
      </c>
      <c r="E1535" s="224" t="s">
        <v>1</v>
      </c>
      <c r="F1535" s="225" t="s">
        <v>1504</v>
      </c>
      <c r="G1535" s="223"/>
      <c r="H1535" s="226">
        <v>15.75</v>
      </c>
      <c r="I1535" s="145"/>
      <c r="J1535" s="223"/>
      <c r="L1535" s="143"/>
      <c r="M1535" s="146"/>
      <c r="T1535" s="147"/>
      <c r="AT1535" s="144" t="s">
        <v>162</v>
      </c>
      <c r="AU1535" s="144" t="s">
        <v>88</v>
      </c>
      <c r="AV1535" s="13" t="s">
        <v>88</v>
      </c>
      <c r="AW1535" s="13" t="s">
        <v>32</v>
      </c>
      <c r="AX1535" s="13" t="s">
        <v>78</v>
      </c>
      <c r="AY1535" s="144" t="s">
        <v>153</v>
      </c>
    </row>
    <row r="1536" spans="2:65" s="12" customFormat="1">
      <c r="B1536" s="138"/>
      <c r="C1536" s="219"/>
      <c r="D1536" s="220" t="s">
        <v>162</v>
      </c>
      <c r="E1536" s="221" t="s">
        <v>1</v>
      </c>
      <c r="F1536" s="222" t="s">
        <v>1505</v>
      </c>
      <c r="G1536" s="219"/>
      <c r="H1536" s="221" t="s">
        <v>1</v>
      </c>
      <c r="I1536" s="140"/>
      <c r="J1536" s="219"/>
      <c r="L1536" s="138"/>
      <c r="M1536" s="141"/>
      <c r="T1536" s="142"/>
      <c r="AT1536" s="139" t="s">
        <v>162</v>
      </c>
      <c r="AU1536" s="139" t="s">
        <v>88</v>
      </c>
      <c r="AV1536" s="12" t="s">
        <v>86</v>
      </c>
      <c r="AW1536" s="12" t="s">
        <v>32</v>
      </c>
      <c r="AX1536" s="12" t="s">
        <v>78</v>
      </c>
      <c r="AY1536" s="139" t="s">
        <v>153</v>
      </c>
    </row>
    <row r="1537" spans="2:65" s="13" customFormat="1">
      <c r="B1537" s="143"/>
      <c r="C1537" s="223"/>
      <c r="D1537" s="220" t="s">
        <v>162</v>
      </c>
      <c r="E1537" s="224" t="s">
        <v>1</v>
      </c>
      <c r="F1537" s="225" t="s">
        <v>1506</v>
      </c>
      <c r="G1537" s="223"/>
      <c r="H1537" s="226">
        <v>3.6</v>
      </c>
      <c r="I1537" s="145"/>
      <c r="J1537" s="223"/>
      <c r="L1537" s="143"/>
      <c r="M1537" s="146"/>
      <c r="T1537" s="147"/>
      <c r="AT1537" s="144" t="s">
        <v>162</v>
      </c>
      <c r="AU1537" s="144" t="s">
        <v>88</v>
      </c>
      <c r="AV1537" s="13" t="s">
        <v>88</v>
      </c>
      <c r="AW1537" s="13" t="s">
        <v>32</v>
      </c>
      <c r="AX1537" s="13" t="s">
        <v>78</v>
      </c>
      <c r="AY1537" s="144" t="s">
        <v>153</v>
      </c>
    </row>
    <row r="1538" spans="2:65" s="14" customFormat="1">
      <c r="B1538" s="148"/>
      <c r="C1538" s="227"/>
      <c r="D1538" s="220" t="s">
        <v>162</v>
      </c>
      <c r="E1538" s="228" t="s">
        <v>1</v>
      </c>
      <c r="F1538" s="229" t="s">
        <v>165</v>
      </c>
      <c r="G1538" s="227"/>
      <c r="H1538" s="230">
        <v>27.35</v>
      </c>
      <c r="I1538" s="150"/>
      <c r="J1538" s="227"/>
      <c r="L1538" s="148"/>
      <c r="M1538" s="151"/>
      <c r="T1538" s="152"/>
      <c r="AT1538" s="149" t="s">
        <v>162</v>
      </c>
      <c r="AU1538" s="149" t="s">
        <v>88</v>
      </c>
      <c r="AV1538" s="14" t="s">
        <v>166</v>
      </c>
      <c r="AW1538" s="14" t="s">
        <v>32</v>
      </c>
      <c r="AX1538" s="14" t="s">
        <v>86</v>
      </c>
      <c r="AY1538" s="149" t="s">
        <v>153</v>
      </c>
    </row>
    <row r="1539" spans="2:65" s="1" customFormat="1" ht="24.15" customHeight="1">
      <c r="B1539" s="129"/>
      <c r="C1539" s="214" t="s">
        <v>1507</v>
      </c>
      <c r="D1539" s="214" t="s">
        <v>155</v>
      </c>
      <c r="E1539" s="215" t="s">
        <v>1508</v>
      </c>
      <c r="F1539" s="216" t="s">
        <v>1509</v>
      </c>
      <c r="G1539" s="217" t="s">
        <v>290</v>
      </c>
      <c r="H1539" s="218">
        <v>13</v>
      </c>
      <c r="I1539" s="131"/>
      <c r="J1539" s="248">
        <f>ROUND(I1539*H1539,2)</f>
        <v>0</v>
      </c>
      <c r="K1539" s="130" t="s">
        <v>159</v>
      </c>
      <c r="L1539" s="32"/>
      <c r="M1539" s="132" t="s">
        <v>1</v>
      </c>
      <c r="N1539" s="133" t="s">
        <v>43</v>
      </c>
      <c r="P1539" s="134">
        <f>O1539*H1539</f>
        <v>0</v>
      </c>
      <c r="Q1539" s="134">
        <v>2.1000000000000001E-4</v>
      </c>
      <c r="R1539" s="134">
        <f>Q1539*H1539</f>
        <v>2.7300000000000002E-3</v>
      </c>
      <c r="S1539" s="134">
        <v>0</v>
      </c>
      <c r="T1539" s="135">
        <f>S1539*H1539</f>
        <v>0</v>
      </c>
      <c r="AR1539" s="136" t="s">
        <v>271</v>
      </c>
      <c r="AT1539" s="136" t="s">
        <v>155</v>
      </c>
      <c r="AU1539" s="136" t="s">
        <v>88</v>
      </c>
      <c r="AY1539" s="17" t="s">
        <v>153</v>
      </c>
      <c r="BE1539" s="137">
        <f>IF(N1539="základní",J1539,0)</f>
        <v>0</v>
      </c>
      <c r="BF1539" s="137">
        <f>IF(N1539="snížená",J1539,0)</f>
        <v>0</v>
      </c>
      <c r="BG1539" s="137">
        <f>IF(N1539="zákl. přenesená",J1539,0)</f>
        <v>0</v>
      </c>
      <c r="BH1539" s="137">
        <f>IF(N1539="sníž. přenesená",J1539,0)</f>
        <v>0</v>
      </c>
      <c r="BI1539" s="137">
        <f>IF(N1539="nulová",J1539,0)</f>
        <v>0</v>
      </c>
      <c r="BJ1539" s="17" t="s">
        <v>86</v>
      </c>
      <c r="BK1539" s="137">
        <f>ROUND(I1539*H1539,2)</f>
        <v>0</v>
      </c>
      <c r="BL1539" s="17" t="s">
        <v>271</v>
      </c>
      <c r="BM1539" s="136" t="s">
        <v>1510</v>
      </c>
    </row>
    <row r="1540" spans="2:65" s="1" customFormat="1" ht="24.15" customHeight="1">
      <c r="B1540" s="129"/>
      <c r="C1540" s="214" t="s">
        <v>1511</v>
      </c>
      <c r="D1540" s="214" t="s">
        <v>155</v>
      </c>
      <c r="E1540" s="215" t="s">
        <v>1512</v>
      </c>
      <c r="F1540" s="216" t="s">
        <v>1513</v>
      </c>
      <c r="G1540" s="217" t="s">
        <v>290</v>
      </c>
      <c r="H1540" s="218">
        <v>1</v>
      </c>
      <c r="I1540" s="131"/>
      <c r="J1540" s="248">
        <f>ROUND(I1540*H1540,2)</f>
        <v>0</v>
      </c>
      <c r="K1540" s="130" t="s">
        <v>159</v>
      </c>
      <c r="L1540" s="32"/>
      <c r="M1540" s="132" t="s">
        <v>1</v>
      </c>
      <c r="N1540" s="133" t="s">
        <v>43</v>
      </c>
      <c r="P1540" s="134">
        <f>O1540*H1540</f>
        <v>0</v>
      </c>
      <c r="Q1540" s="134">
        <v>2.0000000000000001E-4</v>
      </c>
      <c r="R1540" s="134">
        <f>Q1540*H1540</f>
        <v>2.0000000000000001E-4</v>
      </c>
      <c r="S1540" s="134">
        <v>0</v>
      </c>
      <c r="T1540" s="135">
        <f>S1540*H1540</f>
        <v>0</v>
      </c>
      <c r="AR1540" s="136" t="s">
        <v>271</v>
      </c>
      <c r="AT1540" s="136" t="s">
        <v>155</v>
      </c>
      <c r="AU1540" s="136" t="s">
        <v>88</v>
      </c>
      <c r="AY1540" s="17" t="s">
        <v>153</v>
      </c>
      <c r="BE1540" s="137">
        <f>IF(N1540="základní",J1540,0)</f>
        <v>0</v>
      </c>
      <c r="BF1540" s="137">
        <f>IF(N1540="snížená",J1540,0)</f>
        <v>0</v>
      </c>
      <c r="BG1540" s="137">
        <f>IF(N1540="zákl. přenesená",J1540,0)</f>
        <v>0</v>
      </c>
      <c r="BH1540" s="137">
        <f>IF(N1540="sníž. přenesená",J1540,0)</f>
        <v>0</v>
      </c>
      <c r="BI1540" s="137">
        <f>IF(N1540="nulová",J1540,0)</f>
        <v>0</v>
      </c>
      <c r="BJ1540" s="17" t="s">
        <v>86</v>
      </c>
      <c r="BK1540" s="137">
        <f>ROUND(I1540*H1540,2)</f>
        <v>0</v>
      </c>
      <c r="BL1540" s="17" t="s">
        <v>271</v>
      </c>
      <c r="BM1540" s="136" t="s">
        <v>1514</v>
      </c>
    </row>
    <row r="1541" spans="2:65" s="1" customFormat="1" ht="24.15" customHeight="1">
      <c r="B1541" s="129"/>
      <c r="C1541" s="214" t="s">
        <v>1515</v>
      </c>
      <c r="D1541" s="214" t="s">
        <v>155</v>
      </c>
      <c r="E1541" s="215" t="s">
        <v>1516</v>
      </c>
      <c r="F1541" s="216" t="s">
        <v>1517</v>
      </c>
      <c r="G1541" s="217" t="s">
        <v>290</v>
      </c>
      <c r="H1541" s="218">
        <v>22</v>
      </c>
      <c r="I1541" s="131"/>
      <c r="J1541" s="248">
        <f>ROUND(I1541*H1541,2)</f>
        <v>0</v>
      </c>
      <c r="K1541" s="130" t="s">
        <v>159</v>
      </c>
      <c r="L1541" s="32"/>
      <c r="M1541" s="132" t="s">
        <v>1</v>
      </c>
      <c r="N1541" s="133" t="s">
        <v>43</v>
      </c>
      <c r="P1541" s="134">
        <f>O1541*H1541</f>
        <v>0</v>
      </c>
      <c r="Q1541" s="134">
        <v>2.1000000000000001E-4</v>
      </c>
      <c r="R1541" s="134">
        <f>Q1541*H1541</f>
        <v>4.62E-3</v>
      </c>
      <c r="S1541" s="134">
        <v>0</v>
      </c>
      <c r="T1541" s="135">
        <f>S1541*H1541</f>
        <v>0</v>
      </c>
      <c r="AR1541" s="136" t="s">
        <v>271</v>
      </c>
      <c r="AT1541" s="136" t="s">
        <v>155</v>
      </c>
      <c r="AU1541" s="136" t="s">
        <v>88</v>
      </c>
      <c r="AY1541" s="17" t="s">
        <v>153</v>
      </c>
      <c r="BE1541" s="137">
        <f>IF(N1541="základní",J1541,0)</f>
        <v>0</v>
      </c>
      <c r="BF1541" s="137">
        <f>IF(N1541="snížená",J1541,0)</f>
        <v>0</v>
      </c>
      <c r="BG1541" s="137">
        <f>IF(N1541="zákl. přenesená",J1541,0)</f>
        <v>0</v>
      </c>
      <c r="BH1541" s="137">
        <f>IF(N1541="sníž. přenesená",J1541,0)</f>
        <v>0</v>
      </c>
      <c r="BI1541" s="137">
        <f>IF(N1541="nulová",J1541,0)</f>
        <v>0</v>
      </c>
      <c r="BJ1541" s="17" t="s">
        <v>86</v>
      </c>
      <c r="BK1541" s="137">
        <f>ROUND(I1541*H1541,2)</f>
        <v>0</v>
      </c>
      <c r="BL1541" s="17" t="s">
        <v>271</v>
      </c>
      <c r="BM1541" s="136" t="s">
        <v>1518</v>
      </c>
    </row>
    <row r="1542" spans="2:65" s="1" customFormat="1" ht="37.799999999999997" customHeight="1">
      <c r="B1542" s="129"/>
      <c r="C1542" s="214" t="s">
        <v>1519</v>
      </c>
      <c r="D1542" s="214" t="s">
        <v>155</v>
      </c>
      <c r="E1542" s="215" t="s">
        <v>1520</v>
      </c>
      <c r="F1542" s="216" t="s">
        <v>1521</v>
      </c>
      <c r="G1542" s="217" t="s">
        <v>217</v>
      </c>
      <c r="H1542" s="218">
        <v>134.13999999999999</v>
      </c>
      <c r="I1542" s="131"/>
      <c r="J1542" s="248">
        <f>ROUND(I1542*H1542,2)</f>
        <v>0</v>
      </c>
      <c r="K1542" s="130" t="s">
        <v>159</v>
      </c>
      <c r="L1542" s="32"/>
      <c r="M1542" s="132" t="s">
        <v>1</v>
      </c>
      <c r="N1542" s="133" t="s">
        <v>43</v>
      </c>
      <c r="P1542" s="134">
        <f>O1542*H1542</f>
        <v>0</v>
      </c>
      <c r="Q1542" s="134">
        <v>6.0000000000000001E-3</v>
      </c>
      <c r="R1542" s="134">
        <f>Q1542*H1542</f>
        <v>0.80483999999999989</v>
      </c>
      <c r="S1542" s="134">
        <v>0</v>
      </c>
      <c r="T1542" s="135">
        <f>S1542*H1542</f>
        <v>0</v>
      </c>
      <c r="AR1542" s="136" t="s">
        <v>271</v>
      </c>
      <c r="AT1542" s="136" t="s">
        <v>155</v>
      </c>
      <c r="AU1542" s="136" t="s">
        <v>88</v>
      </c>
      <c r="AY1542" s="17" t="s">
        <v>153</v>
      </c>
      <c r="BE1542" s="137">
        <f>IF(N1542="základní",J1542,0)</f>
        <v>0</v>
      </c>
      <c r="BF1542" s="137">
        <f>IF(N1542="snížená",J1542,0)</f>
        <v>0</v>
      </c>
      <c r="BG1542" s="137">
        <f>IF(N1542="zákl. přenesená",J1542,0)</f>
        <v>0</v>
      </c>
      <c r="BH1542" s="137">
        <f>IF(N1542="sníž. přenesená",J1542,0)</f>
        <v>0</v>
      </c>
      <c r="BI1542" s="137">
        <f>IF(N1542="nulová",J1542,0)</f>
        <v>0</v>
      </c>
      <c r="BJ1542" s="17" t="s">
        <v>86</v>
      </c>
      <c r="BK1542" s="137">
        <f>ROUND(I1542*H1542,2)</f>
        <v>0</v>
      </c>
      <c r="BL1542" s="17" t="s">
        <v>271</v>
      </c>
      <c r="BM1542" s="136" t="s">
        <v>1522</v>
      </c>
    </row>
    <row r="1543" spans="2:65" s="12" customFormat="1">
      <c r="B1543" s="138"/>
      <c r="C1543" s="219"/>
      <c r="D1543" s="220" t="s">
        <v>162</v>
      </c>
      <c r="E1543" s="221" t="s">
        <v>1</v>
      </c>
      <c r="F1543" s="222" t="s">
        <v>1523</v>
      </c>
      <c r="G1543" s="219"/>
      <c r="H1543" s="221" t="s">
        <v>1</v>
      </c>
      <c r="I1543" s="140"/>
      <c r="J1543" s="219"/>
      <c r="L1543" s="138"/>
      <c r="M1543" s="141"/>
      <c r="T1543" s="142"/>
      <c r="AT1543" s="139" t="s">
        <v>162</v>
      </c>
      <c r="AU1543" s="139" t="s">
        <v>88</v>
      </c>
      <c r="AV1543" s="12" t="s">
        <v>86</v>
      </c>
      <c r="AW1543" s="12" t="s">
        <v>32</v>
      </c>
      <c r="AX1543" s="12" t="s">
        <v>78</v>
      </c>
      <c r="AY1543" s="139" t="s">
        <v>153</v>
      </c>
    </row>
    <row r="1544" spans="2:65" s="12" customFormat="1">
      <c r="B1544" s="138"/>
      <c r="C1544" s="219"/>
      <c r="D1544" s="220" t="s">
        <v>162</v>
      </c>
      <c r="E1544" s="221" t="s">
        <v>1</v>
      </c>
      <c r="F1544" s="222" t="s">
        <v>264</v>
      </c>
      <c r="G1544" s="219"/>
      <c r="H1544" s="221" t="s">
        <v>1</v>
      </c>
      <c r="I1544" s="140"/>
      <c r="J1544" s="219"/>
      <c r="L1544" s="138"/>
      <c r="M1544" s="141"/>
      <c r="T1544" s="142"/>
      <c r="AT1544" s="139" t="s">
        <v>162</v>
      </c>
      <c r="AU1544" s="139" t="s">
        <v>88</v>
      </c>
      <c r="AV1544" s="12" t="s">
        <v>86</v>
      </c>
      <c r="AW1544" s="12" t="s">
        <v>32</v>
      </c>
      <c r="AX1544" s="12" t="s">
        <v>78</v>
      </c>
      <c r="AY1544" s="139" t="s">
        <v>153</v>
      </c>
    </row>
    <row r="1545" spans="2:65" s="12" customFormat="1">
      <c r="B1545" s="138"/>
      <c r="C1545" s="219"/>
      <c r="D1545" s="220" t="s">
        <v>162</v>
      </c>
      <c r="E1545" s="221" t="s">
        <v>1</v>
      </c>
      <c r="F1545" s="222" t="s">
        <v>276</v>
      </c>
      <c r="G1545" s="219"/>
      <c r="H1545" s="221" t="s">
        <v>1</v>
      </c>
      <c r="I1545" s="140"/>
      <c r="J1545" s="219"/>
      <c r="L1545" s="138"/>
      <c r="M1545" s="141"/>
      <c r="T1545" s="142"/>
      <c r="AT1545" s="139" t="s">
        <v>162</v>
      </c>
      <c r="AU1545" s="139" t="s">
        <v>88</v>
      </c>
      <c r="AV1545" s="12" t="s">
        <v>86</v>
      </c>
      <c r="AW1545" s="12" t="s">
        <v>32</v>
      </c>
      <c r="AX1545" s="12" t="s">
        <v>78</v>
      </c>
      <c r="AY1545" s="139" t="s">
        <v>153</v>
      </c>
    </row>
    <row r="1546" spans="2:65" s="13" customFormat="1">
      <c r="B1546" s="143"/>
      <c r="C1546" s="223"/>
      <c r="D1546" s="220" t="s">
        <v>162</v>
      </c>
      <c r="E1546" s="224" t="s">
        <v>1</v>
      </c>
      <c r="F1546" s="225" t="s">
        <v>1479</v>
      </c>
      <c r="G1546" s="223"/>
      <c r="H1546" s="226">
        <v>52.12</v>
      </c>
      <c r="I1546" s="145"/>
      <c r="J1546" s="223"/>
      <c r="L1546" s="143"/>
      <c r="M1546" s="146"/>
      <c r="T1546" s="147"/>
      <c r="AT1546" s="144" t="s">
        <v>162</v>
      </c>
      <c r="AU1546" s="144" t="s">
        <v>88</v>
      </c>
      <c r="AV1546" s="13" t="s">
        <v>88</v>
      </c>
      <c r="AW1546" s="13" t="s">
        <v>32</v>
      </c>
      <c r="AX1546" s="13" t="s">
        <v>78</v>
      </c>
      <c r="AY1546" s="144" t="s">
        <v>153</v>
      </c>
    </row>
    <row r="1547" spans="2:65" s="13" customFormat="1">
      <c r="B1547" s="143"/>
      <c r="C1547" s="223"/>
      <c r="D1547" s="220" t="s">
        <v>162</v>
      </c>
      <c r="E1547" s="224" t="s">
        <v>1</v>
      </c>
      <c r="F1547" s="225" t="s">
        <v>1480</v>
      </c>
      <c r="G1547" s="223"/>
      <c r="H1547" s="226">
        <v>12</v>
      </c>
      <c r="I1547" s="145"/>
      <c r="J1547" s="223"/>
      <c r="L1547" s="143"/>
      <c r="M1547" s="146"/>
      <c r="T1547" s="147"/>
      <c r="AT1547" s="144" t="s">
        <v>162</v>
      </c>
      <c r="AU1547" s="144" t="s">
        <v>88</v>
      </c>
      <c r="AV1547" s="13" t="s">
        <v>88</v>
      </c>
      <c r="AW1547" s="13" t="s">
        <v>32</v>
      </c>
      <c r="AX1547" s="13" t="s">
        <v>78</v>
      </c>
      <c r="AY1547" s="144" t="s">
        <v>153</v>
      </c>
    </row>
    <row r="1548" spans="2:65" s="13" customFormat="1">
      <c r="B1548" s="143"/>
      <c r="C1548" s="223"/>
      <c r="D1548" s="220" t="s">
        <v>162</v>
      </c>
      <c r="E1548" s="224" t="s">
        <v>1</v>
      </c>
      <c r="F1548" s="225" t="s">
        <v>1481</v>
      </c>
      <c r="G1548" s="223"/>
      <c r="H1548" s="226">
        <v>1</v>
      </c>
      <c r="I1548" s="145"/>
      <c r="J1548" s="223"/>
      <c r="L1548" s="143"/>
      <c r="M1548" s="146"/>
      <c r="T1548" s="147"/>
      <c r="AT1548" s="144" t="s">
        <v>162</v>
      </c>
      <c r="AU1548" s="144" t="s">
        <v>88</v>
      </c>
      <c r="AV1548" s="13" t="s">
        <v>88</v>
      </c>
      <c r="AW1548" s="13" t="s">
        <v>32</v>
      </c>
      <c r="AX1548" s="13" t="s">
        <v>78</v>
      </c>
      <c r="AY1548" s="144" t="s">
        <v>153</v>
      </c>
    </row>
    <row r="1549" spans="2:65" s="12" customFormat="1">
      <c r="B1549" s="138"/>
      <c r="C1549" s="219"/>
      <c r="D1549" s="220" t="s">
        <v>162</v>
      </c>
      <c r="E1549" s="221" t="s">
        <v>1</v>
      </c>
      <c r="F1549" s="222" t="s">
        <v>499</v>
      </c>
      <c r="G1549" s="219"/>
      <c r="H1549" s="221" t="s">
        <v>1</v>
      </c>
      <c r="I1549" s="140"/>
      <c r="J1549" s="219"/>
      <c r="L1549" s="138"/>
      <c r="M1549" s="141"/>
      <c r="T1549" s="142"/>
      <c r="AT1549" s="139" t="s">
        <v>162</v>
      </c>
      <c r="AU1549" s="139" t="s">
        <v>88</v>
      </c>
      <c r="AV1549" s="12" t="s">
        <v>86</v>
      </c>
      <c r="AW1549" s="12" t="s">
        <v>32</v>
      </c>
      <c r="AX1549" s="12" t="s">
        <v>78</v>
      </c>
      <c r="AY1549" s="139" t="s">
        <v>153</v>
      </c>
    </row>
    <row r="1550" spans="2:65" s="13" customFormat="1">
      <c r="B1550" s="143"/>
      <c r="C1550" s="223"/>
      <c r="D1550" s="220" t="s">
        <v>162</v>
      </c>
      <c r="E1550" s="224" t="s">
        <v>1</v>
      </c>
      <c r="F1550" s="225" t="s">
        <v>1482</v>
      </c>
      <c r="G1550" s="223"/>
      <c r="H1550" s="226">
        <v>-9.8800000000000008</v>
      </c>
      <c r="I1550" s="145"/>
      <c r="J1550" s="223"/>
      <c r="L1550" s="143"/>
      <c r="M1550" s="146"/>
      <c r="T1550" s="147"/>
      <c r="AT1550" s="144" t="s">
        <v>162</v>
      </c>
      <c r="AU1550" s="144" t="s">
        <v>88</v>
      </c>
      <c r="AV1550" s="13" t="s">
        <v>88</v>
      </c>
      <c r="AW1550" s="13" t="s">
        <v>32</v>
      </c>
      <c r="AX1550" s="13" t="s">
        <v>78</v>
      </c>
      <c r="AY1550" s="144" t="s">
        <v>153</v>
      </c>
    </row>
    <row r="1551" spans="2:65" s="12" customFormat="1">
      <c r="B1551" s="138"/>
      <c r="C1551" s="219"/>
      <c r="D1551" s="220" t="s">
        <v>162</v>
      </c>
      <c r="E1551" s="221" t="s">
        <v>1</v>
      </c>
      <c r="F1551" s="222" t="s">
        <v>512</v>
      </c>
      <c r="G1551" s="219"/>
      <c r="H1551" s="221" t="s">
        <v>1</v>
      </c>
      <c r="I1551" s="140"/>
      <c r="J1551" s="219"/>
      <c r="L1551" s="138"/>
      <c r="M1551" s="141"/>
      <c r="T1551" s="142"/>
      <c r="AT1551" s="139" t="s">
        <v>162</v>
      </c>
      <c r="AU1551" s="139" t="s">
        <v>88</v>
      </c>
      <c r="AV1551" s="12" t="s">
        <v>86</v>
      </c>
      <c r="AW1551" s="12" t="s">
        <v>32</v>
      </c>
      <c r="AX1551" s="12" t="s">
        <v>78</v>
      </c>
      <c r="AY1551" s="139" t="s">
        <v>153</v>
      </c>
    </row>
    <row r="1552" spans="2:65" s="13" customFormat="1">
      <c r="B1552" s="143"/>
      <c r="C1552" s="223"/>
      <c r="D1552" s="220" t="s">
        <v>162</v>
      </c>
      <c r="E1552" s="224" t="s">
        <v>1</v>
      </c>
      <c r="F1552" s="225" t="s">
        <v>1483</v>
      </c>
      <c r="G1552" s="223"/>
      <c r="H1552" s="226">
        <v>10.8</v>
      </c>
      <c r="I1552" s="145"/>
      <c r="J1552" s="223"/>
      <c r="L1552" s="143"/>
      <c r="M1552" s="146"/>
      <c r="T1552" s="147"/>
      <c r="AT1552" s="144" t="s">
        <v>162</v>
      </c>
      <c r="AU1552" s="144" t="s">
        <v>88</v>
      </c>
      <c r="AV1552" s="13" t="s">
        <v>88</v>
      </c>
      <c r="AW1552" s="13" t="s">
        <v>32</v>
      </c>
      <c r="AX1552" s="13" t="s">
        <v>78</v>
      </c>
      <c r="AY1552" s="144" t="s">
        <v>153</v>
      </c>
    </row>
    <row r="1553" spans="2:51" s="12" customFormat="1">
      <c r="B1553" s="138"/>
      <c r="C1553" s="219"/>
      <c r="D1553" s="220" t="s">
        <v>162</v>
      </c>
      <c r="E1553" s="221" t="s">
        <v>1</v>
      </c>
      <c r="F1553" s="222" t="s">
        <v>266</v>
      </c>
      <c r="G1553" s="219"/>
      <c r="H1553" s="221" t="s">
        <v>1</v>
      </c>
      <c r="I1553" s="140"/>
      <c r="J1553" s="219"/>
      <c r="L1553" s="138"/>
      <c r="M1553" s="141"/>
      <c r="T1553" s="142"/>
      <c r="AT1553" s="139" t="s">
        <v>162</v>
      </c>
      <c r="AU1553" s="139" t="s">
        <v>88</v>
      </c>
      <c r="AV1553" s="12" t="s">
        <v>86</v>
      </c>
      <c r="AW1553" s="12" t="s">
        <v>32</v>
      </c>
      <c r="AX1553" s="12" t="s">
        <v>78</v>
      </c>
      <c r="AY1553" s="139" t="s">
        <v>153</v>
      </c>
    </row>
    <row r="1554" spans="2:51" s="13" customFormat="1">
      <c r="B1554" s="143"/>
      <c r="C1554" s="223"/>
      <c r="D1554" s="220" t="s">
        <v>162</v>
      </c>
      <c r="E1554" s="224" t="s">
        <v>1</v>
      </c>
      <c r="F1554" s="225" t="s">
        <v>1484</v>
      </c>
      <c r="G1554" s="223"/>
      <c r="H1554" s="226">
        <v>-1.6</v>
      </c>
      <c r="I1554" s="145"/>
      <c r="J1554" s="223"/>
      <c r="L1554" s="143"/>
      <c r="M1554" s="146"/>
      <c r="T1554" s="147"/>
      <c r="AT1554" s="144" t="s">
        <v>162</v>
      </c>
      <c r="AU1554" s="144" t="s">
        <v>88</v>
      </c>
      <c r="AV1554" s="13" t="s">
        <v>88</v>
      </c>
      <c r="AW1554" s="13" t="s">
        <v>32</v>
      </c>
      <c r="AX1554" s="13" t="s">
        <v>78</v>
      </c>
      <c r="AY1554" s="144" t="s">
        <v>153</v>
      </c>
    </row>
    <row r="1555" spans="2:51" s="12" customFormat="1">
      <c r="B1555" s="138"/>
      <c r="C1555" s="219"/>
      <c r="D1555" s="220" t="s">
        <v>162</v>
      </c>
      <c r="E1555" s="221" t="s">
        <v>1</v>
      </c>
      <c r="F1555" s="222" t="s">
        <v>316</v>
      </c>
      <c r="G1555" s="219"/>
      <c r="H1555" s="221" t="s">
        <v>1</v>
      </c>
      <c r="I1555" s="140"/>
      <c r="J1555" s="219"/>
      <c r="L1555" s="138"/>
      <c r="M1555" s="141"/>
      <c r="T1555" s="142"/>
      <c r="AT1555" s="139" t="s">
        <v>162</v>
      </c>
      <c r="AU1555" s="139" t="s">
        <v>88</v>
      </c>
      <c r="AV1555" s="12" t="s">
        <v>86</v>
      </c>
      <c r="AW1555" s="12" t="s">
        <v>32</v>
      </c>
      <c r="AX1555" s="12" t="s">
        <v>78</v>
      </c>
      <c r="AY1555" s="139" t="s">
        <v>153</v>
      </c>
    </row>
    <row r="1556" spans="2:51" s="13" customFormat="1">
      <c r="B1556" s="143"/>
      <c r="C1556" s="223"/>
      <c r="D1556" s="220" t="s">
        <v>162</v>
      </c>
      <c r="E1556" s="224" t="s">
        <v>1</v>
      </c>
      <c r="F1556" s="225" t="s">
        <v>1485</v>
      </c>
      <c r="G1556" s="223"/>
      <c r="H1556" s="226">
        <v>20.14</v>
      </c>
      <c r="I1556" s="145"/>
      <c r="J1556" s="223"/>
      <c r="L1556" s="143"/>
      <c r="M1556" s="146"/>
      <c r="T1556" s="147"/>
      <c r="AT1556" s="144" t="s">
        <v>162</v>
      </c>
      <c r="AU1556" s="144" t="s">
        <v>88</v>
      </c>
      <c r="AV1556" s="13" t="s">
        <v>88</v>
      </c>
      <c r="AW1556" s="13" t="s">
        <v>32</v>
      </c>
      <c r="AX1556" s="13" t="s">
        <v>78</v>
      </c>
      <c r="AY1556" s="144" t="s">
        <v>153</v>
      </c>
    </row>
    <row r="1557" spans="2:51" s="12" customFormat="1">
      <c r="B1557" s="138"/>
      <c r="C1557" s="219"/>
      <c r="D1557" s="220" t="s">
        <v>162</v>
      </c>
      <c r="E1557" s="221" t="s">
        <v>1</v>
      </c>
      <c r="F1557" s="222" t="s">
        <v>499</v>
      </c>
      <c r="G1557" s="219"/>
      <c r="H1557" s="221" t="s">
        <v>1</v>
      </c>
      <c r="I1557" s="140"/>
      <c r="J1557" s="219"/>
      <c r="L1557" s="138"/>
      <c r="M1557" s="141"/>
      <c r="T1557" s="142"/>
      <c r="AT1557" s="139" t="s">
        <v>162</v>
      </c>
      <c r="AU1557" s="139" t="s">
        <v>88</v>
      </c>
      <c r="AV1557" s="12" t="s">
        <v>86</v>
      </c>
      <c r="AW1557" s="12" t="s">
        <v>32</v>
      </c>
      <c r="AX1557" s="12" t="s">
        <v>78</v>
      </c>
      <c r="AY1557" s="139" t="s">
        <v>153</v>
      </c>
    </row>
    <row r="1558" spans="2:51" s="13" customFormat="1">
      <c r="B1558" s="143"/>
      <c r="C1558" s="223"/>
      <c r="D1558" s="220" t="s">
        <v>162</v>
      </c>
      <c r="E1558" s="224" t="s">
        <v>1</v>
      </c>
      <c r="F1558" s="225" t="s">
        <v>1486</v>
      </c>
      <c r="G1558" s="223"/>
      <c r="H1558" s="226">
        <v>-3.2</v>
      </c>
      <c r="I1558" s="145"/>
      <c r="J1558" s="223"/>
      <c r="L1558" s="143"/>
      <c r="M1558" s="146"/>
      <c r="T1558" s="147"/>
      <c r="AT1558" s="144" t="s">
        <v>162</v>
      </c>
      <c r="AU1558" s="144" t="s">
        <v>88</v>
      </c>
      <c r="AV1558" s="13" t="s">
        <v>88</v>
      </c>
      <c r="AW1558" s="13" t="s">
        <v>32</v>
      </c>
      <c r="AX1558" s="13" t="s">
        <v>78</v>
      </c>
      <c r="AY1558" s="144" t="s">
        <v>153</v>
      </c>
    </row>
    <row r="1559" spans="2:51" s="12" customFormat="1">
      <c r="B1559" s="138"/>
      <c r="C1559" s="219"/>
      <c r="D1559" s="220" t="s">
        <v>162</v>
      </c>
      <c r="E1559" s="221" t="s">
        <v>1</v>
      </c>
      <c r="F1559" s="222" t="s">
        <v>321</v>
      </c>
      <c r="G1559" s="219"/>
      <c r="H1559" s="221" t="s">
        <v>1</v>
      </c>
      <c r="I1559" s="140"/>
      <c r="J1559" s="219"/>
      <c r="L1559" s="138"/>
      <c r="M1559" s="141"/>
      <c r="T1559" s="142"/>
      <c r="AT1559" s="139" t="s">
        <v>162</v>
      </c>
      <c r="AU1559" s="139" t="s">
        <v>88</v>
      </c>
      <c r="AV1559" s="12" t="s">
        <v>86</v>
      </c>
      <c r="AW1559" s="12" t="s">
        <v>32</v>
      </c>
      <c r="AX1559" s="12" t="s">
        <v>78</v>
      </c>
      <c r="AY1559" s="139" t="s">
        <v>153</v>
      </c>
    </row>
    <row r="1560" spans="2:51" s="13" customFormat="1">
      <c r="B1560" s="143"/>
      <c r="C1560" s="223"/>
      <c r="D1560" s="220" t="s">
        <v>162</v>
      </c>
      <c r="E1560" s="224" t="s">
        <v>1</v>
      </c>
      <c r="F1560" s="225" t="s">
        <v>1487</v>
      </c>
      <c r="G1560" s="223"/>
      <c r="H1560" s="226">
        <v>20.079999999999998</v>
      </c>
      <c r="I1560" s="145"/>
      <c r="J1560" s="223"/>
      <c r="L1560" s="143"/>
      <c r="M1560" s="146"/>
      <c r="T1560" s="147"/>
      <c r="AT1560" s="144" t="s">
        <v>162</v>
      </c>
      <c r="AU1560" s="144" t="s">
        <v>88</v>
      </c>
      <c r="AV1560" s="13" t="s">
        <v>88</v>
      </c>
      <c r="AW1560" s="13" t="s">
        <v>32</v>
      </c>
      <c r="AX1560" s="13" t="s">
        <v>78</v>
      </c>
      <c r="AY1560" s="144" t="s">
        <v>153</v>
      </c>
    </row>
    <row r="1561" spans="2:51" s="12" customFormat="1">
      <c r="B1561" s="138"/>
      <c r="C1561" s="219"/>
      <c r="D1561" s="220" t="s">
        <v>162</v>
      </c>
      <c r="E1561" s="221" t="s">
        <v>1</v>
      </c>
      <c r="F1561" s="222" t="s">
        <v>266</v>
      </c>
      <c r="G1561" s="219"/>
      <c r="H1561" s="221" t="s">
        <v>1</v>
      </c>
      <c r="I1561" s="140"/>
      <c r="J1561" s="219"/>
      <c r="L1561" s="138"/>
      <c r="M1561" s="141"/>
      <c r="T1561" s="142"/>
      <c r="AT1561" s="139" t="s">
        <v>162</v>
      </c>
      <c r="AU1561" s="139" t="s">
        <v>88</v>
      </c>
      <c r="AV1561" s="12" t="s">
        <v>86</v>
      </c>
      <c r="AW1561" s="12" t="s">
        <v>32</v>
      </c>
      <c r="AX1561" s="12" t="s">
        <v>78</v>
      </c>
      <c r="AY1561" s="139" t="s">
        <v>153</v>
      </c>
    </row>
    <row r="1562" spans="2:51" s="13" customFormat="1">
      <c r="B1562" s="143"/>
      <c r="C1562" s="223"/>
      <c r="D1562" s="220" t="s">
        <v>162</v>
      </c>
      <c r="E1562" s="224" t="s">
        <v>1</v>
      </c>
      <c r="F1562" s="225" t="s">
        <v>1488</v>
      </c>
      <c r="G1562" s="223"/>
      <c r="H1562" s="226">
        <v>-2</v>
      </c>
      <c r="I1562" s="145"/>
      <c r="J1562" s="223"/>
      <c r="L1562" s="143"/>
      <c r="M1562" s="146"/>
      <c r="T1562" s="147"/>
      <c r="AT1562" s="144" t="s">
        <v>162</v>
      </c>
      <c r="AU1562" s="144" t="s">
        <v>88</v>
      </c>
      <c r="AV1562" s="13" t="s">
        <v>88</v>
      </c>
      <c r="AW1562" s="13" t="s">
        <v>32</v>
      </c>
      <c r="AX1562" s="13" t="s">
        <v>78</v>
      </c>
      <c r="AY1562" s="144" t="s">
        <v>153</v>
      </c>
    </row>
    <row r="1563" spans="2:51" s="14" customFormat="1">
      <c r="B1563" s="148"/>
      <c r="C1563" s="227"/>
      <c r="D1563" s="220" t="s">
        <v>162</v>
      </c>
      <c r="E1563" s="228" t="s">
        <v>1</v>
      </c>
      <c r="F1563" s="229" t="s">
        <v>165</v>
      </c>
      <c r="G1563" s="227"/>
      <c r="H1563" s="230">
        <v>99.46</v>
      </c>
      <c r="I1563" s="150"/>
      <c r="J1563" s="227"/>
      <c r="L1563" s="148"/>
      <c r="M1563" s="151"/>
      <c r="T1563" s="152"/>
      <c r="AT1563" s="149" t="s">
        <v>162</v>
      </c>
      <c r="AU1563" s="149" t="s">
        <v>88</v>
      </c>
      <c r="AV1563" s="14" t="s">
        <v>166</v>
      </c>
      <c r="AW1563" s="14" t="s">
        <v>32</v>
      </c>
      <c r="AX1563" s="14" t="s">
        <v>78</v>
      </c>
      <c r="AY1563" s="149" t="s">
        <v>153</v>
      </c>
    </row>
    <row r="1564" spans="2:51" s="12" customFormat="1">
      <c r="B1564" s="138"/>
      <c r="C1564" s="219"/>
      <c r="D1564" s="220" t="s">
        <v>162</v>
      </c>
      <c r="E1564" s="221" t="s">
        <v>1</v>
      </c>
      <c r="F1564" s="222" t="s">
        <v>268</v>
      </c>
      <c r="G1564" s="219"/>
      <c r="H1564" s="221" t="s">
        <v>1</v>
      </c>
      <c r="I1564" s="140"/>
      <c r="J1564" s="219"/>
      <c r="L1564" s="138"/>
      <c r="M1564" s="141"/>
      <c r="T1564" s="142"/>
      <c r="AT1564" s="139" t="s">
        <v>162</v>
      </c>
      <c r="AU1564" s="139" t="s">
        <v>88</v>
      </c>
      <c r="AV1564" s="12" t="s">
        <v>86</v>
      </c>
      <c r="AW1564" s="12" t="s">
        <v>32</v>
      </c>
      <c r="AX1564" s="12" t="s">
        <v>78</v>
      </c>
      <c r="AY1564" s="139" t="s">
        <v>153</v>
      </c>
    </row>
    <row r="1565" spans="2:51" s="12" customFormat="1">
      <c r="B1565" s="138"/>
      <c r="C1565" s="219"/>
      <c r="D1565" s="220" t="s">
        <v>162</v>
      </c>
      <c r="E1565" s="221" t="s">
        <v>1</v>
      </c>
      <c r="F1565" s="222" t="s">
        <v>331</v>
      </c>
      <c r="G1565" s="219"/>
      <c r="H1565" s="221" t="s">
        <v>1</v>
      </c>
      <c r="I1565" s="140"/>
      <c r="J1565" s="219"/>
      <c r="L1565" s="138"/>
      <c r="M1565" s="141"/>
      <c r="T1565" s="142"/>
      <c r="AT1565" s="139" t="s">
        <v>162</v>
      </c>
      <c r="AU1565" s="139" t="s">
        <v>88</v>
      </c>
      <c r="AV1565" s="12" t="s">
        <v>86</v>
      </c>
      <c r="AW1565" s="12" t="s">
        <v>32</v>
      </c>
      <c r="AX1565" s="12" t="s">
        <v>78</v>
      </c>
      <c r="AY1565" s="139" t="s">
        <v>153</v>
      </c>
    </row>
    <row r="1566" spans="2:51" s="13" customFormat="1">
      <c r="B1566" s="143"/>
      <c r="C1566" s="223"/>
      <c r="D1566" s="220" t="s">
        <v>162</v>
      </c>
      <c r="E1566" s="224" t="s">
        <v>1</v>
      </c>
      <c r="F1566" s="225" t="s">
        <v>1489</v>
      </c>
      <c r="G1566" s="223"/>
      <c r="H1566" s="226">
        <v>42.96</v>
      </c>
      <c r="I1566" s="145"/>
      <c r="J1566" s="223"/>
      <c r="L1566" s="143"/>
      <c r="M1566" s="146"/>
      <c r="T1566" s="147"/>
      <c r="AT1566" s="144" t="s">
        <v>162</v>
      </c>
      <c r="AU1566" s="144" t="s">
        <v>88</v>
      </c>
      <c r="AV1566" s="13" t="s">
        <v>88</v>
      </c>
      <c r="AW1566" s="13" t="s">
        <v>32</v>
      </c>
      <c r="AX1566" s="13" t="s">
        <v>78</v>
      </c>
      <c r="AY1566" s="144" t="s">
        <v>153</v>
      </c>
    </row>
    <row r="1567" spans="2:51" s="12" customFormat="1">
      <c r="B1567" s="138"/>
      <c r="C1567" s="219"/>
      <c r="D1567" s="220" t="s">
        <v>162</v>
      </c>
      <c r="E1567" s="221" t="s">
        <v>1</v>
      </c>
      <c r="F1567" s="222" t="s">
        <v>499</v>
      </c>
      <c r="G1567" s="219"/>
      <c r="H1567" s="221" t="s">
        <v>1</v>
      </c>
      <c r="I1567" s="140"/>
      <c r="J1567" s="219"/>
      <c r="L1567" s="138"/>
      <c r="M1567" s="141"/>
      <c r="T1567" s="142"/>
      <c r="AT1567" s="139" t="s">
        <v>162</v>
      </c>
      <c r="AU1567" s="139" t="s">
        <v>88</v>
      </c>
      <c r="AV1567" s="12" t="s">
        <v>86</v>
      </c>
      <c r="AW1567" s="12" t="s">
        <v>32</v>
      </c>
      <c r="AX1567" s="12" t="s">
        <v>78</v>
      </c>
      <c r="AY1567" s="139" t="s">
        <v>153</v>
      </c>
    </row>
    <row r="1568" spans="2:51" s="13" customFormat="1">
      <c r="B1568" s="143"/>
      <c r="C1568" s="223"/>
      <c r="D1568" s="220" t="s">
        <v>162</v>
      </c>
      <c r="E1568" s="224" t="s">
        <v>1</v>
      </c>
      <c r="F1568" s="225" t="s">
        <v>1490</v>
      </c>
      <c r="G1568" s="223"/>
      <c r="H1568" s="226">
        <v>-8.2799999999999994</v>
      </c>
      <c r="I1568" s="145"/>
      <c r="J1568" s="223"/>
      <c r="L1568" s="143"/>
      <c r="M1568" s="146"/>
      <c r="T1568" s="147"/>
      <c r="AT1568" s="144" t="s">
        <v>162</v>
      </c>
      <c r="AU1568" s="144" t="s">
        <v>88</v>
      </c>
      <c r="AV1568" s="13" t="s">
        <v>88</v>
      </c>
      <c r="AW1568" s="13" t="s">
        <v>32</v>
      </c>
      <c r="AX1568" s="13" t="s">
        <v>78</v>
      </c>
      <c r="AY1568" s="144" t="s">
        <v>153</v>
      </c>
    </row>
    <row r="1569" spans="2:65" s="14" customFormat="1">
      <c r="B1569" s="148"/>
      <c r="C1569" s="227"/>
      <c r="D1569" s="220" t="s">
        <v>162</v>
      </c>
      <c r="E1569" s="228" t="s">
        <v>1</v>
      </c>
      <c r="F1569" s="229" t="s">
        <v>165</v>
      </c>
      <c r="G1569" s="227"/>
      <c r="H1569" s="230">
        <v>34.68</v>
      </c>
      <c r="I1569" s="150"/>
      <c r="J1569" s="227"/>
      <c r="L1569" s="148"/>
      <c r="M1569" s="151"/>
      <c r="T1569" s="152"/>
      <c r="AT1569" s="149" t="s">
        <v>162</v>
      </c>
      <c r="AU1569" s="149" t="s">
        <v>88</v>
      </c>
      <c r="AV1569" s="14" t="s">
        <v>166</v>
      </c>
      <c r="AW1569" s="14" t="s">
        <v>32</v>
      </c>
      <c r="AX1569" s="14" t="s">
        <v>78</v>
      </c>
      <c r="AY1569" s="149" t="s">
        <v>153</v>
      </c>
    </row>
    <row r="1570" spans="2:65" s="15" customFormat="1">
      <c r="B1570" s="153"/>
      <c r="C1570" s="231"/>
      <c r="D1570" s="220" t="s">
        <v>162</v>
      </c>
      <c r="E1570" s="232" t="s">
        <v>1</v>
      </c>
      <c r="F1570" s="233" t="s">
        <v>167</v>
      </c>
      <c r="G1570" s="231"/>
      <c r="H1570" s="234">
        <v>134.13999999999999</v>
      </c>
      <c r="I1570" s="155"/>
      <c r="J1570" s="231"/>
      <c r="L1570" s="153"/>
      <c r="M1570" s="156"/>
      <c r="T1570" s="157"/>
      <c r="AT1570" s="154" t="s">
        <v>162</v>
      </c>
      <c r="AU1570" s="154" t="s">
        <v>88</v>
      </c>
      <c r="AV1570" s="15" t="s">
        <v>160</v>
      </c>
      <c r="AW1570" s="15" t="s">
        <v>32</v>
      </c>
      <c r="AX1570" s="15" t="s">
        <v>86</v>
      </c>
      <c r="AY1570" s="154" t="s">
        <v>153</v>
      </c>
    </row>
    <row r="1571" spans="2:65" s="1" customFormat="1" ht="16.5" customHeight="1">
      <c r="B1571" s="129"/>
      <c r="C1571" s="238" t="s">
        <v>1524</v>
      </c>
      <c r="D1571" s="238" t="s">
        <v>366</v>
      </c>
      <c r="E1571" s="239" t="s">
        <v>1525</v>
      </c>
      <c r="F1571" s="240" t="s">
        <v>1526</v>
      </c>
      <c r="G1571" s="241" t="s">
        <v>217</v>
      </c>
      <c r="H1571" s="242">
        <v>147.554</v>
      </c>
      <c r="I1571" s="159"/>
      <c r="J1571" s="249">
        <f>ROUND(I1571*H1571,2)</f>
        <v>0</v>
      </c>
      <c r="K1571" s="158" t="s">
        <v>159</v>
      </c>
      <c r="L1571" s="160"/>
      <c r="M1571" s="161" t="s">
        <v>1</v>
      </c>
      <c r="N1571" s="162" t="s">
        <v>43</v>
      </c>
      <c r="P1571" s="134">
        <f>O1571*H1571</f>
        <v>0</v>
      </c>
      <c r="Q1571" s="134">
        <v>1.18E-2</v>
      </c>
      <c r="R1571" s="134">
        <f>Q1571*H1571</f>
        <v>1.7411372000000001</v>
      </c>
      <c r="S1571" s="134">
        <v>0</v>
      </c>
      <c r="T1571" s="135">
        <f>S1571*H1571</f>
        <v>0</v>
      </c>
      <c r="AR1571" s="136" t="s">
        <v>381</v>
      </c>
      <c r="AT1571" s="136" t="s">
        <v>366</v>
      </c>
      <c r="AU1571" s="136" t="s">
        <v>88</v>
      </c>
      <c r="AY1571" s="17" t="s">
        <v>153</v>
      </c>
      <c r="BE1571" s="137">
        <f>IF(N1571="základní",J1571,0)</f>
        <v>0</v>
      </c>
      <c r="BF1571" s="137">
        <f>IF(N1571="snížená",J1571,0)</f>
        <v>0</v>
      </c>
      <c r="BG1571" s="137">
        <f>IF(N1571="zákl. přenesená",J1571,0)</f>
        <v>0</v>
      </c>
      <c r="BH1571" s="137">
        <f>IF(N1571="sníž. přenesená",J1571,0)</f>
        <v>0</v>
      </c>
      <c r="BI1571" s="137">
        <f>IF(N1571="nulová",J1571,0)</f>
        <v>0</v>
      </c>
      <c r="BJ1571" s="17" t="s">
        <v>86</v>
      </c>
      <c r="BK1571" s="137">
        <f>ROUND(I1571*H1571,2)</f>
        <v>0</v>
      </c>
      <c r="BL1571" s="17" t="s">
        <v>271</v>
      </c>
      <c r="BM1571" s="136" t="s">
        <v>1527</v>
      </c>
    </row>
    <row r="1572" spans="2:65" s="13" customFormat="1">
      <c r="B1572" s="143"/>
      <c r="C1572" s="223"/>
      <c r="D1572" s="220" t="s">
        <v>162</v>
      </c>
      <c r="E1572" s="223"/>
      <c r="F1572" s="225" t="s">
        <v>1528</v>
      </c>
      <c r="G1572" s="223"/>
      <c r="H1572" s="226">
        <v>147.554</v>
      </c>
      <c r="I1572" s="145"/>
      <c r="J1572" s="223"/>
      <c r="L1572" s="143"/>
      <c r="M1572" s="146"/>
      <c r="T1572" s="147"/>
      <c r="AT1572" s="144" t="s">
        <v>162</v>
      </c>
      <c r="AU1572" s="144" t="s">
        <v>88</v>
      </c>
      <c r="AV1572" s="13" t="s">
        <v>88</v>
      </c>
      <c r="AW1572" s="13" t="s">
        <v>3</v>
      </c>
      <c r="AX1572" s="13" t="s">
        <v>86</v>
      </c>
      <c r="AY1572" s="144" t="s">
        <v>153</v>
      </c>
    </row>
    <row r="1573" spans="2:65" s="1" customFormat="1" ht="24.15" customHeight="1">
      <c r="B1573" s="129"/>
      <c r="C1573" s="214" t="s">
        <v>1529</v>
      </c>
      <c r="D1573" s="214" t="s">
        <v>155</v>
      </c>
      <c r="E1573" s="215" t="s">
        <v>1530</v>
      </c>
      <c r="F1573" s="216" t="s">
        <v>1531</v>
      </c>
      <c r="G1573" s="217" t="s">
        <v>217</v>
      </c>
      <c r="H1573" s="218">
        <v>134.13999999999999</v>
      </c>
      <c r="I1573" s="131"/>
      <c r="J1573" s="248">
        <f>ROUND(I1573*H1573,2)</f>
        <v>0</v>
      </c>
      <c r="K1573" s="130" t="s">
        <v>159</v>
      </c>
      <c r="L1573" s="32"/>
      <c r="M1573" s="132" t="s">
        <v>1</v>
      </c>
      <c r="N1573" s="133" t="s">
        <v>43</v>
      </c>
      <c r="P1573" s="134">
        <f>O1573*H1573</f>
        <v>0</v>
      </c>
      <c r="Q1573" s="134">
        <v>5.0000000000000002E-5</v>
      </c>
      <c r="R1573" s="134">
        <f>Q1573*H1573</f>
        <v>6.7069999999999994E-3</v>
      </c>
      <c r="S1573" s="134">
        <v>0</v>
      </c>
      <c r="T1573" s="135">
        <f>S1573*H1573</f>
        <v>0</v>
      </c>
      <c r="AR1573" s="136" t="s">
        <v>271</v>
      </c>
      <c r="AT1573" s="136" t="s">
        <v>155</v>
      </c>
      <c r="AU1573" s="136" t="s">
        <v>88</v>
      </c>
      <c r="AY1573" s="17" t="s">
        <v>153</v>
      </c>
      <c r="BE1573" s="137">
        <f>IF(N1573="základní",J1573,0)</f>
        <v>0</v>
      </c>
      <c r="BF1573" s="137">
        <f>IF(N1573="snížená",J1573,0)</f>
        <v>0</v>
      </c>
      <c r="BG1573" s="137">
        <f>IF(N1573="zákl. přenesená",J1573,0)</f>
        <v>0</v>
      </c>
      <c r="BH1573" s="137">
        <f>IF(N1573="sníž. přenesená",J1573,0)</f>
        <v>0</v>
      </c>
      <c r="BI1573" s="137">
        <f>IF(N1573="nulová",J1573,0)</f>
        <v>0</v>
      </c>
      <c r="BJ1573" s="17" t="s">
        <v>86</v>
      </c>
      <c r="BK1573" s="137">
        <f>ROUND(I1573*H1573,2)</f>
        <v>0</v>
      </c>
      <c r="BL1573" s="17" t="s">
        <v>271</v>
      </c>
      <c r="BM1573" s="136" t="s">
        <v>1532</v>
      </c>
    </row>
    <row r="1574" spans="2:65" s="13" customFormat="1">
      <c r="B1574" s="143"/>
      <c r="C1574" s="223"/>
      <c r="D1574" s="220" t="s">
        <v>162</v>
      </c>
      <c r="E1574" s="224" t="s">
        <v>1</v>
      </c>
      <c r="F1574" s="225" t="s">
        <v>1533</v>
      </c>
      <c r="G1574" s="223"/>
      <c r="H1574" s="226">
        <v>134.13999999999999</v>
      </c>
      <c r="I1574" s="145"/>
      <c r="J1574" s="223"/>
      <c r="L1574" s="143"/>
      <c r="M1574" s="146"/>
      <c r="T1574" s="147"/>
      <c r="AT1574" s="144" t="s">
        <v>162</v>
      </c>
      <c r="AU1574" s="144" t="s">
        <v>88</v>
      </c>
      <c r="AV1574" s="13" t="s">
        <v>88</v>
      </c>
      <c r="AW1574" s="13" t="s">
        <v>32</v>
      </c>
      <c r="AX1574" s="13" t="s">
        <v>78</v>
      </c>
      <c r="AY1574" s="144" t="s">
        <v>153</v>
      </c>
    </row>
    <row r="1575" spans="2:65" s="14" customFormat="1">
      <c r="B1575" s="148"/>
      <c r="C1575" s="227"/>
      <c r="D1575" s="220" t="s">
        <v>162</v>
      </c>
      <c r="E1575" s="228" t="s">
        <v>1</v>
      </c>
      <c r="F1575" s="229" t="s">
        <v>165</v>
      </c>
      <c r="G1575" s="227"/>
      <c r="H1575" s="230">
        <v>134.13999999999999</v>
      </c>
      <c r="I1575" s="150"/>
      <c r="J1575" s="227"/>
      <c r="L1575" s="148"/>
      <c r="M1575" s="151"/>
      <c r="T1575" s="152"/>
      <c r="AT1575" s="149" t="s">
        <v>162</v>
      </c>
      <c r="AU1575" s="149" t="s">
        <v>88</v>
      </c>
      <c r="AV1575" s="14" t="s">
        <v>166</v>
      </c>
      <c r="AW1575" s="14" t="s">
        <v>32</v>
      </c>
      <c r="AX1575" s="14" t="s">
        <v>78</v>
      </c>
      <c r="AY1575" s="149" t="s">
        <v>153</v>
      </c>
    </row>
    <row r="1576" spans="2:65" s="15" customFormat="1">
      <c r="B1576" s="153"/>
      <c r="C1576" s="231"/>
      <c r="D1576" s="220" t="s">
        <v>162</v>
      </c>
      <c r="E1576" s="232" t="s">
        <v>1</v>
      </c>
      <c r="F1576" s="233" t="s">
        <v>167</v>
      </c>
      <c r="G1576" s="231"/>
      <c r="H1576" s="234">
        <v>134.13999999999999</v>
      </c>
      <c r="I1576" s="155"/>
      <c r="J1576" s="231"/>
      <c r="L1576" s="153"/>
      <c r="M1576" s="156"/>
      <c r="T1576" s="157"/>
      <c r="AT1576" s="154" t="s">
        <v>162</v>
      </c>
      <c r="AU1576" s="154" t="s">
        <v>88</v>
      </c>
      <c r="AV1576" s="15" t="s">
        <v>160</v>
      </c>
      <c r="AW1576" s="15" t="s">
        <v>32</v>
      </c>
      <c r="AX1576" s="15" t="s">
        <v>86</v>
      </c>
      <c r="AY1576" s="154" t="s">
        <v>153</v>
      </c>
    </row>
    <row r="1577" spans="2:65" s="1" customFormat="1" ht="37.799999999999997" customHeight="1">
      <c r="B1577" s="129"/>
      <c r="C1577" s="214" t="s">
        <v>1534</v>
      </c>
      <c r="D1577" s="214" t="s">
        <v>155</v>
      </c>
      <c r="E1577" s="215" t="s">
        <v>1535</v>
      </c>
      <c r="F1577" s="216" t="s">
        <v>1536</v>
      </c>
      <c r="G1577" s="217" t="s">
        <v>337</v>
      </c>
      <c r="H1577" s="218">
        <v>0.81299999999999994</v>
      </c>
      <c r="I1577" s="131"/>
      <c r="J1577" s="248">
        <f>ROUND(I1577*H1577,2)</f>
        <v>0</v>
      </c>
      <c r="K1577" s="130" t="s">
        <v>159</v>
      </c>
      <c r="L1577" s="32"/>
      <c r="M1577" s="132" t="s">
        <v>1</v>
      </c>
      <c r="N1577" s="133" t="s">
        <v>43</v>
      </c>
      <c r="P1577" s="134">
        <f>O1577*H1577</f>
        <v>0</v>
      </c>
      <c r="Q1577" s="134">
        <v>9.7999999999999997E-4</v>
      </c>
      <c r="R1577" s="134">
        <f>Q1577*H1577</f>
        <v>7.9673999999999988E-4</v>
      </c>
      <c r="S1577" s="134">
        <v>0</v>
      </c>
      <c r="T1577" s="135">
        <f>S1577*H1577</f>
        <v>0</v>
      </c>
      <c r="AR1577" s="136" t="s">
        <v>271</v>
      </c>
      <c r="AT1577" s="136" t="s">
        <v>155</v>
      </c>
      <c r="AU1577" s="136" t="s">
        <v>88</v>
      </c>
      <c r="AY1577" s="17" t="s">
        <v>153</v>
      </c>
      <c r="BE1577" s="137">
        <f>IF(N1577="základní",J1577,0)</f>
        <v>0</v>
      </c>
      <c r="BF1577" s="137">
        <f>IF(N1577="snížená",J1577,0)</f>
        <v>0</v>
      </c>
      <c r="BG1577" s="137">
        <f>IF(N1577="zákl. přenesená",J1577,0)</f>
        <v>0</v>
      </c>
      <c r="BH1577" s="137">
        <f>IF(N1577="sníž. přenesená",J1577,0)</f>
        <v>0</v>
      </c>
      <c r="BI1577" s="137">
        <f>IF(N1577="nulová",J1577,0)</f>
        <v>0</v>
      </c>
      <c r="BJ1577" s="17" t="s">
        <v>86</v>
      </c>
      <c r="BK1577" s="137">
        <f>ROUND(I1577*H1577,2)</f>
        <v>0</v>
      </c>
      <c r="BL1577" s="17" t="s">
        <v>271</v>
      </c>
      <c r="BM1577" s="136" t="s">
        <v>1537</v>
      </c>
    </row>
    <row r="1578" spans="2:65" s="12" customFormat="1">
      <c r="B1578" s="138"/>
      <c r="C1578" s="219"/>
      <c r="D1578" s="220" t="s">
        <v>162</v>
      </c>
      <c r="E1578" s="221" t="s">
        <v>1</v>
      </c>
      <c r="F1578" s="222" t="s">
        <v>1538</v>
      </c>
      <c r="G1578" s="219"/>
      <c r="H1578" s="221" t="s">
        <v>1</v>
      </c>
      <c r="I1578" s="140"/>
      <c r="J1578" s="219"/>
      <c r="L1578" s="138"/>
      <c r="M1578" s="141"/>
      <c r="T1578" s="142"/>
      <c r="AT1578" s="139" t="s">
        <v>162</v>
      </c>
      <c r="AU1578" s="139" t="s">
        <v>88</v>
      </c>
      <c r="AV1578" s="12" t="s">
        <v>86</v>
      </c>
      <c r="AW1578" s="12" t="s">
        <v>32</v>
      </c>
      <c r="AX1578" s="12" t="s">
        <v>78</v>
      </c>
      <c r="AY1578" s="139" t="s">
        <v>153</v>
      </c>
    </row>
    <row r="1579" spans="2:65" s="13" customFormat="1">
      <c r="B1579" s="143"/>
      <c r="C1579" s="223"/>
      <c r="D1579" s="220" t="s">
        <v>162</v>
      </c>
      <c r="E1579" s="224" t="s">
        <v>1</v>
      </c>
      <c r="F1579" s="225" t="s">
        <v>1539</v>
      </c>
      <c r="G1579" s="223"/>
      <c r="H1579" s="226">
        <v>0.81299999999999994</v>
      </c>
      <c r="I1579" s="145"/>
      <c r="J1579" s="223"/>
      <c r="L1579" s="143"/>
      <c r="M1579" s="146"/>
      <c r="T1579" s="147"/>
      <c r="AT1579" s="144" t="s">
        <v>162</v>
      </c>
      <c r="AU1579" s="144" t="s">
        <v>88</v>
      </c>
      <c r="AV1579" s="13" t="s">
        <v>88</v>
      </c>
      <c r="AW1579" s="13" t="s">
        <v>32</v>
      </c>
      <c r="AX1579" s="13" t="s">
        <v>78</v>
      </c>
      <c r="AY1579" s="144" t="s">
        <v>153</v>
      </c>
    </row>
    <row r="1580" spans="2:65" s="14" customFormat="1">
      <c r="B1580" s="148"/>
      <c r="C1580" s="227"/>
      <c r="D1580" s="220" t="s">
        <v>162</v>
      </c>
      <c r="E1580" s="228" t="s">
        <v>1</v>
      </c>
      <c r="F1580" s="229" t="s">
        <v>165</v>
      </c>
      <c r="G1580" s="227"/>
      <c r="H1580" s="230">
        <v>0.81299999999999994</v>
      </c>
      <c r="I1580" s="150"/>
      <c r="J1580" s="227"/>
      <c r="L1580" s="148"/>
      <c r="M1580" s="151"/>
      <c r="T1580" s="152"/>
      <c r="AT1580" s="149" t="s">
        <v>162</v>
      </c>
      <c r="AU1580" s="149" t="s">
        <v>88</v>
      </c>
      <c r="AV1580" s="14" t="s">
        <v>166</v>
      </c>
      <c r="AW1580" s="14" t="s">
        <v>32</v>
      </c>
      <c r="AX1580" s="14" t="s">
        <v>78</v>
      </c>
      <c r="AY1580" s="149" t="s">
        <v>153</v>
      </c>
    </row>
    <row r="1581" spans="2:65" s="15" customFormat="1">
      <c r="B1581" s="153"/>
      <c r="C1581" s="231"/>
      <c r="D1581" s="220" t="s">
        <v>162</v>
      </c>
      <c r="E1581" s="232" t="s">
        <v>1</v>
      </c>
      <c r="F1581" s="233" t="s">
        <v>167</v>
      </c>
      <c r="G1581" s="231"/>
      <c r="H1581" s="234">
        <v>0.81299999999999994</v>
      </c>
      <c r="I1581" s="155"/>
      <c r="J1581" s="231"/>
      <c r="L1581" s="153"/>
      <c r="M1581" s="156"/>
      <c r="T1581" s="157"/>
      <c r="AT1581" s="154" t="s">
        <v>162</v>
      </c>
      <c r="AU1581" s="154" t="s">
        <v>88</v>
      </c>
      <c r="AV1581" s="15" t="s">
        <v>160</v>
      </c>
      <c r="AW1581" s="15" t="s">
        <v>32</v>
      </c>
      <c r="AX1581" s="15" t="s">
        <v>86</v>
      </c>
      <c r="AY1581" s="154" t="s">
        <v>153</v>
      </c>
    </row>
    <row r="1582" spans="2:65" s="1" customFormat="1" ht="16.5" customHeight="1">
      <c r="B1582" s="129"/>
      <c r="C1582" s="238" t="s">
        <v>1540</v>
      </c>
      <c r="D1582" s="238" t="s">
        <v>366</v>
      </c>
      <c r="E1582" s="239" t="s">
        <v>1525</v>
      </c>
      <c r="F1582" s="240" t="s">
        <v>1526</v>
      </c>
      <c r="G1582" s="241" t="s">
        <v>217</v>
      </c>
      <c r="H1582" s="242">
        <v>0.17899999999999999</v>
      </c>
      <c r="I1582" s="159"/>
      <c r="J1582" s="249">
        <f>ROUND(I1582*H1582,2)</f>
        <v>0</v>
      </c>
      <c r="K1582" s="158" t="s">
        <v>159</v>
      </c>
      <c r="L1582" s="160"/>
      <c r="M1582" s="161" t="s">
        <v>1</v>
      </c>
      <c r="N1582" s="162" t="s">
        <v>43</v>
      </c>
      <c r="P1582" s="134">
        <f>O1582*H1582</f>
        <v>0</v>
      </c>
      <c r="Q1582" s="134">
        <v>1.18E-2</v>
      </c>
      <c r="R1582" s="134">
        <f>Q1582*H1582</f>
        <v>2.1121999999999998E-3</v>
      </c>
      <c r="S1582" s="134">
        <v>0</v>
      </c>
      <c r="T1582" s="135">
        <f>S1582*H1582</f>
        <v>0</v>
      </c>
      <c r="AR1582" s="136" t="s">
        <v>381</v>
      </c>
      <c r="AT1582" s="136" t="s">
        <v>366</v>
      </c>
      <c r="AU1582" s="136" t="s">
        <v>88</v>
      </c>
      <c r="AY1582" s="17" t="s">
        <v>153</v>
      </c>
      <c r="BE1582" s="137">
        <f>IF(N1582="základní",J1582,0)</f>
        <v>0</v>
      </c>
      <c r="BF1582" s="137">
        <f>IF(N1582="snížená",J1582,0)</f>
        <v>0</v>
      </c>
      <c r="BG1582" s="137">
        <f>IF(N1582="zákl. přenesená",J1582,0)</f>
        <v>0</v>
      </c>
      <c r="BH1582" s="137">
        <f>IF(N1582="sníž. přenesená",J1582,0)</f>
        <v>0</v>
      </c>
      <c r="BI1582" s="137">
        <f>IF(N1582="nulová",J1582,0)</f>
        <v>0</v>
      </c>
      <c r="BJ1582" s="17" t="s">
        <v>86</v>
      </c>
      <c r="BK1582" s="137">
        <f>ROUND(I1582*H1582,2)</f>
        <v>0</v>
      </c>
      <c r="BL1582" s="17" t="s">
        <v>271</v>
      </c>
      <c r="BM1582" s="136" t="s">
        <v>1541</v>
      </c>
    </row>
    <row r="1583" spans="2:65" s="13" customFormat="1">
      <c r="B1583" s="143"/>
      <c r="C1583" s="223"/>
      <c r="D1583" s="220" t="s">
        <v>162</v>
      </c>
      <c r="E1583" s="223"/>
      <c r="F1583" s="225" t="s">
        <v>1542</v>
      </c>
      <c r="G1583" s="223"/>
      <c r="H1583" s="226">
        <v>0.17899999999999999</v>
      </c>
      <c r="I1583" s="145"/>
      <c r="J1583" s="223"/>
      <c r="L1583" s="143"/>
      <c r="M1583" s="146"/>
      <c r="T1583" s="147"/>
      <c r="AT1583" s="144" t="s">
        <v>162</v>
      </c>
      <c r="AU1583" s="144" t="s">
        <v>88</v>
      </c>
      <c r="AV1583" s="13" t="s">
        <v>88</v>
      </c>
      <c r="AW1583" s="13" t="s">
        <v>3</v>
      </c>
      <c r="AX1583" s="13" t="s">
        <v>86</v>
      </c>
      <c r="AY1583" s="144" t="s">
        <v>153</v>
      </c>
    </row>
    <row r="1584" spans="2:65" s="1" customFormat="1" ht="44.25" customHeight="1">
      <c r="B1584" s="129"/>
      <c r="C1584" s="214" t="s">
        <v>1543</v>
      </c>
      <c r="D1584" s="214" t="s">
        <v>155</v>
      </c>
      <c r="E1584" s="215" t="s">
        <v>1544</v>
      </c>
      <c r="F1584" s="216" t="s">
        <v>1545</v>
      </c>
      <c r="G1584" s="217" t="s">
        <v>873</v>
      </c>
      <c r="H1584" s="163"/>
      <c r="I1584" s="131"/>
      <c r="J1584" s="248">
        <f>ROUND(I1584*H1584,2)</f>
        <v>0</v>
      </c>
      <c r="K1584" s="130" t="s">
        <v>159</v>
      </c>
      <c r="L1584" s="32"/>
      <c r="M1584" s="132" t="s">
        <v>1</v>
      </c>
      <c r="N1584" s="133" t="s">
        <v>43</v>
      </c>
      <c r="P1584" s="134">
        <f>O1584*H1584</f>
        <v>0</v>
      </c>
      <c r="Q1584" s="134">
        <v>0</v>
      </c>
      <c r="R1584" s="134">
        <f>Q1584*H1584</f>
        <v>0</v>
      </c>
      <c r="S1584" s="134">
        <v>0</v>
      </c>
      <c r="T1584" s="135">
        <f>S1584*H1584</f>
        <v>0</v>
      </c>
      <c r="AR1584" s="136" t="s">
        <v>271</v>
      </c>
      <c r="AT1584" s="136" t="s">
        <v>155</v>
      </c>
      <c r="AU1584" s="136" t="s">
        <v>88</v>
      </c>
      <c r="AY1584" s="17" t="s">
        <v>153</v>
      </c>
      <c r="BE1584" s="137">
        <f>IF(N1584="základní",J1584,0)</f>
        <v>0</v>
      </c>
      <c r="BF1584" s="137">
        <f>IF(N1584="snížená",J1584,0)</f>
        <v>0</v>
      </c>
      <c r="BG1584" s="137">
        <f>IF(N1584="zákl. přenesená",J1584,0)</f>
        <v>0</v>
      </c>
      <c r="BH1584" s="137">
        <f>IF(N1584="sníž. přenesená",J1584,0)</f>
        <v>0</v>
      </c>
      <c r="BI1584" s="137">
        <f>IF(N1584="nulová",J1584,0)</f>
        <v>0</v>
      </c>
      <c r="BJ1584" s="17" t="s">
        <v>86</v>
      </c>
      <c r="BK1584" s="137">
        <f>ROUND(I1584*H1584,2)</f>
        <v>0</v>
      </c>
      <c r="BL1584" s="17" t="s">
        <v>271</v>
      </c>
      <c r="BM1584" s="136" t="s">
        <v>1546</v>
      </c>
    </row>
    <row r="1585" spans="2:65" s="11" customFormat="1" ht="22.8" customHeight="1">
      <c r="B1585" s="119"/>
      <c r="C1585" s="235"/>
      <c r="D1585" s="236" t="s">
        <v>77</v>
      </c>
      <c r="E1585" s="237" t="s">
        <v>1547</v>
      </c>
      <c r="F1585" s="237" t="s">
        <v>1548</v>
      </c>
      <c r="G1585" s="235"/>
      <c r="H1585" s="235"/>
      <c r="I1585" s="122"/>
      <c r="J1585" s="247">
        <f>BK1585</f>
        <v>0</v>
      </c>
      <c r="L1585" s="119"/>
      <c r="M1585" s="123"/>
      <c r="P1585" s="124">
        <f>SUM(P1586:P1593)</f>
        <v>0</v>
      </c>
      <c r="R1585" s="124">
        <f>SUM(R1586:R1593)</f>
        <v>1.1481599999999998E-3</v>
      </c>
      <c r="T1585" s="125">
        <f>SUM(T1586:T1593)</f>
        <v>0</v>
      </c>
      <c r="AR1585" s="120" t="s">
        <v>88</v>
      </c>
      <c r="AT1585" s="126" t="s">
        <v>77</v>
      </c>
      <c r="AU1585" s="126" t="s">
        <v>86</v>
      </c>
      <c r="AY1585" s="120" t="s">
        <v>153</v>
      </c>
      <c r="BK1585" s="127">
        <f>SUM(BK1586:BK1593)</f>
        <v>0</v>
      </c>
    </row>
    <row r="1586" spans="2:65" s="1" customFormat="1" ht="37.799999999999997" customHeight="1">
      <c r="B1586" s="129"/>
      <c r="C1586" s="214" t="s">
        <v>1549</v>
      </c>
      <c r="D1586" s="214" t="s">
        <v>155</v>
      </c>
      <c r="E1586" s="215" t="s">
        <v>1550</v>
      </c>
      <c r="F1586" s="216" t="s">
        <v>1551</v>
      </c>
      <c r="G1586" s="217" t="s">
        <v>217</v>
      </c>
      <c r="H1586" s="218">
        <v>2.496</v>
      </c>
      <c r="I1586" s="131"/>
      <c r="J1586" s="248">
        <f>ROUND(I1586*H1586,2)</f>
        <v>0</v>
      </c>
      <c r="K1586" s="130" t="s">
        <v>159</v>
      </c>
      <c r="L1586" s="32"/>
      <c r="M1586" s="132" t="s">
        <v>1</v>
      </c>
      <c r="N1586" s="133" t="s">
        <v>43</v>
      </c>
      <c r="P1586" s="134">
        <f>O1586*H1586</f>
        <v>0</v>
      </c>
      <c r="Q1586" s="134">
        <v>8.0000000000000007E-5</v>
      </c>
      <c r="R1586" s="134">
        <f>Q1586*H1586</f>
        <v>1.9968000000000001E-4</v>
      </c>
      <c r="S1586" s="134">
        <v>0</v>
      </c>
      <c r="T1586" s="135">
        <f>S1586*H1586</f>
        <v>0</v>
      </c>
      <c r="AR1586" s="136" t="s">
        <v>271</v>
      </c>
      <c r="AT1586" s="136" t="s">
        <v>155</v>
      </c>
      <c r="AU1586" s="136" t="s">
        <v>88</v>
      </c>
      <c r="AY1586" s="17" t="s">
        <v>153</v>
      </c>
      <c r="BE1586" s="137">
        <f>IF(N1586="základní",J1586,0)</f>
        <v>0</v>
      </c>
      <c r="BF1586" s="137">
        <f>IF(N1586="snížená",J1586,0)</f>
        <v>0</v>
      </c>
      <c r="BG1586" s="137">
        <f>IF(N1586="zákl. přenesená",J1586,0)</f>
        <v>0</v>
      </c>
      <c r="BH1586" s="137">
        <f>IF(N1586="sníž. přenesená",J1586,0)</f>
        <v>0</v>
      </c>
      <c r="BI1586" s="137">
        <f>IF(N1586="nulová",J1586,0)</f>
        <v>0</v>
      </c>
      <c r="BJ1586" s="17" t="s">
        <v>86</v>
      </c>
      <c r="BK1586" s="137">
        <f>ROUND(I1586*H1586,2)</f>
        <v>0</v>
      </c>
      <c r="BL1586" s="17" t="s">
        <v>271</v>
      </c>
      <c r="BM1586" s="136" t="s">
        <v>1552</v>
      </c>
    </row>
    <row r="1587" spans="2:65" s="12" customFormat="1">
      <c r="B1587" s="138"/>
      <c r="C1587" s="219"/>
      <c r="D1587" s="220" t="s">
        <v>162</v>
      </c>
      <c r="E1587" s="221" t="s">
        <v>1</v>
      </c>
      <c r="F1587" s="222" t="s">
        <v>1553</v>
      </c>
      <c r="G1587" s="219"/>
      <c r="H1587" s="221" t="s">
        <v>1</v>
      </c>
      <c r="I1587" s="140"/>
      <c r="J1587" s="219"/>
      <c r="L1587" s="138"/>
      <c r="M1587" s="141"/>
      <c r="T1587" s="142"/>
      <c r="AT1587" s="139" t="s">
        <v>162</v>
      </c>
      <c r="AU1587" s="139" t="s">
        <v>88</v>
      </c>
      <c r="AV1587" s="12" t="s">
        <v>86</v>
      </c>
      <c r="AW1587" s="12" t="s">
        <v>32</v>
      </c>
      <c r="AX1587" s="12" t="s">
        <v>78</v>
      </c>
      <c r="AY1587" s="139" t="s">
        <v>153</v>
      </c>
    </row>
    <row r="1588" spans="2:65" s="13" customFormat="1">
      <c r="B1588" s="143"/>
      <c r="C1588" s="223"/>
      <c r="D1588" s="220" t="s">
        <v>162</v>
      </c>
      <c r="E1588" s="224" t="s">
        <v>1</v>
      </c>
      <c r="F1588" s="225" t="s">
        <v>1554</v>
      </c>
      <c r="G1588" s="223"/>
      <c r="H1588" s="226">
        <v>2.496</v>
      </c>
      <c r="I1588" s="145"/>
      <c r="J1588" s="223"/>
      <c r="L1588" s="143"/>
      <c r="M1588" s="146"/>
      <c r="T1588" s="147"/>
      <c r="AT1588" s="144" t="s">
        <v>162</v>
      </c>
      <c r="AU1588" s="144" t="s">
        <v>88</v>
      </c>
      <c r="AV1588" s="13" t="s">
        <v>88</v>
      </c>
      <c r="AW1588" s="13" t="s">
        <v>32</v>
      </c>
      <c r="AX1588" s="13" t="s">
        <v>78</v>
      </c>
      <c r="AY1588" s="144" t="s">
        <v>153</v>
      </c>
    </row>
    <row r="1589" spans="2:65" s="14" customFormat="1">
      <c r="B1589" s="148"/>
      <c r="C1589" s="227"/>
      <c r="D1589" s="220" t="s">
        <v>162</v>
      </c>
      <c r="E1589" s="228" t="s">
        <v>1</v>
      </c>
      <c r="F1589" s="229" t="s">
        <v>165</v>
      </c>
      <c r="G1589" s="227"/>
      <c r="H1589" s="230">
        <v>2.496</v>
      </c>
      <c r="I1589" s="150"/>
      <c r="J1589" s="227"/>
      <c r="L1589" s="148"/>
      <c r="M1589" s="151"/>
      <c r="T1589" s="152"/>
      <c r="AT1589" s="149" t="s">
        <v>162</v>
      </c>
      <c r="AU1589" s="149" t="s">
        <v>88</v>
      </c>
      <c r="AV1589" s="14" t="s">
        <v>166</v>
      </c>
      <c r="AW1589" s="14" t="s">
        <v>32</v>
      </c>
      <c r="AX1589" s="14" t="s">
        <v>78</v>
      </c>
      <c r="AY1589" s="149" t="s">
        <v>153</v>
      </c>
    </row>
    <row r="1590" spans="2:65" s="15" customFormat="1">
      <c r="B1590" s="153"/>
      <c r="C1590" s="231"/>
      <c r="D1590" s="220" t="s">
        <v>162</v>
      </c>
      <c r="E1590" s="232" t="s">
        <v>1</v>
      </c>
      <c r="F1590" s="233" t="s">
        <v>167</v>
      </c>
      <c r="G1590" s="231"/>
      <c r="H1590" s="234">
        <v>2.496</v>
      </c>
      <c r="I1590" s="155"/>
      <c r="J1590" s="231"/>
      <c r="L1590" s="153"/>
      <c r="M1590" s="156"/>
      <c r="T1590" s="157"/>
      <c r="AT1590" s="154" t="s">
        <v>162</v>
      </c>
      <c r="AU1590" s="154" t="s">
        <v>88</v>
      </c>
      <c r="AV1590" s="15" t="s">
        <v>160</v>
      </c>
      <c r="AW1590" s="15" t="s">
        <v>32</v>
      </c>
      <c r="AX1590" s="15" t="s">
        <v>86</v>
      </c>
      <c r="AY1590" s="154" t="s">
        <v>153</v>
      </c>
    </row>
    <row r="1591" spans="2:65" s="1" customFormat="1" ht="24.15" customHeight="1">
      <c r="B1591" s="129"/>
      <c r="C1591" s="214" t="s">
        <v>1555</v>
      </c>
      <c r="D1591" s="214" t="s">
        <v>155</v>
      </c>
      <c r="E1591" s="215" t="s">
        <v>1556</v>
      </c>
      <c r="F1591" s="216" t="s">
        <v>1557</v>
      </c>
      <c r="G1591" s="217" t="s">
        <v>217</v>
      </c>
      <c r="H1591" s="218">
        <v>2.496</v>
      </c>
      <c r="I1591" s="131"/>
      <c r="J1591" s="248">
        <f>ROUND(I1591*H1591,2)</f>
        <v>0</v>
      </c>
      <c r="K1591" s="130" t="s">
        <v>159</v>
      </c>
      <c r="L1591" s="32"/>
      <c r="M1591" s="132" t="s">
        <v>1</v>
      </c>
      <c r="N1591" s="133" t="s">
        <v>43</v>
      </c>
      <c r="P1591" s="134">
        <f>O1591*H1591</f>
        <v>0</v>
      </c>
      <c r="Q1591" s="134">
        <v>1.3999999999999999E-4</v>
      </c>
      <c r="R1591" s="134">
        <f>Q1591*H1591</f>
        <v>3.4943999999999996E-4</v>
      </c>
      <c r="S1591" s="134">
        <v>0</v>
      </c>
      <c r="T1591" s="135">
        <f>S1591*H1591</f>
        <v>0</v>
      </c>
      <c r="AR1591" s="136" t="s">
        <v>271</v>
      </c>
      <c r="AT1591" s="136" t="s">
        <v>155</v>
      </c>
      <c r="AU1591" s="136" t="s">
        <v>88</v>
      </c>
      <c r="AY1591" s="17" t="s">
        <v>153</v>
      </c>
      <c r="BE1591" s="137">
        <f>IF(N1591="základní",J1591,0)</f>
        <v>0</v>
      </c>
      <c r="BF1591" s="137">
        <f>IF(N1591="snížená",J1591,0)</f>
        <v>0</v>
      </c>
      <c r="BG1591" s="137">
        <f>IF(N1591="zákl. přenesená",J1591,0)</f>
        <v>0</v>
      </c>
      <c r="BH1591" s="137">
        <f>IF(N1591="sníž. přenesená",J1591,0)</f>
        <v>0</v>
      </c>
      <c r="BI1591" s="137">
        <f>IF(N1591="nulová",J1591,0)</f>
        <v>0</v>
      </c>
      <c r="BJ1591" s="17" t="s">
        <v>86</v>
      </c>
      <c r="BK1591" s="137">
        <f>ROUND(I1591*H1591,2)</f>
        <v>0</v>
      </c>
      <c r="BL1591" s="17" t="s">
        <v>271</v>
      </c>
      <c r="BM1591" s="136" t="s">
        <v>1558</v>
      </c>
    </row>
    <row r="1592" spans="2:65" s="1" customFormat="1" ht="24.15" customHeight="1">
      <c r="B1592" s="129"/>
      <c r="C1592" s="214" t="s">
        <v>1559</v>
      </c>
      <c r="D1592" s="214" t="s">
        <v>155</v>
      </c>
      <c r="E1592" s="215" t="s">
        <v>1560</v>
      </c>
      <c r="F1592" s="216" t="s">
        <v>1561</v>
      </c>
      <c r="G1592" s="217" t="s">
        <v>217</v>
      </c>
      <c r="H1592" s="218">
        <v>2.496</v>
      </c>
      <c r="I1592" s="131"/>
      <c r="J1592" s="248">
        <f>ROUND(I1592*H1592,2)</f>
        <v>0</v>
      </c>
      <c r="K1592" s="130" t="s">
        <v>159</v>
      </c>
      <c r="L1592" s="32"/>
      <c r="M1592" s="132" t="s">
        <v>1</v>
      </c>
      <c r="N1592" s="133" t="s">
        <v>43</v>
      </c>
      <c r="P1592" s="134">
        <f>O1592*H1592</f>
        <v>0</v>
      </c>
      <c r="Q1592" s="134">
        <v>1.2E-4</v>
      </c>
      <c r="R1592" s="134">
        <f>Q1592*H1592</f>
        <v>2.9952000000000001E-4</v>
      </c>
      <c r="S1592" s="134">
        <v>0</v>
      </c>
      <c r="T1592" s="135">
        <f>S1592*H1592</f>
        <v>0</v>
      </c>
      <c r="AR1592" s="136" t="s">
        <v>271</v>
      </c>
      <c r="AT1592" s="136" t="s">
        <v>155</v>
      </c>
      <c r="AU1592" s="136" t="s">
        <v>88</v>
      </c>
      <c r="AY1592" s="17" t="s">
        <v>153</v>
      </c>
      <c r="BE1592" s="137">
        <f>IF(N1592="základní",J1592,0)</f>
        <v>0</v>
      </c>
      <c r="BF1592" s="137">
        <f>IF(N1592="snížená",J1592,0)</f>
        <v>0</v>
      </c>
      <c r="BG1592" s="137">
        <f>IF(N1592="zákl. přenesená",J1592,0)</f>
        <v>0</v>
      </c>
      <c r="BH1592" s="137">
        <f>IF(N1592="sníž. přenesená",J1592,0)</f>
        <v>0</v>
      </c>
      <c r="BI1592" s="137">
        <f>IF(N1592="nulová",J1592,0)</f>
        <v>0</v>
      </c>
      <c r="BJ1592" s="17" t="s">
        <v>86</v>
      </c>
      <c r="BK1592" s="137">
        <f>ROUND(I1592*H1592,2)</f>
        <v>0</v>
      </c>
      <c r="BL1592" s="17" t="s">
        <v>271</v>
      </c>
      <c r="BM1592" s="136" t="s">
        <v>1562</v>
      </c>
    </row>
    <row r="1593" spans="2:65" s="1" customFormat="1" ht="24.15" customHeight="1">
      <c r="B1593" s="129"/>
      <c r="C1593" s="214" t="s">
        <v>1563</v>
      </c>
      <c r="D1593" s="214" t="s">
        <v>155</v>
      </c>
      <c r="E1593" s="215" t="s">
        <v>1564</v>
      </c>
      <c r="F1593" s="216" t="s">
        <v>1565</v>
      </c>
      <c r="G1593" s="217" t="s">
        <v>217</v>
      </c>
      <c r="H1593" s="218">
        <v>2.496</v>
      </c>
      <c r="I1593" s="131"/>
      <c r="J1593" s="248">
        <f>ROUND(I1593*H1593,2)</f>
        <v>0</v>
      </c>
      <c r="K1593" s="130" t="s">
        <v>159</v>
      </c>
      <c r="L1593" s="32"/>
      <c r="M1593" s="132" t="s">
        <v>1</v>
      </c>
      <c r="N1593" s="133" t="s">
        <v>43</v>
      </c>
      <c r="P1593" s="134">
        <f>O1593*H1593</f>
        <v>0</v>
      </c>
      <c r="Q1593" s="134">
        <v>1.2E-4</v>
      </c>
      <c r="R1593" s="134">
        <f>Q1593*H1593</f>
        <v>2.9952000000000001E-4</v>
      </c>
      <c r="S1593" s="134">
        <v>0</v>
      </c>
      <c r="T1593" s="135">
        <f>S1593*H1593</f>
        <v>0</v>
      </c>
      <c r="AR1593" s="136" t="s">
        <v>271</v>
      </c>
      <c r="AT1593" s="136" t="s">
        <v>155</v>
      </c>
      <c r="AU1593" s="136" t="s">
        <v>88</v>
      </c>
      <c r="AY1593" s="17" t="s">
        <v>153</v>
      </c>
      <c r="BE1593" s="137">
        <f>IF(N1593="základní",J1593,0)</f>
        <v>0</v>
      </c>
      <c r="BF1593" s="137">
        <f>IF(N1593="snížená",J1593,0)</f>
        <v>0</v>
      </c>
      <c r="BG1593" s="137">
        <f>IF(N1593="zákl. přenesená",J1593,0)</f>
        <v>0</v>
      </c>
      <c r="BH1593" s="137">
        <f>IF(N1593="sníž. přenesená",J1593,0)</f>
        <v>0</v>
      </c>
      <c r="BI1593" s="137">
        <f>IF(N1593="nulová",J1593,0)</f>
        <v>0</v>
      </c>
      <c r="BJ1593" s="17" t="s">
        <v>86</v>
      </c>
      <c r="BK1593" s="137">
        <f>ROUND(I1593*H1593,2)</f>
        <v>0</v>
      </c>
      <c r="BL1593" s="17" t="s">
        <v>271</v>
      </c>
      <c r="BM1593" s="136" t="s">
        <v>1566</v>
      </c>
    </row>
    <row r="1594" spans="2:65" s="11" customFormat="1" ht="22.8" customHeight="1">
      <c r="B1594" s="119"/>
      <c r="C1594" s="235"/>
      <c r="D1594" s="236" t="s">
        <v>77</v>
      </c>
      <c r="E1594" s="237" t="s">
        <v>1567</v>
      </c>
      <c r="F1594" s="237" t="s">
        <v>1568</v>
      </c>
      <c r="G1594" s="235"/>
      <c r="H1594" s="235"/>
      <c r="I1594" s="122"/>
      <c r="J1594" s="247">
        <f>BK1594</f>
        <v>0</v>
      </c>
      <c r="L1594" s="119"/>
      <c r="M1594" s="123"/>
      <c r="P1594" s="124">
        <f>SUM(P1595:P1707)</f>
        <v>0</v>
      </c>
      <c r="R1594" s="124">
        <f>SUM(R1595:R1707)</f>
        <v>1.6879401600000001</v>
      </c>
      <c r="T1594" s="125">
        <f>SUM(T1595:T1707)</f>
        <v>0.52905219999999997</v>
      </c>
      <c r="AR1594" s="120" t="s">
        <v>88</v>
      </c>
      <c r="AT1594" s="126" t="s">
        <v>77</v>
      </c>
      <c r="AU1594" s="126" t="s">
        <v>86</v>
      </c>
      <c r="AY1594" s="120" t="s">
        <v>153</v>
      </c>
      <c r="BK1594" s="127">
        <f>SUM(BK1595:BK1707)</f>
        <v>0</v>
      </c>
    </row>
    <row r="1595" spans="2:65" s="1" customFormat="1" ht="24.15" customHeight="1">
      <c r="B1595" s="129"/>
      <c r="C1595" s="214" t="s">
        <v>1569</v>
      </c>
      <c r="D1595" s="214" t="s">
        <v>155</v>
      </c>
      <c r="E1595" s="215" t="s">
        <v>1570</v>
      </c>
      <c r="F1595" s="216" t="s">
        <v>1571</v>
      </c>
      <c r="G1595" s="217" t="s">
        <v>217</v>
      </c>
      <c r="H1595" s="218">
        <v>942.05600000000004</v>
      </c>
      <c r="I1595" s="131"/>
      <c r="J1595" s="248">
        <f>ROUND(I1595*H1595,2)</f>
        <v>0</v>
      </c>
      <c r="K1595" s="130" t="s">
        <v>159</v>
      </c>
      <c r="L1595" s="32"/>
      <c r="M1595" s="132" t="s">
        <v>1</v>
      </c>
      <c r="N1595" s="133" t="s">
        <v>43</v>
      </c>
      <c r="P1595" s="134">
        <f>O1595*H1595</f>
        <v>0</v>
      </c>
      <c r="Q1595" s="134">
        <v>0</v>
      </c>
      <c r="R1595" s="134">
        <f>Q1595*H1595</f>
        <v>0</v>
      </c>
      <c r="S1595" s="134">
        <v>0</v>
      </c>
      <c r="T1595" s="135">
        <f>S1595*H1595</f>
        <v>0</v>
      </c>
      <c r="AR1595" s="136" t="s">
        <v>271</v>
      </c>
      <c r="AT1595" s="136" t="s">
        <v>155</v>
      </c>
      <c r="AU1595" s="136" t="s">
        <v>88</v>
      </c>
      <c r="AY1595" s="17" t="s">
        <v>153</v>
      </c>
      <c r="BE1595" s="137">
        <f>IF(N1595="základní",J1595,0)</f>
        <v>0</v>
      </c>
      <c r="BF1595" s="137">
        <f>IF(N1595="snížená",J1595,0)</f>
        <v>0</v>
      </c>
      <c r="BG1595" s="137">
        <f>IF(N1595="zákl. přenesená",J1595,0)</f>
        <v>0</v>
      </c>
      <c r="BH1595" s="137">
        <f>IF(N1595="sníž. přenesená",J1595,0)</f>
        <v>0</v>
      </c>
      <c r="BI1595" s="137">
        <f>IF(N1595="nulová",J1595,0)</f>
        <v>0</v>
      </c>
      <c r="BJ1595" s="17" t="s">
        <v>86</v>
      </c>
      <c r="BK1595" s="137">
        <f>ROUND(I1595*H1595,2)</f>
        <v>0</v>
      </c>
      <c r="BL1595" s="17" t="s">
        <v>271</v>
      </c>
      <c r="BM1595" s="136" t="s">
        <v>1572</v>
      </c>
    </row>
    <row r="1596" spans="2:65" s="1" customFormat="1" ht="24.15" customHeight="1">
      <c r="B1596" s="129"/>
      <c r="C1596" s="214" t="s">
        <v>1573</v>
      </c>
      <c r="D1596" s="214" t="s">
        <v>155</v>
      </c>
      <c r="E1596" s="215" t="s">
        <v>1574</v>
      </c>
      <c r="F1596" s="216" t="s">
        <v>1575</v>
      </c>
      <c r="G1596" s="217" t="s">
        <v>217</v>
      </c>
      <c r="H1596" s="218">
        <v>119.59</v>
      </c>
      <c r="I1596" s="131"/>
      <c r="J1596" s="248">
        <f>ROUND(I1596*H1596,2)</f>
        <v>0</v>
      </c>
      <c r="K1596" s="130" t="s">
        <v>159</v>
      </c>
      <c r="L1596" s="32"/>
      <c r="M1596" s="132" t="s">
        <v>1</v>
      </c>
      <c r="N1596" s="133" t="s">
        <v>43</v>
      </c>
      <c r="P1596" s="134">
        <f>O1596*H1596</f>
        <v>0</v>
      </c>
      <c r="Q1596" s="134">
        <v>0</v>
      </c>
      <c r="R1596" s="134">
        <f>Q1596*H1596</f>
        <v>0</v>
      </c>
      <c r="S1596" s="134">
        <v>0</v>
      </c>
      <c r="T1596" s="135">
        <f>S1596*H1596</f>
        <v>0</v>
      </c>
      <c r="AR1596" s="136" t="s">
        <v>271</v>
      </c>
      <c r="AT1596" s="136" t="s">
        <v>155</v>
      </c>
      <c r="AU1596" s="136" t="s">
        <v>88</v>
      </c>
      <c r="AY1596" s="17" t="s">
        <v>153</v>
      </c>
      <c r="BE1596" s="137">
        <f>IF(N1596="základní",J1596,0)</f>
        <v>0</v>
      </c>
      <c r="BF1596" s="137">
        <f>IF(N1596="snížená",J1596,0)</f>
        <v>0</v>
      </c>
      <c r="BG1596" s="137">
        <f>IF(N1596="zákl. přenesená",J1596,0)</f>
        <v>0</v>
      </c>
      <c r="BH1596" s="137">
        <f>IF(N1596="sníž. přenesená",J1596,0)</f>
        <v>0</v>
      </c>
      <c r="BI1596" s="137">
        <f>IF(N1596="nulová",J1596,0)</f>
        <v>0</v>
      </c>
      <c r="BJ1596" s="17" t="s">
        <v>86</v>
      </c>
      <c r="BK1596" s="137">
        <f>ROUND(I1596*H1596,2)</f>
        <v>0</v>
      </c>
      <c r="BL1596" s="17" t="s">
        <v>271</v>
      </c>
      <c r="BM1596" s="136" t="s">
        <v>1576</v>
      </c>
    </row>
    <row r="1597" spans="2:65" s="13" customFormat="1">
      <c r="B1597" s="143"/>
      <c r="C1597" s="223"/>
      <c r="D1597" s="220" t="s">
        <v>162</v>
      </c>
      <c r="E1597" s="224" t="s">
        <v>1</v>
      </c>
      <c r="F1597" s="225" t="s">
        <v>1577</v>
      </c>
      <c r="G1597" s="223"/>
      <c r="H1597" s="226">
        <v>119.59</v>
      </c>
      <c r="I1597" s="145"/>
      <c r="J1597" s="223"/>
      <c r="L1597" s="143"/>
      <c r="M1597" s="146"/>
      <c r="T1597" s="147"/>
      <c r="AT1597" s="144" t="s">
        <v>162</v>
      </c>
      <c r="AU1597" s="144" t="s">
        <v>88</v>
      </c>
      <c r="AV1597" s="13" t="s">
        <v>88</v>
      </c>
      <c r="AW1597" s="13" t="s">
        <v>32</v>
      </c>
      <c r="AX1597" s="13" t="s">
        <v>78</v>
      </c>
      <c r="AY1597" s="144" t="s">
        <v>153</v>
      </c>
    </row>
    <row r="1598" spans="2:65" s="14" customFormat="1">
      <c r="B1598" s="148"/>
      <c r="C1598" s="227"/>
      <c r="D1598" s="220" t="s">
        <v>162</v>
      </c>
      <c r="E1598" s="228" t="s">
        <v>1</v>
      </c>
      <c r="F1598" s="229" t="s">
        <v>165</v>
      </c>
      <c r="G1598" s="227"/>
      <c r="H1598" s="230">
        <v>119.59</v>
      </c>
      <c r="I1598" s="150"/>
      <c r="J1598" s="227"/>
      <c r="L1598" s="148"/>
      <c r="M1598" s="151"/>
      <c r="T1598" s="152"/>
      <c r="AT1598" s="149" t="s">
        <v>162</v>
      </c>
      <c r="AU1598" s="149" t="s">
        <v>88</v>
      </c>
      <c r="AV1598" s="14" t="s">
        <v>166</v>
      </c>
      <c r="AW1598" s="14" t="s">
        <v>32</v>
      </c>
      <c r="AX1598" s="14" t="s">
        <v>78</v>
      </c>
      <c r="AY1598" s="149" t="s">
        <v>153</v>
      </c>
    </row>
    <row r="1599" spans="2:65" s="15" customFormat="1">
      <c r="B1599" s="153"/>
      <c r="C1599" s="231"/>
      <c r="D1599" s="220" t="s">
        <v>162</v>
      </c>
      <c r="E1599" s="232" t="s">
        <v>1</v>
      </c>
      <c r="F1599" s="233" t="s">
        <v>167</v>
      </c>
      <c r="G1599" s="231"/>
      <c r="H1599" s="234">
        <v>119.59</v>
      </c>
      <c r="I1599" s="155"/>
      <c r="J1599" s="231"/>
      <c r="L1599" s="153"/>
      <c r="M1599" s="156"/>
      <c r="T1599" s="157"/>
      <c r="AT1599" s="154" t="s">
        <v>162</v>
      </c>
      <c r="AU1599" s="154" t="s">
        <v>88</v>
      </c>
      <c r="AV1599" s="15" t="s">
        <v>160</v>
      </c>
      <c r="AW1599" s="15" t="s">
        <v>32</v>
      </c>
      <c r="AX1599" s="15" t="s">
        <v>86</v>
      </c>
      <c r="AY1599" s="154" t="s">
        <v>153</v>
      </c>
    </row>
    <row r="1600" spans="2:65" s="1" customFormat="1" ht="24.15" customHeight="1">
      <c r="B1600" s="129"/>
      <c r="C1600" s="214" t="s">
        <v>1578</v>
      </c>
      <c r="D1600" s="214" t="s">
        <v>155</v>
      </c>
      <c r="E1600" s="215" t="s">
        <v>1579</v>
      </c>
      <c r="F1600" s="216" t="s">
        <v>1580</v>
      </c>
      <c r="G1600" s="217" t="s">
        <v>217</v>
      </c>
      <c r="H1600" s="218">
        <v>942.05600000000004</v>
      </c>
      <c r="I1600" s="131"/>
      <c r="J1600" s="248">
        <f>ROUND(I1600*H1600,2)</f>
        <v>0</v>
      </c>
      <c r="K1600" s="130" t="s">
        <v>159</v>
      </c>
      <c r="L1600" s="32"/>
      <c r="M1600" s="132" t="s">
        <v>1</v>
      </c>
      <c r="N1600" s="133" t="s">
        <v>43</v>
      </c>
      <c r="P1600" s="134">
        <f>O1600*H1600</f>
        <v>0</v>
      </c>
      <c r="Q1600" s="134">
        <v>0</v>
      </c>
      <c r="R1600" s="134">
        <f>Q1600*H1600</f>
        <v>0</v>
      </c>
      <c r="S1600" s="134">
        <v>1.4999999999999999E-4</v>
      </c>
      <c r="T1600" s="135">
        <f>S1600*H1600</f>
        <v>0.1413084</v>
      </c>
      <c r="AR1600" s="136" t="s">
        <v>271</v>
      </c>
      <c r="AT1600" s="136" t="s">
        <v>155</v>
      </c>
      <c r="AU1600" s="136" t="s">
        <v>88</v>
      </c>
      <c r="AY1600" s="17" t="s">
        <v>153</v>
      </c>
      <c r="BE1600" s="137">
        <f>IF(N1600="základní",J1600,0)</f>
        <v>0</v>
      </c>
      <c r="BF1600" s="137">
        <f>IF(N1600="snížená",J1600,0)</f>
        <v>0</v>
      </c>
      <c r="BG1600" s="137">
        <f>IF(N1600="zákl. přenesená",J1600,0)</f>
        <v>0</v>
      </c>
      <c r="BH1600" s="137">
        <f>IF(N1600="sníž. přenesená",J1600,0)</f>
        <v>0</v>
      </c>
      <c r="BI1600" s="137">
        <f>IF(N1600="nulová",J1600,0)</f>
        <v>0</v>
      </c>
      <c r="BJ1600" s="17" t="s">
        <v>86</v>
      </c>
      <c r="BK1600" s="137">
        <f>ROUND(I1600*H1600,2)</f>
        <v>0</v>
      </c>
      <c r="BL1600" s="17" t="s">
        <v>271</v>
      </c>
      <c r="BM1600" s="136" t="s">
        <v>1581</v>
      </c>
    </row>
    <row r="1601" spans="2:65" s="13" customFormat="1">
      <c r="B1601" s="143"/>
      <c r="C1601" s="223"/>
      <c r="D1601" s="220" t="s">
        <v>162</v>
      </c>
      <c r="E1601" s="224" t="s">
        <v>1</v>
      </c>
      <c r="F1601" s="225" t="s">
        <v>1582</v>
      </c>
      <c r="G1601" s="223"/>
      <c r="H1601" s="226">
        <v>942.05600000000004</v>
      </c>
      <c r="I1601" s="145"/>
      <c r="J1601" s="223"/>
      <c r="L1601" s="143"/>
      <c r="M1601" s="146"/>
      <c r="T1601" s="147"/>
      <c r="AT1601" s="144" t="s">
        <v>162</v>
      </c>
      <c r="AU1601" s="144" t="s">
        <v>88</v>
      </c>
      <c r="AV1601" s="13" t="s">
        <v>88</v>
      </c>
      <c r="AW1601" s="13" t="s">
        <v>32</v>
      </c>
      <c r="AX1601" s="13" t="s">
        <v>78</v>
      </c>
      <c r="AY1601" s="144" t="s">
        <v>153</v>
      </c>
    </row>
    <row r="1602" spans="2:65" s="14" customFormat="1">
      <c r="B1602" s="148"/>
      <c r="C1602" s="227"/>
      <c r="D1602" s="220" t="s">
        <v>162</v>
      </c>
      <c r="E1602" s="228" t="s">
        <v>1</v>
      </c>
      <c r="F1602" s="229" t="s">
        <v>165</v>
      </c>
      <c r="G1602" s="227"/>
      <c r="H1602" s="230">
        <v>942.05600000000004</v>
      </c>
      <c r="I1602" s="150"/>
      <c r="J1602" s="227"/>
      <c r="L1602" s="148"/>
      <c r="M1602" s="151"/>
      <c r="T1602" s="152"/>
      <c r="AT1602" s="149" t="s">
        <v>162</v>
      </c>
      <c r="AU1602" s="149" t="s">
        <v>88</v>
      </c>
      <c r="AV1602" s="14" t="s">
        <v>166</v>
      </c>
      <c r="AW1602" s="14" t="s">
        <v>32</v>
      </c>
      <c r="AX1602" s="14" t="s">
        <v>78</v>
      </c>
      <c r="AY1602" s="149" t="s">
        <v>153</v>
      </c>
    </row>
    <row r="1603" spans="2:65" s="15" customFormat="1">
      <c r="B1603" s="153"/>
      <c r="C1603" s="231"/>
      <c r="D1603" s="220" t="s">
        <v>162</v>
      </c>
      <c r="E1603" s="232" t="s">
        <v>1</v>
      </c>
      <c r="F1603" s="233" t="s">
        <v>167</v>
      </c>
      <c r="G1603" s="231"/>
      <c r="H1603" s="234">
        <v>942.05600000000004</v>
      </c>
      <c r="I1603" s="155"/>
      <c r="J1603" s="231"/>
      <c r="L1603" s="153"/>
      <c r="M1603" s="156"/>
      <c r="T1603" s="157"/>
      <c r="AT1603" s="154" t="s">
        <v>162</v>
      </c>
      <c r="AU1603" s="154" t="s">
        <v>88</v>
      </c>
      <c r="AV1603" s="15" t="s">
        <v>160</v>
      </c>
      <c r="AW1603" s="15" t="s">
        <v>32</v>
      </c>
      <c r="AX1603" s="15" t="s">
        <v>86</v>
      </c>
      <c r="AY1603" s="154" t="s">
        <v>153</v>
      </c>
    </row>
    <row r="1604" spans="2:65" s="1" customFormat="1" ht="24.15" customHeight="1">
      <c r="B1604" s="129"/>
      <c r="C1604" s="214" t="s">
        <v>1583</v>
      </c>
      <c r="D1604" s="214" t="s">
        <v>155</v>
      </c>
      <c r="E1604" s="215" t="s">
        <v>1584</v>
      </c>
      <c r="F1604" s="216" t="s">
        <v>1585</v>
      </c>
      <c r="G1604" s="217" t="s">
        <v>217</v>
      </c>
      <c r="H1604" s="218">
        <v>105.86799999999999</v>
      </c>
      <c r="I1604" s="131"/>
      <c r="J1604" s="248">
        <f>ROUND(I1604*H1604,2)</f>
        <v>0</v>
      </c>
      <c r="K1604" s="130" t="s">
        <v>159</v>
      </c>
      <c r="L1604" s="32"/>
      <c r="M1604" s="132" t="s">
        <v>1</v>
      </c>
      <c r="N1604" s="133" t="s">
        <v>43</v>
      </c>
      <c r="P1604" s="134">
        <f>O1604*H1604</f>
        <v>0</v>
      </c>
      <c r="Q1604" s="134">
        <v>0</v>
      </c>
      <c r="R1604" s="134">
        <f>Q1604*H1604</f>
        <v>0</v>
      </c>
      <c r="S1604" s="134">
        <v>1.4999999999999999E-4</v>
      </c>
      <c r="T1604" s="135">
        <f>S1604*H1604</f>
        <v>1.5880199999999997E-2</v>
      </c>
      <c r="AR1604" s="136" t="s">
        <v>271</v>
      </c>
      <c r="AT1604" s="136" t="s">
        <v>155</v>
      </c>
      <c r="AU1604" s="136" t="s">
        <v>88</v>
      </c>
      <c r="AY1604" s="17" t="s">
        <v>153</v>
      </c>
      <c r="BE1604" s="137">
        <f>IF(N1604="základní",J1604,0)</f>
        <v>0</v>
      </c>
      <c r="BF1604" s="137">
        <f>IF(N1604="snížená",J1604,0)</f>
        <v>0</v>
      </c>
      <c r="BG1604" s="137">
        <f>IF(N1604="zákl. přenesená",J1604,0)</f>
        <v>0</v>
      </c>
      <c r="BH1604" s="137">
        <f>IF(N1604="sníž. přenesená",J1604,0)</f>
        <v>0</v>
      </c>
      <c r="BI1604" s="137">
        <f>IF(N1604="nulová",J1604,0)</f>
        <v>0</v>
      </c>
      <c r="BJ1604" s="17" t="s">
        <v>86</v>
      </c>
      <c r="BK1604" s="137">
        <f>ROUND(I1604*H1604,2)</f>
        <v>0</v>
      </c>
      <c r="BL1604" s="17" t="s">
        <v>271</v>
      </c>
      <c r="BM1604" s="136" t="s">
        <v>1586</v>
      </c>
    </row>
    <row r="1605" spans="2:65" s="13" customFormat="1">
      <c r="B1605" s="143"/>
      <c r="C1605" s="223"/>
      <c r="D1605" s="220" t="s">
        <v>162</v>
      </c>
      <c r="E1605" s="224" t="s">
        <v>1</v>
      </c>
      <c r="F1605" s="225" t="s">
        <v>1587</v>
      </c>
      <c r="G1605" s="223"/>
      <c r="H1605" s="226">
        <v>105.86799999999999</v>
      </c>
      <c r="I1605" s="145"/>
      <c r="J1605" s="223"/>
      <c r="L1605" s="143"/>
      <c r="M1605" s="146"/>
      <c r="T1605" s="147"/>
      <c r="AT1605" s="144" t="s">
        <v>162</v>
      </c>
      <c r="AU1605" s="144" t="s">
        <v>88</v>
      </c>
      <c r="AV1605" s="13" t="s">
        <v>88</v>
      </c>
      <c r="AW1605" s="13" t="s">
        <v>32</v>
      </c>
      <c r="AX1605" s="13" t="s">
        <v>78</v>
      </c>
      <c r="AY1605" s="144" t="s">
        <v>153</v>
      </c>
    </row>
    <row r="1606" spans="2:65" s="14" customFormat="1">
      <c r="B1606" s="148"/>
      <c r="C1606" s="227"/>
      <c r="D1606" s="220" t="s">
        <v>162</v>
      </c>
      <c r="E1606" s="228" t="s">
        <v>1</v>
      </c>
      <c r="F1606" s="229" t="s">
        <v>165</v>
      </c>
      <c r="G1606" s="227"/>
      <c r="H1606" s="230">
        <v>105.86799999999999</v>
      </c>
      <c r="I1606" s="150"/>
      <c r="J1606" s="227"/>
      <c r="L1606" s="148"/>
      <c r="M1606" s="151"/>
      <c r="T1606" s="152"/>
      <c r="AT1606" s="149" t="s">
        <v>162</v>
      </c>
      <c r="AU1606" s="149" t="s">
        <v>88</v>
      </c>
      <c r="AV1606" s="14" t="s">
        <v>166</v>
      </c>
      <c r="AW1606" s="14" t="s">
        <v>32</v>
      </c>
      <c r="AX1606" s="14" t="s">
        <v>78</v>
      </c>
      <c r="AY1606" s="149" t="s">
        <v>153</v>
      </c>
    </row>
    <row r="1607" spans="2:65" s="15" customFormat="1">
      <c r="B1607" s="153"/>
      <c r="C1607" s="231"/>
      <c r="D1607" s="220" t="s">
        <v>162</v>
      </c>
      <c r="E1607" s="232" t="s">
        <v>1</v>
      </c>
      <c r="F1607" s="233" t="s">
        <v>167</v>
      </c>
      <c r="G1607" s="231"/>
      <c r="H1607" s="234">
        <v>105.86799999999999</v>
      </c>
      <c r="I1607" s="155"/>
      <c r="J1607" s="231"/>
      <c r="L1607" s="153"/>
      <c r="M1607" s="156"/>
      <c r="T1607" s="157"/>
      <c r="AT1607" s="154" t="s">
        <v>162</v>
      </c>
      <c r="AU1607" s="154" t="s">
        <v>88</v>
      </c>
      <c r="AV1607" s="15" t="s">
        <v>160</v>
      </c>
      <c r="AW1607" s="15" t="s">
        <v>32</v>
      </c>
      <c r="AX1607" s="15" t="s">
        <v>86</v>
      </c>
      <c r="AY1607" s="154" t="s">
        <v>153</v>
      </c>
    </row>
    <row r="1608" spans="2:65" s="1" customFormat="1" ht="16.5" customHeight="1">
      <c r="B1608" s="129"/>
      <c r="C1608" s="214" t="s">
        <v>1588</v>
      </c>
      <c r="D1608" s="214" t="s">
        <v>155</v>
      </c>
      <c r="E1608" s="215" t="s">
        <v>1589</v>
      </c>
      <c r="F1608" s="216" t="s">
        <v>1590</v>
      </c>
      <c r="G1608" s="217" t="s">
        <v>217</v>
      </c>
      <c r="H1608" s="218">
        <v>1056.22</v>
      </c>
      <c r="I1608" s="131"/>
      <c r="J1608" s="248">
        <f>ROUND(I1608*H1608,2)</f>
        <v>0</v>
      </c>
      <c r="K1608" s="130" t="s">
        <v>159</v>
      </c>
      <c r="L1608" s="32"/>
      <c r="M1608" s="132" t="s">
        <v>1</v>
      </c>
      <c r="N1608" s="133" t="s">
        <v>43</v>
      </c>
      <c r="P1608" s="134">
        <f>O1608*H1608</f>
        <v>0</v>
      </c>
      <c r="Q1608" s="134">
        <v>1E-3</v>
      </c>
      <c r="R1608" s="134">
        <f>Q1608*H1608</f>
        <v>1.0562200000000002</v>
      </c>
      <c r="S1608" s="134">
        <v>3.1E-4</v>
      </c>
      <c r="T1608" s="135">
        <f>S1608*H1608</f>
        <v>0.3274282</v>
      </c>
      <c r="AR1608" s="136" t="s">
        <v>271</v>
      </c>
      <c r="AT1608" s="136" t="s">
        <v>155</v>
      </c>
      <c r="AU1608" s="136" t="s">
        <v>88</v>
      </c>
      <c r="AY1608" s="17" t="s">
        <v>153</v>
      </c>
      <c r="BE1608" s="137">
        <f>IF(N1608="základní",J1608,0)</f>
        <v>0</v>
      </c>
      <c r="BF1608" s="137">
        <f>IF(N1608="snížená",J1608,0)</f>
        <v>0</v>
      </c>
      <c r="BG1608" s="137">
        <f>IF(N1608="zákl. přenesená",J1608,0)</f>
        <v>0</v>
      </c>
      <c r="BH1608" s="137">
        <f>IF(N1608="sníž. přenesená",J1608,0)</f>
        <v>0</v>
      </c>
      <c r="BI1608" s="137">
        <f>IF(N1608="nulová",J1608,0)</f>
        <v>0</v>
      </c>
      <c r="BJ1608" s="17" t="s">
        <v>86</v>
      </c>
      <c r="BK1608" s="137">
        <f>ROUND(I1608*H1608,2)</f>
        <v>0</v>
      </c>
      <c r="BL1608" s="17" t="s">
        <v>271</v>
      </c>
      <c r="BM1608" s="136" t="s">
        <v>1591</v>
      </c>
    </row>
    <row r="1609" spans="2:65" s="12" customFormat="1">
      <c r="B1609" s="138"/>
      <c r="C1609" s="219"/>
      <c r="D1609" s="220" t="s">
        <v>162</v>
      </c>
      <c r="E1609" s="221" t="s">
        <v>1</v>
      </c>
      <c r="F1609" s="222" t="s">
        <v>1592</v>
      </c>
      <c r="G1609" s="219"/>
      <c r="H1609" s="221" t="s">
        <v>1</v>
      </c>
      <c r="I1609" s="140"/>
      <c r="J1609" s="219"/>
      <c r="L1609" s="138"/>
      <c r="M1609" s="141"/>
      <c r="T1609" s="142"/>
      <c r="AT1609" s="139" t="s">
        <v>162</v>
      </c>
      <c r="AU1609" s="139" t="s">
        <v>88</v>
      </c>
      <c r="AV1609" s="12" t="s">
        <v>86</v>
      </c>
      <c r="AW1609" s="12" t="s">
        <v>32</v>
      </c>
      <c r="AX1609" s="12" t="s">
        <v>78</v>
      </c>
      <c r="AY1609" s="139" t="s">
        <v>153</v>
      </c>
    </row>
    <row r="1610" spans="2:65" s="12" customFormat="1">
      <c r="B1610" s="138"/>
      <c r="C1610" s="219"/>
      <c r="D1610" s="220" t="s">
        <v>162</v>
      </c>
      <c r="E1610" s="221" t="s">
        <v>1</v>
      </c>
      <c r="F1610" s="222" t="s">
        <v>264</v>
      </c>
      <c r="G1610" s="219"/>
      <c r="H1610" s="221" t="s">
        <v>1</v>
      </c>
      <c r="I1610" s="140"/>
      <c r="J1610" s="219"/>
      <c r="L1610" s="138"/>
      <c r="M1610" s="141"/>
      <c r="T1610" s="142"/>
      <c r="AT1610" s="139" t="s">
        <v>162</v>
      </c>
      <c r="AU1610" s="139" t="s">
        <v>88</v>
      </c>
      <c r="AV1610" s="12" t="s">
        <v>86</v>
      </c>
      <c r="AW1610" s="12" t="s">
        <v>32</v>
      </c>
      <c r="AX1610" s="12" t="s">
        <v>78</v>
      </c>
      <c r="AY1610" s="139" t="s">
        <v>153</v>
      </c>
    </row>
    <row r="1611" spans="2:65" s="12" customFormat="1">
      <c r="B1611" s="138"/>
      <c r="C1611" s="219"/>
      <c r="D1611" s="220" t="s">
        <v>162</v>
      </c>
      <c r="E1611" s="221" t="s">
        <v>1</v>
      </c>
      <c r="F1611" s="222" t="s">
        <v>1593</v>
      </c>
      <c r="G1611" s="219"/>
      <c r="H1611" s="221" t="s">
        <v>1</v>
      </c>
      <c r="I1611" s="140"/>
      <c r="J1611" s="219"/>
      <c r="L1611" s="138"/>
      <c r="M1611" s="141"/>
      <c r="T1611" s="142"/>
      <c r="AT1611" s="139" t="s">
        <v>162</v>
      </c>
      <c r="AU1611" s="139" t="s">
        <v>88</v>
      </c>
      <c r="AV1611" s="12" t="s">
        <v>86</v>
      </c>
      <c r="AW1611" s="12" t="s">
        <v>32</v>
      </c>
      <c r="AX1611" s="12" t="s">
        <v>78</v>
      </c>
      <c r="AY1611" s="139" t="s">
        <v>153</v>
      </c>
    </row>
    <row r="1612" spans="2:65" s="12" customFormat="1">
      <c r="B1612" s="138"/>
      <c r="C1612" s="219"/>
      <c r="D1612" s="220" t="s">
        <v>162</v>
      </c>
      <c r="E1612" s="221" t="s">
        <v>1</v>
      </c>
      <c r="F1612" s="222" t="s">
        <v>470</v>
      </c>
      <c r="G1612" s="219"/>
      <c r="H1612" s="221" t="s">
        <v>1</v>
      </c>
      <c r="I1612" s="140"/>
      <c r="J1612" s="219"/>
      <c r="L1612" s="138"/>
      <c r="M1612" s="141"/>
      <c r="T1612" s="142"/>
      <c r="AT1612" s="139" t="s">
        <v>162</v>
      </c>
      <c r="AU1612" s="139" t="s">
        <v>88</v>
      </c>
      <c r="AV1612" s="12" t="s">
        <v>86</v>
      </c>
      <c r="AW1612" s="12" t="s">
        <v>32</v>
      </c>
      <c r="AX1612" s="12" t="s">
        <v>78</v>
      </c>
      <c r="AY1612" s="139" t="s">
        <v>153</v>
      </c>
    </row>
    <row r="1613" spans="2:65" s="13" customFormat="1">
      <c r="B1613" s="143"/>
      <c r="C1613" s="223"/>
      <c r="D1613" s="220" t="s">
        <v>162</v>
      </c>
      <c r="E1613" s="224" t="s">
        <v>1</v>
      </c>
      <c r="F1613" s="225" t="s">
        <v>471</v>
      </c>
      <c r="G1613" s="223"/>
      <c r="H1613" s="226">
        <v>63.5</v>
      </c>
      <c r="I1613" s="145"/>
      <c r="J1613" s="223"/>
      <c r="L1613" s="143"/>
      <c r="M1613" s="146"/>
      <c r="T1613" s="147"/>
      <c r="AT1613" s="144" t="s">
        <v>162</v>
      </c>
      <c r="AU1613" s="144" t="s">
        <v>88</v>
      </c>
      <c r="AV1613" s="13" t="s">
        <v>88</v>
      </c>
      <c r="AW1613" s="13" t="s">
        <v>32</v>
      </c>
      <c r="AX1613" s="13" t="s">
        <v>78</v>
      </c>
      <c r="AY1613" s="144" t="s">
        <v>153</v>
      </c>
    </row>
    <row r="1614" spans="2:65" s="12" customFormat="1">
      <c r="B1614" s="138"/>
      <c r="C1614" s="219"/>
      <c r="D1614" s="220" t="s">
        <v>162</v>
      </c>
      <c r="E1614" s="221" t="s">
        <v>1</v>
      </c>
      <c r="F1614" s="222" t="s">
        <v>356</v>
      </c>
      <c r="G1614" s="219"/>
      <c r="H1614" s="221" t="s">
        <v>1</v>
      </c>
      <c r="I1614" s="140"/>
      <c r="J1614" s="219"/>
      <c r="L1614" s="138"/>
      <c r="M1614" s="141"/>
      <c r="T1614" s="142"/>
      <c r="AT1614" s="139" t="s">
        <v>162</v>
      </c>
      <c r="AU1614" s="139" t="s">
        <v>88</v>
      </c>
      <c r="AV1614" s="12" t="s">
        <v>86</v>
      </c>
      <c r="AW1614" s="12" t="s">
        <v>32</v>
      </c>
      <c r="AX1614" s="12" t="s">
        <v>78</v>
      </c>
      <c r="AY1614" s="139" t="s">
        <v>153</v>
      </c>
    </row>
    <row r="1615" spans="2:65" s="13" customFormat="1">
      <c r="B1615" s="143"/>
      <c r="C1615" s="223"/>
      <c r="D1615" s="220" t="s">
        <v>162</v>
      </c>
      <c r="E1615" s="224" t="s">
        <v>1</v>
      </c>
      <c r="F1615" s="225" t="s">
        <v>474</v>
      </c>
      <c r="G1615" s="223"/>
      <c r="H1615" s="226">
        <v>20.3</v>
      </c>
      <c r="I1615" s="145"/>
      <c r="J1615" s="223"/>
      <c r="L1615" s="143"/>
      <c r="M1615" s="146"/>
      <c r="T1615" s="147"/>
      <c r="AT1615" s="144" t="s">
        <v>162</v>
      </c>
      <c r="AU1615" s="144" t="s">
        <v>88</v>
      </c>
      <c r="AV1615" s="13" t="s">
        <v>88</v>
      </c>
      <c r="AW1615" s="13" t="s">
        <v>32</v>
      </c>
      <c r="AX1615" s="13" t="s">
        <v>78</v>
      </c>
      <c r="AY1615" s="144" t="s">
        <v>153</v>
      </c>
    </row>
    <row r="1616" spans="2:65" s="12" customFormat="1">
      <c r="B1616" s="138"/>
      <c r="C1616" s="219"/>
      <c r="D1616" s="220" t="s">
        <v>162</v>
      </c>
      <c r="E1616" s="221" t="s">
        <v>1</v>
      </c>
      <c r="F1616" s="222" t="s">
        <v>541</v>
      </c>
      <c r="G1616" s="219"/>
      <c r="H1616" s="221" t="s">
        <v>1</v>
      </c>
      <c r="I1616" s="140"/>
      <c r="J1616" s="219"/>
      <c r="L1616" s="138"/>
      <c r="M1616" s="141"/>
      <c r="T1616" s="142"/>
      <c r="AT1616" s="139" t="s">
        <v>162</v>
      </c>
      <c r="AU1616" s="139" t="s">
        <v>88</v>
      </c>
      <c r="AV1616" s="12" t="s">
        <v>86</v>
      </c>
      <c r="AW1616" s="12" t="s">
        <v>32</v>
      </c>
      <c r="AX1616" s="12" t="s">
        <v>78</v>
      </c>
      <c r="AY1616" s="139" t="s">
        <v>153</v>
      </c>
    </row>
    <row r="1617" spans="2:51" s="13" customFormat="1">
      <c r="B1617" s="143"/>
      <c r="C1617" s="223"/>
      <c r="D1617" s="220" t="s">
        <v>162</v>
      </c>
      <c r="E1617" s="224" t="s">
        <v>1</v>
      </c>
      <c r="F1617" s="225" t="s">
        <v>1594</v>
      </c>
      <c r="G1617" s="223"/>
      <c r="H1617" s="226">
        <v>64.400000000000006</v>
      </c>
      <c r="I1617" s="145"/>
      <c r="J1617" s="223"/>
      <c r="L1617" s="143"/>
      <c r="M1617" s="146"/>
      <c r="T1617" s="147"/>
      <c r="AT1617" s="144" t="s">
        <v>162</v>
      </c>
      <c r="AU1617" s="144" t="s">
        <v>88</v>
      </c>
      <c r="AV1617" s="13" t="s">
        <v>88</v>
      </c>
      <c r="AW1617" s="13" t="s">
        <v>32</v>
      </c>
      <c r="AX1617" s="13" t="s">
        <v>78</v>
      </c>
      <c r="AY1617" s="144" t="s">
        <v>153</v>
      </c>
    </row>
    <row r="1618" spans="2:51" s="12" customFormat="1">
      <c r="B1618" s="138"/>
      <c r="C1618" s="219"/>
      <c r="D1618" s="220" t="s">
        <v>162</v>
      </c>
      <c r="E1618" s="221" t="s">
        <v>1</v>
      </c>
      <c r="F1618" s="222" t="s">
        <v>1595</v>
      </c>
      <c r="G1618" s="219"/>
      <c r="H1618" s="221" t="s">
        <v>1</v>
      </c>
      <c r="I1618" s="140"/>
      <c r="J1618" s="219"/>
      <c r="L1618" s="138"/>
      <c r="M1618" s="141"/>
      <c r="T1618" s="142"/>
      <c r="AT1618" s="139" t="s">
        <v>162</v>
      </c>
      <c r="AU1618" s="139" t="s">
        <v>88</v>
      </c>
      <c r="AV1618" s="12" t="s">
        <v>86</v>
      </c>
      <c r="AW1618" s="12" t="s">
        <v>32</v>
      </c>
      <c r="AX1618" s="12" t="s">
        <v>78</v>
      </c>
      <c r="AY1618" s="139" t="s">
        <v>153</v>
      </c>
    </row>
    <row r="1619" spans="2:51" s="12" customFormat="1">
      <c r="B1619" s="138"/>
      <c r="C1619" s="219"/>
      <c r="D1619" s="220" t="s">
        <v>162</v>
      </c>
      <c r="E1619" s="221" t="s">
        <v>1</v>
      </c>
      <c r="F1619" s="222" t="s">
        <v>470</v>
      </c>
      <c r="G1619" s="219"/>
      <c r="H1619" s="221" t="s">
        <v>1</v>
      </c>
      <c r="I1619" s="140"/>
      <c r="J1619" s="219"/>
      <c r="L1619" s="138"/>
      <c r="M1619" s="141"/>
      <c r="T1619" s="142"/>
      <c r="AT1619" s="139" t="s">
        <v>162</v>
      </c>
      <c r="AU1619" s="139" t="s">
        <v>88</v>
      </c>
      <c r="AV1619" s="12" t="s">
        <v>86</v>
      </c>
      <c r="AW1619" s="12" t="s">
        <v>32</v>
      </c>
      <c r="AX1619" s="12" t="s">
        <v>78</v>
      </c>
      <c r="AY1619" s="139" t="s">
        <v>153</v>
      </c>
    </row>
    <row r="1620" spans="2:51" s="13" customFormat="1">
      <c r="B1620" s="143"/>
      <c r="C1620" s="223"/>
      <c r="D1620" s="220" t="s">
        <v>162</v>
      </c>
      <c r="E1620" s="224" t="s">
        <v>1</v>
      </c>
      <c r="F1620" s="225" t="s">
        <v>1596</v>
      </c>
      <c r="G1620" s="223"/>
      <c r="H1620" s="226">
        <v>164.00399999999999</v>
      </c>
      <c r="I1620" s="145"/>
      <c r="J1620" s="223"/>
      <c r="L1620" s="143"/>
      <c r="M1620" s="146"/>
      <c r="T1620" s="147"/>
      <c r="AT1620" s="144" t="s">
        <v>162</v>
      </c>
      <c r="AU1620" s="144" t="s">
        <v>88</v>
      </c>
      <c r="AV1620" s="13" t="s">
        <v>88</v>
      </c>
      <c r="AW1620" s="13" t="s">
        <v>32</v>
      </c>
      <c r="AX1620" s="13" t="s">
        <v>78</v>
      </c>
      <c r="AY1620" s="144" t="s">
        <v>153</v>
      </c>
    </row>
    <row r="1621" spans="2:51" s="12" customFormat="1">
      <c r="B1621" s="138"/>
      <c r="C1621" s="219"/>
      <c r="D1621" s="220" t="s">
        <v>162</v>
      </c>
      <c r="E1621" s="221" t="s">
        <v>1</v>
      </c>
      <c r="F1621" s="222" t="s">
        <v>1597</v>
      </c>
      <c r="G1621" s="219"/>
      <c r="H1621" s="221" t="s">
        <v>1</v>
      </c>
      <c r="I1621" s="140"/>
      <c r="J1621" s="219"/>
      <c r="L1621" s="138"/>
      <c r="M1621" s="141"/>
      <c r="T1621" s="142"/>
      <c r="AT1621" s="139" t="s">
        <v>162</v>
      </c>
      <c r="AU1621" s="139" t="s">
        <v>88</v>
      </c>
      <c r="AV1621" s="12" t="s">
        <v>86</v>
      </c>
      <c r="AW1621" s="12" t="s">
        <v>32</v>
      </c>
      <c r="AX1621" s="12" t="s">
        <v>78</v>
      </c>
      <c r="AY1621" s="139" t="s">
        <v>153</v>
      </c>
    </row>
    <row r="1622" spans="2:51" s="13" customFormat="1">
      <c r="B1622" s="143"/>
      <c r="C1622" s="223"/>
      <c r="D1622" s="220" t="s">
        <v>162</v>
      </c>
      <c r="E1622" s="224" t="s">
        <v>1</v>
      </c>
      <c r="F1622" s="225" t="s">
        <v>1598</v>
      </c>
      <c r="G1622" s="223"/>
      <c r="H1622" s="226">
        <v>-21.53</v>
      </c>
      <c r="I1622" s="145"/>
      <c r="J1622" s="223"/>
      <c r="L1622" s="143"/>
      <c r="M1622" s="146"/>
      <c r="T1622" s="147"/>
      <c r="AT1622" s="144" t="s">
        <v>162</v>
      </c>
      <c r="AU1622" s="144" t="s">
        <v>88</v>
      </c>
      <c r="AV1622" s="13" t="s">
        <v>88</v>
      </c>
      <c r="AW1622" s="13" t="s">
        <v>32</v>
      </c>
      <c r="AX1622" s="13" t="s">
        <v>78</v>
      </c>
      <c r="AY1622" s="144" t="s">
        <v>153</v>
      </c>
    </row>
    <row r="1623" spans="2:51" s="12" customFormat="1">
      <c r="B1623" s="138"/>
      <c r="C1623" s="219"/>
      <c r="D1623" s="220" t="s">
        <v>162</v>
      </c>
      <c r="E1623" s="221" t="s">
        <v>1</v>
      </c>
      <c r="F1623" s="222" t="s">
        <v>472</v>
      </c>
      <c r="G1623" s="219"/>
      <c r="H1623" s="221" t="s">
        <v>1</v>
      </c>
      <c r="I1623" s="140"/>
      <c r="J1623" s="219"/>
      <c r="L1623" s="138"/>
      <c r="M1623" s="141"/>
      <c r="T1623" s="142"/>
      <c r="AT1623" s="139" t="s">
        <v>162</v>
      </c>
      <c r="AU1623" s="139" t="s">
        <v>88</v>
      </c>
      <c r="AV1623" s="12" t="s">
        <v>86</v>
      </c>
      <c r="AW1623" s="12" t="s">
        <v>32</v>
      </c>
      <c r="AX1623" s="12" t="s">
        <v>78</v>
      </c>
      <c r="AY1623" s="139" t="s">
        <v>153</v>
      </c>
    </row>
    <row r="1624" spans="2:51" s="13" customFormat="1">
      <c r="B1624" s="143"/>
      <c r="C1624" s="223"/>
      <c r="D1624" s="220" t="s">
        <v>162</v>
      </c>
      <c r="E1624" s="224" t="s">
        <v>1</v>
      </c>
      <c r="F1624" s="225" t="s">
        <v>1599</v>
      </c>
      <c r="G1624" s="223"/>
      <c r="H1624" s="226">
        <v>104.82</v>
      </c>
      <c r="I1624" s="145"/>
      <c r="J1624" s="223"/>
      <c r="L1624" s="143"/>
      <c r="M1624" s="146"/>
      <c r="T1624" s="147"/>
      <c r="AT1624" s="144" t="s">
        <v>162</v>
      </c>
      <c r="AU1624" s="144" t="s">
        <v>88</v>
      </c>
      <c r="AV1624" s="13" t="s">
        <v>88</v>
      </c>
      <c r="AW1624" s="13" t="s">
        <v>32</v>
      </c>
      <c r="AX1624" s="13" t="s">
        <v>78</v>
      </c>
      <c r="AY1624" s="144" t="s">
        <v>153</v>
      </c>
    </row>
    <row r="1625" spans="2:51" s="12" customFormat="1">
      <c r="B1625" s="138"/>
      <c r="C1625" s="219"/>
      <c r="D1625" s="220" t="s">
        <v>162</v>
      </c>
      <c r="E1625" s="221" t="s">
        <v>1</v>
      </c>
      <c r="F1625" s="222" t="s">
        <v>1597</v>
      </c>
      <c r="G1625" s="219"/>
      <c r="H1625" s="221" t="s">
        <v>1</v>
      </c>
      <c r="I1625" s="140"/>
      <c r="J1625" s="219"/>
      <c r="L1625" s="138"/>
      <c r="M1625" s="141"/>
      <c r="T1625" s="142"/>
      <c r="AT1625" s="139" t="s">
        <v>162</v>
      </c>
      <c r="AU1625" s="139" t="s">
        <v>88</v>
      </c>
      <c r="AV1625" s="12" t="s">
        <v>86</v>
      </c>
      <c r="AW1625" s="12" t="s">
        <v>32</v>
      </c>
      <c r="AX1625" s="12" t="s">
        <v>78</v>
      </c>
      <c r="AY1625" s="139" t="s">
        <v>153</v>
      </c>
    </row>
    <row r="1626" spans="2:51" s="13" customFormat="1">
      <c r="B1626" s="143"/>
      <c r="C1626" s="223"/>
      <c r="D1626" s="220" t="s">
        <v>162</v>
      </c>
      <c r="E1626" s="224" t="s">
        <v>1</v>
      </c>
      <c r="F1626" s="225" t="s">
        <v>1600</v>
      </c>
      <c r="G1626" s="223"/>
      <c r="H1626" s="226">
        <v>-11.8</v>
      </c>
      <c r="I1626" s="145"/>
      <c r="J1626" s="223"/>
      <c r="L1626" s="143"/>
      <c r="M1626" s="146"/>
      <c r="T1626" s="147"/>
      <c r="AT1626" s="144" t="s">
        <v>162</v>
      </c>
      <c r="AU1626" s="144" t="s">
        <v>88</v>
      </c>
      <c r="AV1626" s="13" t="s">
        <v>88</v>
      </c>
      <c r="AW1626" s="13" t="s">
        <v>32</v>
      </c>
      <c r="AX1626" s="13" t="s">
        <v>78</v>
      </c>
      <c r="AY1626" s="144" t="s">
        <v>153</v>
      </c>
    </row>
    <row r="1627" spans="2:51" s="12" customFormat="1">
      <c r="B1627" s="138"/>
      <c r="C1627" s="219"/>
      <c r="D1627" s="220" t="s">
        <v>162</v>
      </c>
      <c r="E1627" s="221" t="s">
        <v>1</v>
      </c>
      <c r="F1627" s="222" t="s">
        <v>1601</v>
      </c>
      <c r="G1627" s="219"/>
      <c r="H1627" s="221" t="s">
        <v>1</v>
      </c>
      <c r="I1627" s="140"/>
      <c r="J1627" s="219"/>
      <c r="L1627" s="138"/>
      <c r="M1627" s="141"/>
      <c r="T1627" s="142"/>
      <c r="AT1627" s="139" t="s">
        <v>162</v>
      </c>
      <c r="AU1627" s="139" t="s">
        <v>88</v>
      </c>
      <c r="AV1627" s="12" t="s">
        <v>86</v>
      </c>
      <c r="AW1627" s="12" t="s">
        <v>32</v>
      </c>
      <c r="AX1627" s="12" t="s">
        <v>78</v>
      </c>
      <c r="AY1627" s="139" t="s">
        <v>153</v>
      </c>
    </row>
    <row r="1628" spans="2:51" s="13" customFormat="1">
      <c r="B1628" s="143"/>
      <c r="C1628" s="223"/>
      <c r="D1628" s="220" t="s">
        <v>162</v>
      </c>
      <c r="E1628" s="224" t="s">
        <v>1</v>
      </c>
      <c r="F1628" s="225" t="s">
        <v>1602</v>
      </c>
      <c r="G1628" s="223"/>
      <c r="H1628" s="226">
        <v>39.06</v>
      </c>
      <c r="I1628" s="145"/>
      <c r="J1628" s="223"/>
      <c r="L1628" s="143"/>
      <c r="M1628" s="146"/>
      <c r="T1628" s="147"/>
      <c r="AT1628" s="144" t="s">
        <v>162</v>
      </c>
      <c r="AU1628" s="144" t="s">
        <v>88</v>
      </c>
      <c r="AV1628" s="13" t="s">
        <v>88</v>
      </c>
      <c r="AW1628" s="13" t="s">
        <v>32</v>
      </c>
      <c r="AX1628" s="13" t="s">
        <v>78</v>
      </c>
      <c r="AY1628" s="144" t="s">
        <v>153</v>
      </c>
    </row>
    <row r="1629" spans="2:51" s="12" customFormat="1">
      <c r="B1629" s="138"/>
      <c r="C1629" s="219"/>
      <c r="D1629" s="220" t="s">
        <v>162</v>
      </c>
      <c r="E1629" s="221" t="s">
        <v>1</v>
      </c>
      <c r="F1629" s="222" t="s">
        <v>1597</v>
      </c>
      <c r="G1629" s="219"/>
      <c r="H1629" s="221" t="s">
        <v>1</v>
      </c>
      <c r="I1629" s="140"/>
      <c r="J1629" s="219"/>
      <c r="L1629" s="138"/>
      <c r="M1629" s="141"/>
      <c r="T1629" s="142"/>
      <c r="AT1629" s="139" t="s">
        <v>162</v>
      </c>
      <c r="AU1629" s="139" t="s">
        <v>88</v>
      </c>
      <c r="AV1629" s="12" t="s">
        <v>86</v>
      </c>
      <c r="AW1629" s="12" t="s">
        <v>32</v>
      </c>
      <c r="AX1629" s="12" t="s">
        <v>78</v>
      </c>
      <c r="AY1629" s="139" t="s">
        <v>153</v>
      </c>
    </row>
    <row r="1630" spans="2:51" s="13" customFormat="1">
      <c r="B1630" s="143"/>
      <c r="C1630" s="223"/>
      <c r="D1630" s="220" t="s">
        <v>162</v>
      </c>
      <c r="E1630" s="224" t="s">
        <v>1</v>
      </c>
      <c r="F1630" s="225" t="s">
        <v>1603</v>
      </c>
      <c r="G1630" s="223"/>
      <c r="H1630" s="226">
        <v>-7.84</v>
      </c>
      <c r="I1630" s="145"/>
      <c r="J1630" s="223"/>
      <c r="L1630" s="143"/>
      <c r="M1630" s="146"/>
      <c r="T1630" s="147"/>
      <c r="AT1630" s="144" t="s">
        <v>162</v>
      </c>
      <c r="AU1630" s="144" t="s">
        <v>88</v>
      </c>
      <c r="AV1630" s="13" t="s">
        <v>88</v>
      </c>
      <c r="AW1630" s="13" t="s">
        <v>32</v>
      </c>
      <c r="AX1630" s="13" t="s">
        <v>78</v>
      </c>
      <c r="AY1630" s="144" t="s">
        <v>153</v>
      </c>
    </row>
    <row r="1631" spans="2:51" s="12" customFormat="1">
      <c r="B1631" s="138"/>
      <c r="C1631" s="219"/>
      <c r="D1631" s="220" t="s">
        <v>162</v>
      </c>
      <c r="E1631" s="221" t="s">
        <v>1</v>
      </c>
      <c r="F1631" s="222" t="s">
        <v>314</v>
      </c>
      <c r="G1631" s="219"/>
      <c r="H1631" s="221" t="s">
        <v>1</v>
      </c>
      <c r="I1631" s="140"/>
      <c r="J1631" s="219"/>
      <c r="L1631" s="138"/>
      <c r="M1631" s="141"/>
      <c r="T1631" s="142"/>
      <c r="AT1631" s="139" t="s">
        <v>162</v>
      </c>
      <c r="AU1631" s="139" t="s">
        <v>88</v>
      </c>
      <c r="AV1631" s="12" t="s">
        <v>86</v>
      </c>
      <c r="AW1631" s="12" t="s">
        <v>32</v>
      </c>
      <c r="AX1631" s="12" t="s">
        <v>78</v>
      </c>
      <c r="AY1631" s="139" t="s">
        <v>153</v>
      </c>
    </row>
    <row r="1632" spans="2:51" s="13" customFormat="1">
      <c r="B1632" s="143"/>
      <c r="C1632" s="223"/>
      <c r="D1632" s="220" t="s">
        <v>162</v>
      </c>
      <c r="E1632" s="224" t="s">
        <v>1</v>
      </c>
      <c r="F1632" s="225" t="s">
        <v>1604</v>
      </c>
      <c r="G1632" s="223"/>
      <c r="H1632" s="226">
        <v>91.11</v>
      </c>
      <c r="I1632" s="145"/>
      <c r="J1632" s="223"/>
      <c r="L1632" s="143"/>
      <c r="M1632" s="146"/>
      <c r="T1632" s="147"/>
      <c r="AT1632" s="144" t="s">
        <v>162</v>
      </c>
      <c r="AU1632" s="144" t="s">
        <v>88</v>
      </c>
      <c r="AV1632" s="13" t="s">
        <v>88</v>
      </c>
      <c r="AW1632" s="13" t="s">
        <v>32</v>
      </c>
      <c r="AX1632" s="13" t="s">
        <v>78</v>
      </c>
      <c r="AY1632" s="144" t="s">
        <v>153</v>
      </c>
    </row>
    <row r="1633" spans="2:51" s="12" customFormat="1">
      <c r="B1633" s="138"/>
      <c r="C1633" s="219"/>
      <c r="D1633" s="220" t="s">
        <v>162</v>
      </c>
      <c r="E1633" s="221" t="s">
        <v>1</v>
      </c>
      <c r="F1633" s="222" t="s">
        <v>1597</v>
      </c>
      <c r="G1633" s="219"/>
      <c r="H1633" s="221" t="s">
        <v>1</v>
      </c>
      <c r="I1633" s="140"/>
      <c r="J1633" s="219"/>
      <c r="L1633" s="138"/>
      <c r="M1633" s="141"/>
      <c r="T1633" s="142"/>
      <c r="AT1633" s="139" t="s">
        <v>162</v>
      </c>
      <c r="AU1633" s="139" t="s">
        <v>88</v>
      </c>
      <c r="AV1633" s="12" t="s">
        <v>86</v>
      </c>
      <c r="AW1633" s="12" t="s">
        <v>32</v>
      </c>
      <c r="AX1633" s="12" t="s">
        <v>78</v>
      </c>
      <c r="AY1633" s="139" t="s">
        <v>153</v>
      </c>
    </row>
    <row r="1634" spans="2:51" s="13" customFormat="1">
      <c r="B1634" s="143"/>
      <c r="C1634" s="223"/>
      <c r="D1634" s="220" t="s">
        <v>162</v>
      </c>
      <c r="E1634" s="224" t="s">
        <v>1</v>
      </c>
      <c r="F1634" s="225" t="s">
        <v>1605</v>
      </c>
      <c r="G1634" s="223"/>
      <c r="H1634" s="226">
        <v>-5.12</v>
      </c>
      <c r="I1634" s="145"/>
      <c r="J1634" s="223"/>
      <c r="L1634" s="143"/>
      <c r="M1634" s="146"/>
      <c r="T1634" s="147"/>
      <c r="AT1634" s="144" t="s">
        <v>162</v>
      </c>
      <c r="AU1634" s="144" t="s">
        <v>88</v>
      </c>
      <c r="AV1634" s="13" t="s">
        <v>88</v>
      </c>
      <c r="AW1634" s="13" t="s">
        <v>32</v>
      </c>
      <c r="AX1634" s="13" t="s">
        <v>78</v>
      </c>
      <c r="AY1634" s="144" t="s">
        <v>153</v>
      </c>
    </row>
    <row r="1635" spans="2:51" s="12" customFormat="1">
      <c r="B1635" s="138"/>
      <c r="C1635" s="219"/>
      <c r="D1635" s="220" t="s">
        <v>162</v>
      </c>
      <c r="E1635" s="221" t="s">
        <v>1</v>
      </c>
      <c r="F1635" s="222" t="s">
        <v>356</v>
      </c>
      <c r="G1635" s="219"/>
      <c r="H1635" s="221" t="s">
        <v>1</v>
      </c>
      <c r="I1635" s="140"/>
      <c r="J1635" s="219"/>
      <c r="L1635" s="138"/>
      <c r="M1635" s="141"/>
      <c r="T1635" s="142"/>
      <c r="AT1635" s="139" t="s">
        <v>162</v>
      </c>
      <c r="AU1635" s="139" t="s">
        <v>88</v>
      </c>
      <c r="AV1635" s="12" t="s">
        <v>86</v>
      </c>
      <c r="AW1635" s="12" t="s">
        <v>32</v>
      </c>
      <c r="AX1635" s="12" t="s">
        <v>78</v>
      </c>
      <c r="AY1635" s="139" t="s">
        <v>153</v>
      </c>
    </row>
    <row r="1636" spans="2:51" s="13" customFormat="1">
      <c r="B1636" s="143"/>
      <c r="C1636" s="223"/>
      <c r="D1636" s="220" t="s">
        <v>162</v>
      </c>
      <c r="E1636" s="224" t="s">
        <v>1</v>
      </c>
      <c r="F1636" s="225" t="s">
        <v>1606</v>
      </c>
      <c r="G1636" s="223"/>
      <c r="H1636" s="226">
        <v>29.7</v>
      </c>
      <c r="I1636" s="145"/>
      <c r="J1636" s="223"/>
      <c r="L1636" s="143"/>
      <c r="M1636" s="146"/>
      <c r="T1636" s="147"/>
      <c r="AT1636" s="144" t="s">
        <v>162</v>
      </c>
      <c r="AU1636" s="144" t="s">
        <v>88</v>
      </c>
      <c r="AV1636" s="13" t="s">
        <v>88</v>
      </c>
      <c r="AW1636" s="13" t="s">
        <v>32</v>
      </c>
      <c r="AX1636" s="13" t="s">
        <v>78</v>
      </c>
      <c r="AY1636" s="144" t="s">
        <v>153</v>
      </c>
    </row>
    <row r="1637" spans="2:51" s="12" customFormat="1">
      <c r="B1637" s="138"/>
      <c r="C1637" s="219"/>
      <c r="D1637" s="220" t="s">
        <v>162</v>
      </c>
      <c r="E1637" s="221" t="s">
        <v>1</v>
      </c>
      <c r="F1637" s="222" t="s">
        <v>319</v>
      </c>
      <c r="G1637" s="219"/>
      <c r="H1637" s="221" t="s">
        <v>1</v>
      </c>
      <c r="I1637" s="140"/>
      <c r="J1637" s="219"/>
      <c r="L1637" s="138"/>
      <c r="M1637" s="141"/>
      <c r="T1637" s="142"/>
      <c r="AT1637" s="139" t="s">
        <v>162</v>
      </c>
      <c r="AU1637" s="139" t="s">
        <v>88</v>
      </c>
      <c r="AV1637" s="12" t="s">
        <v>86</v>
      </c>
      <c r="AW1637" s="12" t="s">
        <v>32</v>
      </c>
      <c r="AX1637" s="12" t="s">
        <v>78</v>
      </c>
      <c r="AY1637" s="139" t="s">
        <v>153</v>
      </c>
    </row>
    <row r="1638" spans="2:51" s="13" customFormat="1">
      <c r="B1638" s="143"/>
      <c r="C1638" s="223"/>
      <c r="D1638" s="220" t="s">
        <v>162</v>
      </c>
      <c r="E1638" s="224" t="s">
        <v>1</v>
      </c>
      <c r="F1638" s="225" t="s">
        <v>1607</v>
      </c>
      <c r="G1638" s="223"/>
      <c r="H1638" s="226">
        <v>34.683</v>
      </c>
      <c r="I1638" s="145"/>
      <c r="J1638" s="223"/>
      <c r="L1638" s="143"/>
      <c r="M1638" s="146"/>
      <c r="T1638" s="147"/>
      <c r="AT1638" s="144" t="s">
        <v>162</v>
      </c>
      <c r="AU1638" s="144" t="s">
        <v>88</v>
      </c>
      <c r="AV1638" s="13" t="s">
        <v>88</v>
      </c>
      <c r="AW1638" s="13" t="s">
        <v>32</v>
      </c>
      <c r="AX1638" s="13" t="s">
        <v>78</v>
      </c>
      <c r="AY1638" s="144" t="s">
        <v>153</v>
      </c>
    </row>
    <row r="1639" spans="2:51" s="12" customFormat="1">
      <c r="B1639" s="138"/>
      <c r="C1639" s="219"/>
      <c r="D1639" s="220" t="s">
        <v>162</v>
      </c>
      <c r="E1639" s="221" t="s">
        <v>1</v>
      </c>
      <c r="F1639" s="222" t="s">
        <v>1597</v>
      </c>
      <c r="G1639" s="219"/>
      <c r="H1639" s="221" t="s">
        <v>1</v>
      </c>
      <c r="I1639" s="140"/>
      <c r="J1639" s="219"/>
      <c r="L1639" s="138"/>
      <c r="M1639" s="141"/>
      <c r="T1639" s="142"/>
      <c r="AT1639" s="139" t="s">
        <v>162</v>
      </c>
      <c r="AU1639" s="139" t="s">
        <v>88</v>
      </c>
      <c r="AV1639" s="12" t="s">
        <v>86</v>
      </c>
      <c r="AW1639" s="12" t="s">
        <v>32</v>
      </c>
      <c r="AX1639" s="12" t="s">
        <v>78</v>
      </c>
      <c r="AY1639" s="139" t="s">
        <v>153</v>
      </c>
    </row>
    <row r="1640" spans="2:51" s="13" customFormat="1">
      <c r="B1640" s="143"/>
      <c r="C1640" s="223"/>
      <c r="D1640" s="220" t="s">
        <v>162</v>
      </c>
      <c r="E1640" s="224" t="s">
        <v>1</v>
      </c>
      <c r="F1640" s="225" t="s">
        <v>1608</v>
      </c>
      <c r="G1640" s="223"/>
      <c r="H1640" s="226">
        <v>-2.76</v>
      </c>
      <c r="I1640" s="145"/>
      <c r="J1640" s="223"/>
      <c r="L1640" s="143"/>
      <c r="M1640" s="146"/>
      <c r="T1640" s="147"/>
      <c r="AT1640" s="144" t="s">
        <v>162</v>
      </c>
      <c r="AU1640" s="144" t="s">
        <v>88</v>
      </c>
      <c r="AV1640" s="13" t="s">
        <v>88</v>
      </c>
      <c r="AW1640" s="13" t="s">
        <v>32</v>
      </c>
      <c r="AX1640" s="13" t="s">
        <v>78</v>
      </c>
      <c r="AY1640" s="144" t="s">
        <v>153</v>
      </c>
    </row>
    <row r="1641" spans="2:51" s="12" customFormat="1">
      <c r="B1641" s="138"/>
      <c r="C1641" s="219"/>
      <c r="D1641" s="220" t="s">
        <v>162</v>
      </c>
      <c r="E1641" s="221" t="s">
        <v>1</v>
      </c>
      <c r="F1641" s="222" t="s">
        <v>316</v>
      </c>
      <c r="G1641" s="219"/>
      <c r="H1641" s="221" t="s">
        <v>1</v>
      </c>
      <c r="I1641" s="140"/>
      <c r="J1641" s="219"/>
      <c r="L1641" s="138"/>
      <c r="M1641" s="141"/>
      <c r="T1641" s="142"/>
      <c r="AT1641" s="139" t="s">
        <v>162</v>
      </c>
      <c r="AU1641" s="139" t="s">
        <v>88</v>
      </c>
      <c r="AV1641" s="12" t="s">
        <v>86</v>
      </c>
      <c r="AW1641" s="12" t="s">
        <v>32</v>
      </c>
      <c r="AX1641" s="12" t="s">
        <v>78</v>
      </c>
      <c r="AY1641" s="139" t="s">
        <v>153</v>
      </c>
    </row>
    <row r="1642" spans="2:51" s="13" customFormat="1">
      <c r="B1642" s="143"/>
      <c r="C1642" s="223"/>
      <c r="D1642" s="220" t="s">
        <v>162</v>
      </c>
      <c r="E1642" s="224" t="s">
        <v>1</v>
      </c>
      <c r="F1642" s="225" t="s">
        <v>1609</v>
      </c>
      <c r="G1642" s="223"/>
      <c r="H1642" s="226">
        <v>3.36</v>
      </c>
      <c r="I1642" s="145"/>
      <c r="J1642" s="223"/>
      <c r="L1642" s="143"/>
      <c r="M1642" s="146"/>
      <c r="T1642" s="147"/>
      <c r="AT1642" s="144" t="s">
        <v>162</v>
      </c>
      <c r="AU1642" s="144" t="s">
        <v>88</v>
      </c>
      <c r="AV1642" s="13" t="s">
        <v>88</v>
      </c>
      <c r="AW1642" s="13" t="s">
        <v>32</v>
      </c>
      <c r="AX1642" s="13" t="s">
        <v>78</v>
      </c>
      <c r="AY1642" s="144" t="s">
        <v>153</v>
      </c>
    </row>
    <row r="1643" spans="2:51" s="12" customFormat="1">
      <c r="B1643" s="138"/>
      <c r="C1643" s="219"/>
      <c r="D1643" s="220" t="s">
        <v>162</v>
      </c>
      <c r="E1643" s="221" t="s">
        <v>1</v>
      </c>
      <c r="F1643" s="222" t="s">
        <v>321</v>
      </c>
      <c r="G1643" s="219"/>
      <c r="H1643" s="221" t="s">
        <v>1</v>
      </c>
      <c r="I1643" s="140"/>
      <c r="J1643" s="219"/>
      <c r="L1643" s="138"/>
      <c r="M1643" s="141"/>
      <c r="T1643" s="142"/>
      <c r="AT1643" s="139" t="s">
        <v>162</v>
      </c>
      <c r="AU1643" s="139" t="s">
        <v>88</v>
      </c>
      <c r="AV1643" s="12" t="s">
        <v>86</v>
      </c>
      <c r="AW1643" s="12" t="s">
        <v>32</v>
      </c>
      <c r="AX1643" s="12" t="s">
        <v>78</v>
      </c>
      <c r="AY1643" s="139" t="s">
        <v>153</v>
      </c>
    </row>
    <row r="1644" spans="2:51" s="13" customFormat="1">
      <c r="B1644" s="143"/>
      <c r="C1644" s="223"/>
      <c r="D1644" s="220" t="s">
        <v>162</v>
      </c>
      <c r="E1644" s="224" t="s">
        <v>1</v>
      </c>
      <c r="F1644" s="225" t="s">
        <v>1610</v>
      </c>
      <c r="G1644" s="223"/>
      <c r="H1644" s="226">
        <v>13.994999999999999</v>
      </c>
      <c r="I1644" s="145"/>
      <c r="J1644" s="223"/>
      <c r="L1644" s="143"/>
      <c r="M1644" s="146"/>
      <c r="T1644" s="147"/>
      <c r="AT1644" s="144" t="s">
        <v>162</v>
      </c>
      <c r="AU1644" s="144" t="s">
        <v>88</v>
      </c>
      <c r="AV1644" s="13" t="s">
        <v>88</v>
      </c>
      <c r="AW1644" s="13" t="s">
        <v>32</v>
      </c>
      <c r="AX1644" s="13" t="s">
        <v>78</v>
      </c>
      <c r="AY1644" s="144" t="s">
        <v>153</v>
      </c>
    </row>
    <row r="1645" spans="2:51" s="14" customFormat="1">
      <c r="B1645" s="148"/>
      <c r="C1645" s="227"/>
      <c r="D1645" s="220" t="s">
        <v>162</v>
      </c>
      <c r="E1645" s="228" t="s">
        <v>1</v>
      </c>
      <c r="F1645" s="229" t="s">
        <v>165</v>
      </c>
      <c r="G1645" s="227"/>
      <c r="H1645" s="230">
        <v>579.88199999999995</v>
      </c>
      <c r="I1645" s="150"/>
      <c r="J1645" s="227"/>
      <c r="L1645" s="148"/>
      <c r="M1645" s="151"/>
      <c r="T1645" s="152"/>
      <c r="AT1645" s="149" t="s">
        <v>162</v>
      </c>
      <c r="AU1645" s="149" t="s">
        <v>88</v>
      </c>
      <c r="AV1645" s="14" t="s">
        <v>166</v>
      </c>
      <c r="AW1645" s="14" t="s">
        <v>32</v>
      </c>
      <c r="AX1645" s="14" t="s">
        <v>78</v>
      </c>
      <c r="AY1645" s="149" t="s">
        <v>153</v>
      </c>
    </row>
    <row r="1646" spans="2:51" s="12" customFormat="1">
      <c r="B1646" s="138"/>
      <c r="C1646" s="219"/>
      <c r="D1646" s="220" t="s">
        <v>162</v>
      </c>
      <c r="E1646" s="221" t="s">
        <v>1</v>
      </c>
      <c r="F1646" s="222" t="s">
        <v>268</v>
      </c>
      <c r="G1646" s="219"/>
      <c r="H1646" s="221" t="s">
        <v>1</v>
      </c>
      <c r="I1646" s="140"/>
      <c r="J1646" s="219"/>
      <c r="L1646" s="138"/>
      <c r="M1646" s="141"/>
      <c r="T1646" s="142"/>
      <c r="AT1646" s="139" t="s">
        <v>162</v>
      </c>
      <c r="AU1646" s="139" t="s">
        <v>88</v>
      </c>
      <c r="AV1646" s="12" t="s">
        <v>86</v>
      </c>
      <c r="AW1646" s="12" t="s">
        <v>32</v>
      </c>
      <c r="AX1646" s="12" t="s">
        <v>78</v>
      </c>
      <c r="AY1646" s="139" t="s">
        <v>153</v>
      </c>
    </row>
    <row r="1647" spans="2:51" s="12" customFormat="1">
      <c r="B1647" s="138"/>
      <c r="C1647" s="219"/>
      <c r="D1647" s="220" t="s">
        <v>162</v>
      </c>
      <c r="E1647" s="221" t="s">
        <v>1</v>
      </c>
      <c r="F1647" s="222" t="s">
        <v>1593</v>
      </c>
      <c r="G1647" s="219"/>
      <c r="H1647" s="221" t="s">
        <v>1</v>
      </c>
      <c r="I1647" s="140"/>
      <c r="J1647" s="219"/>
      <c r="L1647" s="138"/>
      <c r="M1647" s="141"/>
      <c r="T1647" s="142"/>
      <c r="AT1647" s="139" t="s">
        <v>162</v>
      </c>
      <c r="AU1647" s="139" t="s">
        <v>88</v>
      </c>
      <c r="AV1647" s="12" t="s">
        <v>86</v>
      </c>
      <c r="AW1647" s="12" t="s">
        <v>32</v>
      </c>
      <c r="AX1647" s="12" t="s">
        <v>78</v>
      </c>
      <c r="AY1647" s="139" t="s">
        <v>153</v>
      </c>
    </row>
    <row r="1648" spans="2:51" s="12" customFormat="1">
      <c r="B1648" s="138"/>
      <c r="C1648" s="219"/>
      <c r="D1648" s="220" t="s">
        <v>162</v>
      </c>
      <c r="E1648" s="221" t="s">
        <v>1</v>
      </c>
      <c r="F1648" s="222" t="s">
        <v>323</v>
      </c>
      <c r="G1648" s="219"/>
      <c r="H1648" s="221" t="s">
        <v>1</v>
      </c>
      <c r="I1648" s="140"/>
      <c r="J1648" s="219"/>
      <c r="L1648" s="138"/>
      <c r="M1648" s="141"/>
      <c r="T1648" s="142"/>
      <c r="AT1648" s="139" t="s">
        <v>162</v>
      </c>
      <c r="AU1648" s="139" t="s">
        <v>88</v>
      </c>
      <c r="AV1648" s="12" t="s">
        <v>86</v>
      </c>
      <c r="AW1648" s="12" t="s">
        <v>32</v>
      </c>
      <c r="AX1648" s="12" t="s">
        <v>78</v>
      </c>
      <c r="AY1648" s="139" t="s">
        <v>153</v>
      </c>
    </row>
    <row r="1649" spans="2:51" s="13" customFormat="1">
      <c r="B1649" s="143"/>
      <c r="C1649" s="223"/>
      <c r="D1649" s="220" t="s">
        <v>162</v>
      </c>
      <c r="E1649" s="224" t="s">
        <v>1</v>
      </c>
      <c r="F1649" s="225" t="s">
        <v>478</v>
      </c>
      <c r="G1649" s="223"/>
      <c r="H1649" s="226">
        <v>26.1</v>
      </c>
      <c r="I1649" s="145"/>
      <c r="J1649" s="223"/>
      <c r="L1649" s="143"/>
      <c r="M1649" s="146"/>
      <c r="T1649" s="147"/>
      <c r="AT1649" s="144" t="s">
        <v>162</v>
      </c>
      <c r="AU1649" s="144" t="s">
        <v>88</v>
      </c>
      <c r="AV1649" s="13" t="s">
        <v>88</v>
      </c>
      <c r="AW1649" s="13" t="s">
        <v>32</v>
      </c>
      <c r="AX1649" s="13" t="s">
        <v>78</v>
      </c>
      <c r="AY1649" s="144" t="s">
        <v>153</v>
      </c>
    </row>
    <row r="1650" spans="2:51" s="12" customFormat="1">
      <c r="B1650" s="138"/>
      <c r="C1650" s="219"/>
      <c r="D1650" s="220" t="s">
        <v>162</v>
      </c>
      <c r="E1650" s="221" t="s">
        <v>1</v>
      </c>
      <c r="F1650" s="222" t="s">
        <v>1611</v>
      </c>
      <c r="G1650" s="219"/>
      <c r="H1650" s="221" t="s">
        <v>1</v>
      </c>
      <c r="I1650" s="140"/>
      <c r="J1650" s="219"/>
      <c r="L1650" s="138"/>
      <c r="M1650" s="141"/>
      <c r="T1650" s="142"/>
      <c r="AT1650" s="139" t="s">
        <v>162</v>
      </c>
      <c r="AU1650" s="139" t="s">
        <v>88</v>
      </c>
      <c r="AV1650" s="12" t="s">
        <v>86</v>
      </c>
      <c r="AW1650" s="12" t="s">
        <v>32</v>
      </c>
      <c r="AX1650" s="12" t="s">
        <v>78</v>
      </c>
      <c r="AY1650" s="139" t="s">
        <v>153</v>
      </c>
    </row>
    <row r="1651" spans="2:51" s="13" customFormat="1">
      <c r="B1651" s="143"/>
      <c r="C1651" s="223"/>
      <c r="D1651" s="220" t="s">
        <v>162</v>
      </c>
      <c r="E1651" s="224" t="s">
        <v>1</v>
      </c>
      <c r="F1651" s="225" t="s">
        <v>1612</v>
      </c>
      <c r="G1651" s="223"/>
      <c r="H1651" s="226">
        <v>88.29</v>
      </c>
      <c r="I1651" s="145"/>
      <c r="J1651" s="223"/>
      <c r="L1651" s="143"/>
      <c r="M1651" s="146"/>
      <c r="T1651" s="147"/>
      <c r="AT1651" s="144" t="s">
        <v>162</v>
      </c>
      <c r="AU1651" s="144" t="s">
        <v>88</v>
      </c>
      <c r="AV1651" s="13" t="s">
        <v>88</v>
      </c>
      <c r="AW1651" s="13" t="s">
        <v>32</v>
      </c>
      <c r="AX1651" s="13" t="s">
        <v>78</v>
      </c>
      <c r="AY1651" s="144" t="s">
        <v>153</v>
      </c>
    </row>
    <row r="1652" spans="2:51" s="12" customFormat="1">
      <c r="B1652" s="138"/>
      <c r="C1652" s="219"/>
      <c r="D1652" s="220" t="s">
        <v>162</v>
      </c>
      <c r="E1652" s="221" t="s">
        <v>1</v>
      </c>
      <c r="F1652" s="222" t="s">
        <v>1595</v>
      </c>
      <c r="G1652" s="219"/>
      <c r="H1652" s="221" t="s">
        <v>1</v>
      </c>
      <c r="I1652" s="140"/>
      <c r="J1652" s="219"/>
      <c r="L1652" s="138"/>
      <c r="M1652" s="141"/>
      <c r="T1652" s="142"/>
      <c r="AT1652" s="139" t="s">
        <v>162</v>
      </c>
      <c r="AU1652" s="139" t="s">
        <v>88</v>
      </c>
      <c r="AV1652" s="12" t="s">
        <v>86</v>
      </c>
      <c r="AW1652" s="12" t="s">
        <v>32</v>
      </c>
      <c r="AX1652" s="12" t="s">
        <v>78</v>
      </c>
      <c r="AY1652" s="139" t="s">
        <v>153</v>
      </c>
    </row>
    <row r="1653" spans="2:51" s="12" customFormat="1">
      <c r="B1653" s="138"/>
      <c r="C1653" s="219"/>
      <c r="D1653" s="220" t="s">
        <v>162</v>
      </c>
      <c r="E1653" s="221" t="s">
        <v>1</v>
      </c>
      <c r="F1653" s="222" t="s">
        <v>323</v>
      </c>
      <c r="G1653" s="219"/>
      <c r="H1653" s="221" t="s">
        <v>1</v>
      </c>
      <c r="I1653" s="140"/>
      <c r="J1653" s="219"/>
      <c r="L1653" s="138"/>
      <c r="M1653" s="141"/>
      <c r="T1653" s="142"/>
      <c r="AT1653" s="139" t="s">
        <v>162</v>
      </c>
      <c r="AU1653" s="139" t="s">
        <v>88</v>
      </c>
      <c r="AV1653" s="12" t="s">
        <v>86</v>
      </c>
      <c r="AW1653" s="12" t="s">
        <v>32</v>
      </c>
      <c r="AX1653" s="12" t="s">
        <v>78</v>
      </c>
      <c r="AY1653" s="139" t="s">
        <v>153</v>
      </c>
    </row>
    <row r="1654" spans="2:51" s="13" customFormat="1">
      <c r="B1654" s="143"/>
      <c r="C1654" s="223"/>
      <c r="D1654" s="220" t="s">
        <v>162</v>
      </c>
      <c r="E1654" s="224" t="s">
        <v>1</v>
      </c>
      <c r="F1654" s="225" t="s">
        <v>1613</v>
      </c>
      <c r="G1654" s="223"/>
      <c r="H1654" s="226">
        <v>52.44</v>
      </c>
      <c r="I1654" s="145"/>
      <c r="J1654" s="223"/>
      <c r="L1654" s="143"/>
      <c r="M1654" s="146"/>
      <c r="T1654" s="147"/>
      <c r="AT1654" s="144" t="s">
        <v>162</v>
      </c>
      <c r="AU1654" s="144" t="s">
        <v>88</v>
      </c>
      <c r="AV1654" s="13" t="s">
        <v>88</v>
      </c>
      <c r="AW1654" s="13" t="s">
        <v>32</v>
      </c>
      <c r="AX1654" s="13" t="s">
        <v>78</v>
      </c>
      <c r="AY1654" s="144" t="s">
        <v>153</v>
      </c>
    </row>
    <row r="1655" spans="2:51" s="12" customFormat="1">
      <c r="B1655" s="138"/>
      <c r="C1655" s="219"/>
      <c r="D1655" s="220" t="s">
        <v>162</v>
      </c>
      <c r="E1655" s="221" t="s">
        <v>1</v>
      </c>
      <c r="F1655" s="222" t="s">
        <v>1597</v>
      </c>
      <c r="G1655" s="219"/>
      <c r="H1655" s="221" t="s">
        <v>1</v>
      </c>
      <c r="I1655" s="140"/>
      <c r="J1655" s="219"/>
      <c r="L1655" s="138"/>
      <c r="M1655" s="141"/>
      <c r="T1655" s="142"/>
      <c r="AT1655" s="139" t="s">
        <v>162</v>
      </c>
      <c r="AU1655" s="139" t="s">
        <v>88</v>
      </c>
      <c r="AV1655" s="12" t="s">
        <v>86</v>
      </c>
      <c r="AW1655" s="12" t="s">
        <v>32</v>
      </c>
      <c r="AX1655" s="12" t="s">
        <v>78</v>
      </c>
      <c r="AY1655" s="139" t="s">
        <v>153</v>
      </c>
    </row>
    <row r="1656" spans="2:51" s="13" customFormat="1">
      <c r="B1656" s="143"/>
      <c r="C1656" s="223"/>
      <c r="D1656" s="220" t="s">
        <v>162</v>
      </c>
      <c r="E1656" s="224" t="s">
        <v>1</v>
      </c>
      <c r="F1656" s="225" t="s">
        <v>1614</v>
      </c>
      <c r="G1656" s="223"/>
      <c r="H1656" s="226">
        <v>-3.84</v>
      </c>
      <c r="I1656" s="145"/>
      <c r="J1656" s="223"/>
      <c r="L1656" s="143"/>
      <c r="M1656" s="146"/>
      <c r="T1656" s="147"/>
      <c r="AT1656" s="144" t="s">
        <v>162</v>
      </c>
      <c r="AU1656" s="144" t="s">
        <v>88</v>
      </c>
      <c r="AV1656" s="13" t="s">
        <v>88</v>
      </c>
      <c r="AW1656" s="13" t="s">
        <v>32</v>
      </c>
      <c r="AX1656" s="13" t="s">
        <v>78</v>
      </c>
      <c r="AY1656" s="144" t="s">
        <v>153</v>
      </c>
    </row>
    <row r="1657" spans="2:51" s="12" customFormat="1">
      <c r="B1657" s="138"/>
      <c r="C1657" s="219"/>
      <c r="D1657" s="220" t="s">
        <v>162</v>
      </c>
      <c r="E1657" s="221" t="s">
        <v>1</v>
      </c>
      <c r="F1657" s="222" t="s">
        <v>534</v>
      </c>
      <c r="G1657" s="219"/>
      <c r="H1657" s="221" t="s">
        <v>1</v>
      </c>
      <c r="I1657" s="140"/>
      <c r="J1657" s="219"/>
      <c r="L1657" s="138"/>
      <c r="M1657" s="141"/>
      <c r="T1657" s="142"/>
      <c r="AT1657" s="139" t="s">
        <v>162</v>
      </c>
      <c r="AU1657" s="139" t="s">
        <v>88</v>
      </c>
      <c r="AV1657" s="12" t="s">
        <v>86</v>
      </c>
      <c r="AW1657" s="12" t="s">
        <v>32</v>
      </c>
      <c r="AX1657" s="12" t="s">
        <v>78</v>
      </c>
      <c r="AY1657" s="139" t="s">
        <v>153</v>
      </c>
    </row>
    <row r="1658" spans="2:51" s="13" customFormat="1">
      <c r="B1658" s="143"/>
      <c r="C1658" s="223"/>
      <c r="D1658" s="220" t="s">
        <v>162</v>
      </c>
      <c r="E1658" s="224" t="s">
        <v>1</v>
      </c>
      <c r="F1658" s="225" t="s">
        <v>535</v>
      </c>
      <c r="G1658" s="223"/>
      <c r="H1658" s="226">
        <v>104.7</v>
      </c>
      <c r="I1658" s="145"/>
      <c r="J1658" s="223"/>
      <c r="L1658" s="143"/>
      <c r="M1658" s="146"/>
      <c r="T1658" s="147"/>
      <c r="AT1658" s="144" t="s">
        <v>162</v>
      </c>
      <c r="AU1658" s="144" t="s">
        <v>88</v>
      </c>
      <c r="AV1658" s="13" t="s">
        <v>88</v>
      </c>
      <c r="AW1658" s="13" t="s">
        <v>32</v>
      </c>
      <c r="AX1658" s="13" t="s">
        <v>78</v>
      </c>
      <c r="AY1658" s="144" t="s">
        <v>153</v>
      </c>
    </row>
    <row r="1659" spans="2:51" s="12" customFormat="1">
      <c r="B1659" s="138"/>
      <c r="C1659" s="219"/>
      <c r="D1659" s="220" t="s">
        <v>162</v>
      </c>
      <c r="E1659" s="221" t="s">
        <v>1</v>
      </c>
      <c r="F1659" s="222" t="s">
        <v>1597</v>
      </c>
      <c r="G1659" s="219"/>
      <c r="H1659" s="221" t="s">
        <v>1</v>
      </c>
      <c r="I1659" s="140"/>
      <c r="J1659" s="219"/>
      <c r="L1659" s="138"/>
      <c r="M1659" s="141"/>
      <c r="T1659" s="142"/>
      <c r="AT1659" s="139" t="s">
        <v>162</v>
      </c>
      <c r="AU1659" s="139" t="s">
        <v>88</v>
      </c>
      <c r="AV1659" s="12" t="s">
        <v>86</v>
      </c>
      <c r="AW1659" s="12" t="s">
        <v>32</v>
      </c>
      <c r="AX1659" s="12" t="s">
        <v>78</v>
      </c>
      <c r="AY1659" s="139" t="s">
        <v>153</v>
      </c>
    </row>
    <row r="1660" spans="2:51" s="13" customFormat="1">
      <c r="B1660" s="143"/>
      <c r="C1660" s="223"/>
      <c r="D1660" s="220" t="s">
        <v>162</v>
      </c>
      <c r="E1660" s="224" t="s">
        <v>1</v>
      </c>
      <c r="F1660" s="225" t="s">
        <v>1615</v>
      </c>
      <c r="G1660" s="223"/>
      <c r="H1660" s="226">
        <v>-6.4</v>
      </c>
      <c r="I1660" s="145"/>
      <c r="J1660" s="223"/>
      <c r="L1660" s="143"/>
      <c r="M1660" s="146"/>
      <c r="T1660" s="147"/>
      <c r="AT1660" s="144" t="s">
        <v>162</v>
      </c>
      <c r="AU1660" s="144" t="s">
        <v>88</v>
      </c>
      <c r="AV1660" s="13" t="s">
        <v>88</v>
      </c>
      <c r="AW1660" s="13" t="s">
        <v>32</v>
      </c>
      <c r="AX1660" s="13" t="s">
        <v>78</v>
      </c>
      <c r="AY1660" s="144" t="s">
        <v>153</v>
      </c>
    </row>
    <row r="1661" spans="2:51" s="12" customFormat="1">
      <c r="B1661" s="138"/>
      <c r="C1661" s="219"/>
      <c r="D1661" s="220" t="s">
        <v>162</v>
      </c>
      <c r="E1661" s="221" t="s">
        <v>1</v>
      </c>
      <c r="F1661" s="222" t="s">
        <v>331</v>
      </c>
      <c r="G1661" s="219"/>
      <c r="H1661" s="221" t="s">
        <v>1</v>
      </c>
      <c r="I1661" s="140"/>
      <c r="J1661" s="219"/>
      <c r="L1661" s="138"/>
      <c r="M1661" s="141"/>
      <c r="T1661" s="142"/>
      <c r="AT1661" s="139" t="s">
        <v>162</v>
      </c>
      <c r="AU1661" s="139" t="s">
        <v>88</v>
      </c>
      <c r="AV1661" s="12" t="s">
        <v>86</v>
      </c>
      <c r="AW1661" s="12" t="s">
        <v>32</v>
      </c>
      <c r="AX1661" s="12" t="s">
        <v>78</v>
      </c>
      <c r="AY1661" s="139" t="s">
        <v>153</v>
      </c>
    </row>
    <row r="1662" spans="2:51" s="13" customFormat="1">
      <c r="B1662" s="143"/>
      <c r="C1662" s="223"/>
      <c r="D1662" s="220" t="s">
        <v>162</v>
      </c>
      <c r="E1662" s="224" t="s">
        <v>1</v>
      </c>
      <c r="F1662" s="225" t="s">
        <v>1616</v>
      </c>
      <c r="G1662" s="223"/>
      <c r="H1662" s="226">
        <v>8.64</v>
      </c>
      <c r="I1662" s="145"/>
      <c r="J1662" s="223"/>
      <c r="L1662" s="143"/>
      <c r="M1662" s="146"/>
      <c r="T1662" s="147"/>
      <c r="AT1662" s="144" t="s">
        <v>162</v>
      </c>
      <c r="AU1662" s="144" t="s">
        <v>88</v>
      </c>
      <c r="AV1662" s="13" t="s">
        <v>88</v>
      </c>
      <c r="AW1662" s="13" t="s">
        <v>32</v>
      </c>
      <c r="AX1662" s="13" t="s">
        <v>78</v>
      </c>
      <c r="AY1662" s="144" t="s">
        <v>153</v>
      </c>
    </row>
    <row r="1663" spans="2:51" s="12" customFormat="1">
      <c r="B1663" s="138"/>
      <c r="C1663" s="219"/>
      <c r="D1663" s="220" t="s">
        <v>162</v>
      </c>
      <c r="E1663" s="221" t="s">
        <v>1</v>
      </c>
      <c r="F1663" s="222" t="s">
        <v>1597</v>
      </c>
      <c r="G1663" s="219"/>
      <c r="H1663" s="221" t="s">
        <v>1</v>
      </c>
      <c r="I1663" s="140"/>
      <c r="J1663" s="219"/>
      <c r="L1663" s="138"/>
      <c r="M1663" s="141"/>
      <c r="T1663" s="142"/>
      <c r="AT1663" s="139" t="s">
        <v>162</v>
      </c>
      <c r="AU1663" s="139" t="s">
        <v>88</v>
      </c>
      <c r="AV1663" s="12" t="s">
        <v>86</v>
      </c>
      <c r="AW1663" s="12" t="s">
        <v>32</v>
      </c>
      <c r="AX1663" s="12" t="s">
        <v>78</v>
      </c>
      <c r="AY1663" s="139" t="s">
        <v>153</v>
      </c>
    </row>
    <row r="1664" spans="2:51" s="13" customFormat="1">
      <c r="B1664" s="143"/>
      <c r="C1664" s="223"/>
      <c r="D1664" s="220" t="s">
        <v>162</v>
      </c>
      <c r="E1664" s="224" t="s">
        <v>1</v>
      </c>
      <c r="F1664" s="225" t="s">
        <v>1617</v>
      </c>
      <c r="G1664" s="223"/>
      <c r="H1664" s="226">
        <v>-1.28</v>
      </c>
      <c r="I1664" s="145"/>
      <c r="J1664" s="223"/>
      <c r="L1664" s="143"/>
      <c r="M1664" s="146"/>
      <c r="T1664" s="147"/>
      <c r="AT1664" s="144" t="s">
        <v>162</v>
      </c>
      <c r="AU1664" s="144" t="s">
        <v>88</v>
      </c>
      <c r="AV1664" s="13" t="s">
        <v>88</v>
      </c>
      <c r="AW1664" s="13" t="s">
        <v>32</v>
      </c>
      <c r="AX1664" s="13" t="s">
        <v>78</v>
      </c>
      <c r="AY1664" s="144" t="s">
        <v>153</v>
      </c>
    </row>
    <row r="1665" spans="2:65" s="12" customFormat="1">
      <c r="B1665" s="138"/>
      <c r="C1665" s="219"/>
      <c r="D1665" s="220" t="s">
        <v>162</v>
      </c>
      <c r="E1665" s="221" t="s">
        <v>1</v>
      </c>
      <c r="F1665" s="222" t="s">
        <v>358</v>
      </c>
      <c r="G1665" s="219"/>
      <c r="H1665" s="221" t="s">
        <v>1</v>
      </c>
      <c r="I1665" s="140"/>
      <c r="J1665" s="219"/>
      <c r="L1665" s="138"/>
      <c r="M1665" s="141"/>
      <c r="T1665" s="142"/>
      <c r="AT1665" s="139" t="s">
        <v>162</v>
      </c>
      <c r="AU1665" s="139" t="s">
        <v>88</v>
      </c>
      <c r="AV1665" s="12" t="s">
        <v>86</v>
      </c>
      <c r="AW1665" s="12" t="s">
        <v>32</v>
      </c>
      <c r="AX1665" s="12" t="s">
        <v>78</v>
      </c>
      <c r="AY1665" s="139" t="s">
        <v>153</v>
      </c>
    </row>
    <row r="1666" spans="2:65" s="13" customFormat="1">
      <c r="B1666" s="143"/>
      <c r="C1666" s="223"/>
      <c r="D1666" s="220" t="s">
        <v>162</v>
      </c>
      <c r="E1666" s="224" t="s">
        <v>1</v>
      </c>
      <c r="F1666" s="225" t="s">
        <v>1618</v>
      </c>
      <c r="G1666" s="223"/>
      <c r="H1666" s="226">
        <v>56.73</v>
      </c>
      <c r="I1666" s="145"/>
      <c r="J1666" s="223"/>
      <c r="L1666" s="143"/>
      <c r="M1666" s="146"/>
      <c r="T1666" s="147"/>
      <c r="AT1666" s="144" t="s">
        <v>162</v>
      </c>
      <c r="AU1666" s="144" t="s">
        <v>88</v>
      </c>
      <c r="AV1666" s="13" t="s">
        <v>88</v>
      </c>
      <c r="AW1666" s="13" t="s">
        <v>32</v>
      </c>
      <c r="AX1666" s="13" t="s">
        <v>78</v>
      </c>
      <c r="AY1666" s="144" t="s">
        <v>153</v>
      </c>
    </row>
    <row r="1667" spans="2:65" s="12" customFormat="1">
      <c r="B1667" s="138"/>
      <c r="C1667" s="219"/>
      <c r="D1667" s="220" t="s">
        <v>162</v>
      </c>
      <c r="E1667" s="221" t="s">
        <v>1</v>
      </c>
      <c r="F1667" s="222" t="s">
        <v>1597</v>
      </c>
      <c r="G1667" s="219"/>
      <c r="H1667" s="221" t="s">
        <v>1</v>
      </c>
      <c r="I1667" s="140"/>
      <c r="J1667" s="219"/>
      <c r="L1667" s="138"/>
      <c r="M1667" s="141"/>
      <c r="T1667" s="142"/>
      <c r="AT1667" s="139" t="s">
        <v>162</v>
      </c>
      <c r="AU1667" s="139" t="s">
        <v>88</v>
      </c>
      <c r="AV1667" s="12" t="s">
        <v>86</v>
      </c>
      <c r="AW1667" s="12" t="s">
        <v>32</v>
      </c>
      <c r="AX1667" s="12" t="s">
        <v>78</v>
      </c>
      <c r="AY1667" s="139" t="s">
        <v>153</v>
      </c>
    </row>
    <row r="1668" spans="2:65" s="13" customFormat="1">
      <c r="B1668" s="143"/>
      <c r="C1668" s="223"/>
      <c r="D1668" s="220" t="s">
        <v>162</v>
      </c>
      <c r="E1668" s="224" t="s">
        <v>1</v>
      </c>
      <c r="F1668" s="225" t="s">
        <v>1619</v>
      </c>
      <c r="G1668" s="223"/>
      <c r="H1668" s="226">
        <v>-2.56</v>
      </c>
      <c r="I1668" s="145"/>
      <c r="J1668" s="223"/>
      <c r="L1668" s="143"/>
      <c r="M1668" s="146"/>
      <c r="T1668" s="147"/>
      <c r="AT1668" s="144" t="s">
        <v>162</v>
      </c>
      <c r="AU1668" s="144" t="s">
        <v>88</v>
      </c>
      <c r="AV1668" s="13" t="s">
        <v>88</v>
      </c>
      <c r="AW1668" s="13" t="s">
        <v>32</v>
      </c>
      <c r="AX1668" s="13" t="s">
        <v>78</v>
      </c>
      <c r="AY1668" s="144" t="s">
        <v>153</v>
      </c>
    </row>
    <row r="1669" spans="2:65" s="12" customFormat="1">
      <c r="B1669" s="138"/>
      <c r="C1669" s="219"/>
      <c r="D1669" s="220" t="s">
        <v>162</v>
      </c>
      <c r="E1669" s="221" t="s">
        <v>1</v>
      </c>
      <c r="F1669" s="222" t="s">
        <v>1620</v>
      </c>
      <c r="G1669" s="219"/>
      <c r="H1669" s="221" t="s">
        <v>1</v>
      </c>
      <c r="I1669" s="140"/>
      <c r="J1669" s="219"/>
      <c r="L1669" s="138"/>
      <c r="M1669" s="141"/>
      <c r="T1669" s="142"/>
      <c r="AT1669" s="139" t="s">
        <v>162</v>
      </c>
      <c r="AU1669" s="139" t="s">
        <v>88</v>
      </c>
      <c r="AV1669" s="12" t="s">
        <v>86</v>
      </c>
      <c r="AW1669" s="12" t="s">
        <v>32</v>
      </c>
      <c r="AX1669" s="12" t="s">
        <v>78</v>
      </c>
      <c r="AY1669" s="139" t="s">
        <v>153</v>
      </c>
    </row>
    <row r="1670" spans="2:65" s="13" customFormat="1">
      <c r="B1670" s="143"/>
      <c r="C1670" s="223"/>
      <c r="D1670" s="220" t="s">
        <v>162</v>
      </c>
      <c r="E1670" s="224" t="s">
        <v>1</v>
      </c>
      <c r="F1670" s="225" t="s">
        <v>1621</v>
      </c>
      <c r="G1670" s="223"/>
      <c r="H1670" s="226">
        <v>55.043999999999997</v>
      </c>
      <c r="I1670" s="145"/>
      <c r="J1670" s="223"/>
      <c r="L1670" s="143"/>
      <c r="M1670" s="146"/>
      <c r="T1670" s="147"/>
      <c r="AT1670" s="144" t="s">
        <v>162</v>
      </c>
      <c r="AU1670" s="144" t="s">
        <v>88</v>
      </c>
      <c r="AV1670" s="13" t="s">
        <v>88</v>
      </c>
      <c r="AW1670" s="13" t="s">
        <v>32</v>
      </c>
      <c r="AX1670" s="13" t="s">
        <v>78</v>
      </c>
      <c r="AY1670" s="144" t="s">
        <v>153</v>
      </c>
    </row>
    <row r="1671" spans="2:65" s="12" customFormat="1">
      <c r="B1671" s="138"/>
      <c r="C1671" s="219"/>
      <c r="D1671" s="220" t="s">
        <v>162</v>
      </c>
      <c r="E1671" s="221" t="s">
        <v>1</v>
      </c>
      <c r="F1671" s="222" t="s">
        <v>1597</v>
      </c>
      <c r="G1671" s="219"/>
      <c r="H1671" s="221" t="s">
        <v>1</v>
      </c>
      <c r="I1671" s="140"/>
      <c r="J1671" s="219"/>
      <c r="L1671" s="138"/>
      <c r="M1671" s="141"/>
      <c r="T1671" s="142"/>
      <c r="AT1671" s="139" t="s">
        <v>162</v>
      </c>
      <c r="AU1671" s="139" t="s">
        <v>88</v>
      </c>
      <c r="AV1671" s="12" t="s">
        <v>86</v>
      </c>
      <c r="AW1671" s="12" t="s">
        <v>32</v>
      </c>
      <c r="AX1671" s="12" t="s">
        <v>78</v>
      </c>
      <c r="AY1671" s="139" t="s">
        <v>153</v>
      </c>
    </row>
    <row r="1672" spans="2:65" s="13" customFormat="1">
      <c r="B1672" s="143"/>
      <c r="C1672" s="223"/>
      <c r="D1672" s="220" t="s">
        <v>162</v>
      </c>
      <c r="E1672" s="224" t="s">
        <v>1</v>
      </c>
      <c r="F1672" s="225" t="s">
        <v>1619</v>
      </c>
      <c r="G1672" s="223"/>
      <c r="H1672" s="226">
        <v>-2.56</v>
      </c>
      <c r="I1672" s="145"/>
      <c r="J1672" s="223"/>
      <c r="L1672" s="143"/>
      <c r="M1672" s="146"/>
      <c r="T1672" s="147"/>
      <c r="AT1672" s="144" t="s">
        <v>162</v>
      </c>
      <c r="AU1672" s="144" t="s">
        <v>88</v>
      </c>
      <c r="AV1672" s="13" t="s">
        <v>88</v>
      </c>
      <c r="AW1672" s="13" t="s">
        <v>32</v>
      </c>
      <c r="AX1672" s="13" t="s">
        <v>78</v>
      </c>
      <c r="AY1672" s="144" t="s">
        <v>153</v>
      </c>
    </row>
    <row r="1673" spans="2:65" s="12" customFormat="1">
      <c r="B1673" s="138"/>
      <c r="C1673" s="219"/>
      <c r="D1673" s="220" t="s">
        <v>162</v>
      </c>
      <c r="E1673" s="221" t="s">
        <v>1</v>
      </c>
      <c r="F1673" s="222" t="s">
        <v>1622</v>
      </c>
      <c r="G1673" s="219"/>
      <c r="H1673" s="221" t="s">
        <v>1</v>
      </c>
      <c r="I1673" s="140"/>
      <c r="J1673" s="219"/>
      <c r="L1673" s="138"/>
      <c r="M1673" s="141"/>
      <c r="T1673" s="142"/>
      <c r="AT1673" s="139" t="s">
        <v>162</v>
      </c>
      <c r="AU1673" s="139" t="s">
        <v>88</v>
      </c>
      <c r="AV1673" s="12" t="s">
        <v>86</v>
      </c>
      <c r="AW1673" s="12" t="s">
        <v>32</v>
      </c>
      <c r="AX1673" s="12" t="s">
        <v>78</v>
      </c>
      <c r="AY1673" s="139" t="s">
        <v>153</v>
      </c>
    </row>
    <row r="1674" spans="2:65" s="13" customFormat="1">
      <c r="B1674" s="143"/>
      <c r="C1674" s="223"/>
      <c r="D1674" s="220" t="s">
        <v>162</v>
      </c>
      <c r="E1674" s="224" t="s">
        <v>1</v>
      </c>
      <c r="F1674" s="225" t="s">
        <v>1623</v>
      </c>
      <c r="G1674" s="223"/>
      <c r="H1674" s="226">
        <v>104.874</v>
      </c>
      <c r="I1674" s="145"/>
      <c r="J1674" s="223"/>
      <c r="L1674" s="143"/>
      <c r="M1674" s="146"/>
      <c r="T1674" s="147"/>
      <c r="AT1674" s="144" t="s">
        <v>162</v>
      </c>
      <c r="AU1674" s="144" t="s">
        <v>88</v>
      </c>
      <c r="AV1674" s="13" t="s">
        <v>88</v>
      </c>
      <c r="AW1674" s="13" t="s">
        <v>32</v>
      </c>
      <c r="AX1674" s="13" t="s">
        <v>78</v>
      </c>
      <c r="AY1674" s="144" t="s">
        <v>153</v>
      </c>
    </row>
    <row r="1675" spans="2:65" s="12" customFormat="1">
      <c r="B1675" s="138"/>
      <c r="C1675" s="219"/>
      <c r="D1675" s="220" t="s">
        <v>162</v>
      </c>
      <c r="E1675" s="221" t="s">
        <v>1</v>
      </c>
      <c r="F1675" s="222" t="s">
        <v>1597</v>
      </c>
      <c r="G1675" s="219"/>
      <c r="H1675" s="221" t="s">
        <v>1</v>
      </c>
      <c r="I1675" s="140"/>
      <c r="J1675" s="219"/>
      <c r="L1675" s="138"/>
      <c r="M1675" s="141"/>
      <c r="T1675" s="142"/>
      <c r="AT1675" s="139" t="s">
        <v>162</v>
      </c>
      <c r="AU1675" s="139" t="s">
        <v>88</v>
      </c>
      <c r="AV1675" s="12" t="s">
        <v>86</v>
      </c>
      <c r="AW1675" s="12" t="s">
        <v>32</v>
      </c>
      <c r="AX1675" s="12" t="s">
        <v>78</v>
      </c>
      <c r="AY1675" s="139" t="s">
        <v>153</v>
      </c>
    </row>
    <row r="1676" spans="2:65" s="13" customFormat="1">
      <c r="B1676" s="143"/>
      <c r="C1676" s="223"/>
      <c r="D1676" s="220" t="s">
        <v>162</v>
      </c>
      <c r="E1676" s="224" t="s">
        <v>1</v>
      </c>
      <c r="F1676" s="225" t="s">
        <v>1614</v>
      </c>
      <c r="G1676" s="223"/>
      <c r="H1676" s="226">
        <v>-3.84</v>
      </c>
      <c r="I1676" s="145"/>
      <c r="J1676" s="223"/>
      <c r="L1676" s="143"/>
      <c r="M1676" s="146"/>
      <c r="T1676" s="147"/>
      <c r="AT1676" s="144" t="s">
        <v>162</v>
      </c>
      <c r="AU1676" s="144" t="s">
        <v>88</v>
      </c>
      <c r="AV1676" s="13" t="s">
        <v>88</v>
      </c>
      <c r="AW1676" s="13" t="s">
        <v>32</v>
      </c>
      <c r="AX1676" s="13" t="s">
        <v>78</v>
      </c>
      <c r="AY1676" s="144" t="s">
        <v>153</v>
      </c>
    </row>
    <row r="1677" spans="2:65" s="14" customFormat="1">
      <c r="B1677" s="148"/>
      <c r="C1677" s="227"/>
      <c r="D1677" s="220" t="s">
        <v>162</v>
      </c>
      <c r="E1677" s="228" t="s">
        <v>1</v>
      </c>
      <c r="F1677" s="229" t="s">
        <v>165</v>
      </c>
      <c r="G1677" s="227"/>
      <c r="H1677" s="230">
        <v>476.33800000000002</v>
      </c>
      <c r="I1677" s="150"/>
      <c r="J1677" s="227"/>
      <c r="L1677" s="148"/>
      <c r="M1677" s="151"/>
      <c r="T1677" s="152"/>
      <c r="AT1677" s="149" t="s">
        <v>162</v>
      </c>
      <c r="AU1677" s="149" t="s">
        <v>88</v>
      </c>
      <c r="AV1677" s="14" t="s">
        <v>166</v>
      </c>
      <c r="AW1677" s="14" t="s">
        <v>32</v>
      </c>
      <c r="AX1677" s="14" t="s">
        <v>78</v>
      </c>
      <c r="AY1677" s="149" t="s">
        <v>153</v>
      </c>
    </row>
    <row r="1678" spans="2:65" s="15" customFormat="1">
      <c r="B1678" s="153"/>
      <c r="C1678" s="231"/>
      <c r="D1678" s="220" t="s">
        <v>162</v>
      </c>
      <c r="E1678" s="232" t="s">
        <v>1</v>
      </c>
      <c r="F1678" s="233" t="s">
        <v>167</v>
      </c>
      <c r="G1678" s="231"/>
      <c r="H1678" s="234">
        <v>1056.22</v>
      </c>
      <c r="I1678" s="155"/>
      <c r="J1678" s="231"/>
      <c r="L1678" s="153"/>
      <c r="M1678" s="156"/>
      <c r="T1678" s="157"/>
      <c r="AT1678" s="154" t="s">
        <v>162</v>
      </c>
      <c r="AU1678" s="154" t="s">
        <v>88</v>
      </c>
      <c r="AV1678" s="15" t="s">
        <v>160</v>
      </c>
      <c r="AW1678" s="15" t="s">
        <v>32</v>
      </c>
      <c r="AX1678" s="15" t="s">
        <v>86</v>
      </c>
      <c r="AY1678" s="154" t="s">
        <v>153</v>
      </c>
    </row>
    <row r="1679" spans="2:65" s="1" customFormat="1" ht="24.15" customHeight="1">
      <c r="B1679" s="129"/>
      <c r="C1679" s="214" t="s">
        <v>1624</v>
      </c>
      <c r="D1679" s="214" t="s">
        <v>155</v>
      </c>
      <c r="E1679" s="215" t="s">
        <v>1625</v>
      </c>
      <c r="F1679" s="216" t="s">
        <v>1626</v>
      </c>
      <c r="G1679" s="217" t="s">
        <v>217</v>
      </c>
      <c r="H1679" s="218">
        <v>143.34</v>
      </c>
      <c r="I1679" s="131"/>
      <c r="J1679" s="248">
        <f>ROUND(I1679*H1679,2)</f>
        <v>0</v>
      </c>
      <c r="K1679" s="130" t="s">
        <v>159</v>
      </c>
      <c r="L1679" s="32"/>
      <c r="M1679" s="132" t="s">
        <v>1</v>
      </c>
      <c r="N1679" s="133" t="s">
        <v>43</v>
      </c>
      <c r="P1679" s="134">
        <f>O1679*H1679</f>
        <v>0</v>
      </c>
      <c r="Q1679" s="134">
        <v>1E-3</v>
      </c>
      <c r="R1679" s="134">
        <f>Q1679*H1679</f>
        <v>0.14334</v>
      </c>
      <c r="S1679" s="134">
        <v>3.1E-4</v>
      </c>
      <c r="T1679" s="135">
        <f>S1679*H1679</f>
        <v>4.44354E-2</v>
      </c>
      <c r="AR1679" s="136" t="s">
        <v>271</v>
      </c>
      <c r="AT1679" s="136" t="s">
        <v>155</v>
      </c>
      <c r="AU1679" s="136" t="s">
        <v>88</v>
      </c>
      <c r="AY1679" s="17" t="s">
        <v>153</v>
      </c>
      <c r="BE1679" s="137">
        <f>IF(N1679="základní",J1679,0)</f>
        <v>0</v>
      </c>
      <c r="BF1679" s="137">
        <f>IF(N1679="snížená",J1679,0)</f>
        <v>0</v>
      </c>
      <c r="BG1679" s="137">
        <f>IF(N1679="zákl. přenesená",J1679,0)</f>
        <v>0</v>
      </c>
      <c r="BH1679" s="137">
        <f>IF(N1679="sníž. přenesená",J1679,0)</f>
        <v>0</v>
      </c>
      <c r="BI1679" s="137">
        <f>IF(N1679="nulová",J1679,0)</f>
        <v>0</v>
      </c>
      <c r="BJ1679" s="17" t="s">
        <v>86</v>
      </c>
      <c r="BK1679" s="137">
        <f>ROUND(I1679*H1679,2)</f>
        <v>0</v>
      </c>
      <c r="BL1679" s="17" t="s">
        <v>271</v>
      </c>
      <c r="BM1679" s="136" t="s">
        <v>1627</v>
      </c>
    </row>
    <row r="1680" spans="2:65" s="12" customFormat="1">
      <c r="B1680" s="138"/>
      <c r="C1680" s="219"/>
      <c r="D1680" s="220" t="s">
        <v>162</v>
      </c>
      <c r="E1680" s="221" t="s">
        <v>1</v>
      </c>
      <c r="F1680" s="222" t="s">
        <v>495</v>
      </c>
      <c r="G1680" s="219"/>
      <c r="H1680" s="221" t="s">
        <v>1</v>
      </c>
      <c r="I1680" s="140"/>
      <c r="J1680" s="219"/>
      <c r="L1680" s="138"/>
      <c r="M1680" s="141"/>
      <c r="T1680" s="142"/>
      <c r="AT1680" s="139" t="s">
        <v>162</v>
      </c>
      <c r="AU1680" s="139" t="s">
        <v>88</v>
      </c>
      <c r="AV1680" s="12" t="s">
        <v>86</v>
      </c>
      <c r="AW1680" s="12" t="s">
        <v>32</v>
      </c>
      <c r="AX1680" s="12" t="s">
        <v>78</v>
      </c>
      <c r="AY1680" s="139" t="s">
        <v>153</v>
      </c>
    </row>
    <row r="1681" spans="2:65" s="12" customFormat="1">
      <c r="B1681" s="138"/>
      <c r="C1681" s="219"/>
      <c r="D1681" s="220" t="s">
        <v>162</v>
      </c>
      <c r="E1681" s="221" t="s">
        <v>1</v>
      </c>
      <c r="F1681" s="222" t="s">
        <v>755</v>
      </c>
      <c r="G1681" s="219"/>
      <c r="H1681" s="221" t="s">
        <v>1</v>
      </c>
      <c r="I1681" s="140"/>
      <c r="J1681" s="219"/>
      <c r="L1681" s="138"/>
      <c r="M1681" s="141"/>
      <c r="T1681" s="142"/>
      <c r="AT1681" s="139" t="s">
        <v>162</v>
      </c>
      <c r="AU1681" s="139" t="s">
        <v>88</v>
      </c>
      <c r="AV1681" s="12" t="s">
        <v>86</v>
      </c>
      <c r="AW1681" s="12" t="s">
        <v>32</v>
      </c>
      <c r="AX1681" s="12" t="s">
        <v>78</v>
      </c>
      <c r="AY1681" s="139" t="s">
        <v>153</v>
      </c>
    </row>
    <row r="1682" spans="2:65" s="13" customFormat="1">
      <c r="B1682" s="143"/>
      <c r="C1682" s="223"/>
      <c r="D1682" s="220" t="s">
        <v>162</v>
      </c>
      <c r="E1682" s="224" t="s">
        <v>1</v>
      </c>
      <c r="F1682" s="225" t="s">
        <v>1628</v>
      </c>
      <c r="G1682" s="223"/>
      <c r="H1682" s="226">
        <v>33.58</v>
      </c>
      <c r="I1682" s="145"/>
      <c r="J1682" s="223"/>
      <c r="L1682" s="143"/>
      <c r="M1682" s="146"/>
      <c r="T1682" s="147"/>
      <c r="AT1682" s="144" t="s">
        <v>162</v>
      </c>
      <c r="AU1682" s="144" t="s">
        <v>88</v>
      </c>
      <c r="AV1682" s="13" t="s">
        <v>88</v>
      </c>
      <c r="AW1682" s="13" t="s">
        <v>32</v>
      </c>
      <c r="AX1682" s="13" t="s">
        <v>78</v>
      </c>
      <c r="AY1682" s="144" t="s">
        <v>153</v>
      </c>
    </row>
    <row r="1683" spans="2:65" s="12" customFormat="1">
      <c r="B1683" s="138"/>
      <c r="C1683" s="219"/>
      <c r="D1683" s="220" t="s">
        <v>162</v>
      </c>
      <c r="E1683" s="221" t="s">
        <v>1</v>
      </c>
      <c r="F1683" s="222" t="s">
        <v>1595</v>
      </c>
      <c r="G1683" s="219"/>
      <c r="H1683" s="221" t="s">
        <v>1</v>
      </c>
      <c r="I1683" s="140"/>
      <c r="J1683" s="219"/>
      <c r="L1683" s="138"/>
      <c r="M1683" s="141"/>
      <c r="T1683" s="142"/>
      <c r="AT1683" s="139" t="s">
        <v>162</v>
      </c>
      <c r="AU1683" s="139" t="s">
        <v>88</v>
      </c>
      <c r="AV1683" s="12" t="s">
        <v>86</v>
      </c>
      <c r="AW1683" s="12" t="s">
        <v>32</v>
      </c>
      <c r="AX1683" s="12" t="s">
        <v>78</v>
      </c>
      <c r="AY1683" s="139" t="s">
        <v>153</v>
      </c>
    </row>
    <row r="1684" spans="2:65" s="13" customFormat="1">
      <c r="B1684" s="143"/>
      <c r="C1684" s="223"/>
      <c r="D1684" s="220" t="s">
        <v>162</v>
      </c>
      <c r="E1684" s="224" t="s">
        <v>1</v>
      </c>
      <c r="F1684" s="225" t="s">
        <v>1629</v>
      </c>
      <c r="G1684" s="223"/>
      <c r="H1684" s="226">
        <v>109.76</v>
      </c>
      <c r="I1684" s="145"/>
      <c r="J1684" s="223"/>
      <c r="L1684" s="143"/>
      <c r="M1684" s="146"/>
      <c r="T1684" s="147"/>
      <c r="AT1684" s="144" t="s">
        <v>162</v>
      </c>
      <c r="AU1684" s="144" t="s">
        <v>88</v>
      </c>
      <c r="AV1684" s="13" t="s">
        <v>88</v>
      </c>
      <c r="AW1684" s="13" t="s">
        <v>32</v>
      </c>
      <c r="AX1684" s="13" t="s">
        <v>78</v>
      </c>
      <c r="AY1684" s="144" t="s">
        <v>153</v>
      </c>
    </row>
    <row r="1685" spans="2:65" s="14" customFormat="1">
      <c r="B1685" s="148"/>
      <c r="C1685" s="227"/>
      <c r="D1685" s="220" t="s">
        <v>162</v>
      </c>
      <c r="E1685" s="228" t="s">
        <v>1</v>
      </c>
      <c r="F1685" s="229" t="s">
        <v>165</v>
      </c>
      <c r="G1685" s="227"/>
      <c r="H1685" s="230">
        <v>143.34</v>
      </c>
      <c r="I1685" s="150"/>
      <c r="J1685" s="227"/>
      <c r="L1685" s="148"/>
      <c r="M1685" s="151"/>
      <c r="T1685" s="152"/>
      <c r="AT1685" s="149" t="s">
        <v>162</v>
      </c>
      <c r="AU1685" s="149" t="s">
        <v>88</v>
      </c>
      <c r="AV1685" s="14" t="s">
        <v>166</v>
      </c>
      <c r="AW1685" s="14" t="s">
        <v>32</v>
      </c>
      <c r="AX1685" s="14" t="s">
        <v>78</v>
      </c>
      <c r="AY1685" s="149" t="s">
        <v>153</v>
      </c>
    </row>
    <row r="1686" spans="2:65" s="15" customFormat="1">
      <c r="B1686" s="153"/>
      <c r="C1686" s="231"/>
      <c r="D1686" s="220" t="s">
        <v>162</v>
      </c>
      <c r="E1686" s="232" t="s">
        <v>1</v>
      </c>
      <c r="F1686" s="233" t="s">
        <v>167</v>
      </c>
      <c r="G1686" s="231"/>
      <c r="H1686" s="234">
        <v>143.34</v>
      </c>
      <c r="I1686" s="155"/>
      <c r="J1686" s="231"/>
      <c r="L1686" s="153"/>
      <c r="M1686" s="156"/>
      <c r="T1686" s="157"/>
      <c r="AT1686" s="154" t="s">
        <v>162</v>
      </c>
      <c r="AU1686" s="154" t="s">
        <v>88</v>
      </c>
      <c r="AV1686" s="15" t="s">
        <v>160</v>
      </c>
      <c r="AW1686" s="15" t="s">
        <v>32</v>
      </c>
      <c r="AX1686" s="15" t="s">
        <v>86</v>
      </c>
      <c r="AY1686" s="154" t="s">
        <v>153</v>
      </c>
    </row>
    <row r="1687" spans="2:65" s="1" customFormat="1" ht="24.15" customHeight="1">
      <c r="B1687" s="129"/>
      <c r="C1687" s="214" t="s">
        <v>1630</v>
      </c>
      <c r="D1687" s="214" t="s">
        <v>155</v>
      </c>
      <c r="E1687" s="215" t="s">
        <v>1631</v>
      </c>
      <c r="F1687" s="216" t="s">
        <v>1632</v>
      </c>
      <c r="G1687" s="217" t="s">
        <v>217</v>
      </c>
      <c r="H1687" s="218">
        <v>160.58000000000001</v>
      </c>
      <c r="I1687" s="131"/>
      <c r="J1687" s="248">
        <f>ROUND(I1687*H1687,2)</f>
        <v>0</v>
      </c>
      <c r="K1687" s="130" t="s">
        <v>159</v>
      </c>
      <c r="L1687" s="32"/>
      <c r="M1687" s="132" t="s">
        <v>1</v>
      </c>
      <c r="N1687" s="133" t="s">
        <v>43</v>
      </c>
      <c r="P1687" s="134">
        <f>O1687*H1687</f>
        <v>0</v>
      </c>
      <c r="Q1687" s="134">
        <v>0</v>
      </c>
      <c r="R1687" s="134">
        <f>Q1687*H1687</f>
        <v>0</v>
      </c>
      <c r="S1687" s="134">
        <v>0</v>
      </c>
      <c r="T1687" s="135">
        <f>S1687*H1687</f>
        <v>0</v>
      </c>
      <c r="AR1687" s="136" t="s">
        <v>271</v>
      </c>
      <c r="AT1687" s="136" t="s">
        <v>155</v>
      </c>
      <c r="AU1687" s="136" t="s">
        <v>88</v>
      </c>
      <c r="AY1687" s="17" t="s">
        <v>153</v>
      </c>
      <c r="BE1687" s="137">
        <f>IF(N1687="základní",J1687,0)</f>
        <v>0</v>
      </c>
      <c r="BF1687" s="137">
        <f>IF(N1687="snížená",J1687,0)</f>
        <v>0</v>
      </c>
      <c r="BG1687" s="137">
        <f>IF(N1687="zákl. přenesená",J1687,0)</f>
        <v>0</v>
      </c>
      <c r="BH1687" s="137">
        <f>IF(N1687="sníž. přenesená",J1687,0)</f>
        <v>0</v>
      </c>
      <c r="BI1687" s="137">
        <f>IF(N1687="nulová",J1687,0)</f>
        <v>0</v>
      </c>
      <c r="BJ1687" s="17" t="s">
        <v>86</v>
      </c>
      <c r="BK1687" s="137">
        <f>ROUND(I1687*H1687,2)</f>
        <v>0</v>
      </c>
      <c r="BL1687" s="17" t="s">
        <v>271</v>
      </c>
      <c r="BM1687" s="136" t="s">
        <v>1633</v>
      </c>
    </row>
    <row r="1688" spans="2:65" s="13" customFormat="1">
      <c r="B1688" s="143"/>
      <c r="C1688" s="223"/>
      <c r="D1688" s="220" t="s">
        <v>162</v>
      </c>
      <c r="E1688" s="224" t="s">
        <v>1</v>
      </c>
      <c r="F1688" s="225" t="s">
        <v>1634</v>
      </c>
      <c r="G1688" s="223"/>
      <c r="H1688" s="226">
        <v>121.44</v>
      </c>
      <c r="I1688" s="145"/>
      <c r="J1688" s="223"/>
      <c r="L1688" s="143"/>
      <c r="M1688" s="146"/>
      <c r="T1688" s="147"/>
      <c r="AT1688" s="144" t="s">
        <v>162</v>
      </c>
      <c r="AU1688" s="144" t="s">
        <v>88</v>
      </c>
      <c r="AV1688" s="13" t="s">
        <v>88</v>
      </c>
      <c r="AW1688" s="13" t="s">
        <v>32</v>
      </c>
      <c r="AX1688" s="13" t="s">
        <v>78</v>
      </c>
      <c r="AY1688" s="144" t="s">
        <v>153</v>
      </c>
    </row>
    <row r="1689" spans="2:65" s="13" customFormat="1">
      <c r="B1689" s="143"/>
      <c r="C1689" s="223"/>
      <c r="D1689" s="220" t="s">
        <v>162</v>
      </c>
      <c r="E1689" s="224" t="s">
        <v>1</v>
      </c>
      <c r="F1689" s="225" t="s">
        <v>1635</v>
      </c>
      <c r="G1689" s="223"/>
      <c r="H1689" s="226">
        <v>3.96</v>
      </c>
      <c r="I1689" s="145"/>
      <c r="J1689" s="223"/>
      <c r="L1689" s="143"/>
      <c r="M1689" s="146"/>
      <c r="T1689" s="147"/>
      <c r="AT1689" s="144" t="s">
        <v>162</v>
      </c>
      <c r="AU1689" s="144" t="s">
        <v>88</v>
      </c>
      <c r="AV1689" s="13" t="s">
        <v>88</v>
      </c>
      <c r="AW1689" s="13" t="s">
        <v>32</v>
      </c>
      <c r="AX1689" s="13" t="s">
        <v>78</v>
      </c>
      <c r="AY1689" s="144" t="s">
        <v>153</v>
      </c>
    </row>
    <row r="1690" spans="2:65" s="13" customFormat="1">
      <c r="B1690" s="143"/>
      <c r="C1690" s="223"/>
      <c r="D1690" s="220" t="s">
        <v>162</v>
      </c>
      <c r="E1690" s="224" t="s">
        <v>1</v>
      </c>
      <c r="F1690" s="225" t="s">
        <v>668</v>
      </c>
      <c r="G1690" s="223"/>
      <c r="H1690" s="226">
        <v>1.65</v>
      </c>
      <c r="I1690" s="145"/>
      <c r="J1690" s="223"/>
      <c r="L1690" s="143"/>
      <c r="M1690" s="146"/>
      <c r="T1690" s="147"/>
      <c r="AT1690" s="144" t="s">
        <v>162</v>
      </c>
      <c r="AU1690" s="144" t="s">
        <v>88</v>
      </c>
      <c r="AV1690" s="13" t="s">
        <v>88</v>
      </c>
      <c r="AW1690" s="13" t="s">
        <v>32</v>
      </c>
      <c r="AX1690" s="13" t="s">
        <v>78</v>
      </c>
      <c r="AY1690" s="144" t="s">
        <v>153</v>
      </c>
    </row>
    <row r="1691" spans="2:65" s="13" customFormat="1">
      <c r="B1691" s="143"/>
      <c r="C1691" s="223"/>
      <c r="D1691" s="220" t="s">
        <v>162</v>
      </c>
      <c r="E1691" s="224" t="s">
        <v>1</v>
      </c>
      <c r="F1691" s="225" t="s">
        <v>1636</v>
      </c>
      <c r="G1691" s="223"/>
      <c r="H1691" s="226">
        <v>5.4</v>
      </c>
      <c r="I1691" s="145"/>
      <c r="J1691" s="223"/>
      <c r="L1691" s="143"/>
      <c r="M1691" s="146"/>
      <c r="T1691" s="147"/>
      <c r="AT1691" s="144" t="s">
        <v>162</v>
      </c>
      <c r="AU1691" s="144" t="s">
        <v>88</v>
      </c>
      <c r="AV1691" s="13" t="s">
        <v>88</v>
      </c>
      <c r="AW1691" s="13" t="s">
        <v>32</v>
      </c>
      <c r="AX1691" s="13" t="s">
        <v>78</v>
      </c>
      <c r="AY1691" s="144" t="s">
        <v>153</v>
      </c>
    </row>
    <row r="1692" spans="2:65" s="13" customFormat="1">
      <c r="B1692" s="143"/>
      <c r="C1692" s="223"/>
      <c r="D1692" s="220" t="s">
        <v>162</v>
      </c>
      <c r="E1692" s="224" t="s">
        <v>1</v>
      </c>
      <c r="F1692" s="225" t="s">
        <v>669</v>
      </c>
      <c r="G1692" s="223"/>
      <c r="H1692" s="226">
        <v>2.5299999999999998</v>
      </c>
      <c r="I1692" s="145"/>
      <c r="J1692" s="223"/>
      <c r="L1692" s="143"/>
      <c r="M1692" s="146"/>
      <c r="T1692" s="147"/>
      <c r="AT1692" s="144" t="s">
        <v>162</v>
      </c>
      <c r="AU1692" s="144" t="s">
        <v>88</v>
      </c>
      <c r="AV1692" s="13" t="s">
        <v>88</v>
      </c>
      <c r="AW1692" s="13" t="s">
        <v>32</v>
      </c>
      <c r="AX1692" s="13" t="s">
        <v>78</v>
      </c>
      <c r="AY1692" s="144" t="s">
        <v>153</v>
      </c>
    </row>
    <row r="1693" spans="2:65" s="13" customFormat="1">
      <c r="B1693" s="143"/>
      <c r="C1693" s="223"/>
      <c r="D1693" s="220" t="s">
        <v>162</v>
      </c>
      <c r="E1693" s="224" t="s">
        <v>1</v>
      </c>
      <c r="F1693" s="225" t="s">
        <v>1637</v>
      </c>
      <c r="G1693" s="223"/>
      <c r="H1693" s="226">
        <v>25.6</v>
      </c>
      <c r="I1693" s="145"/>
      <c r="J1693" s="223"/>
      <c r="L1693" s="143"/>
      <c r="M1693" s="146"/>
      <c r="T1693" s="147"/>
      <c r="AT1693" s="144" t="s">
        <v>162</v>
      </c>
      <c r="AU1693" s="144" t="s">
        <v>88</v>
      </c>
      <c r="AV1693" s="13" t="s">
        <v>88</v>
      </c>
      <c r="AW1693" s="13" t="s">
        <v>32</v>
      </c>
      <c r="AX1693" s="13" t="s">
        <v>78</v>
      </c>
      <c r="AY1693" s="144" t="s">
        <v>153</v>
      </c>
    </row>
    <row r="1694" spans="2:65" s="14" customFormat="1">
      <c r="B1694" s="148"/>
      <c r="C1694" s="227"/>
      <c r="D1694" s="220" t="s">
        <v>162</v>
      </c>
      <c r="E1694" s="228" t="s">
        <v>1</v>
      </c>
      <c r="F1694" s="229" t="s">
        <v>165</v>
      </c>
      <c r="G1694" s="227"/>
      <c r="H1694" s="230">
        <v>160.58000000000001</v>
      </c>
      <c r="I1694" s="150"/>
      <c r="J1694" s="227"/>
      <c r="L1694" s="148"/>
      <c r="M1694" s="151"/>
      <c r="T1694" s="152"/>
      <c r="AT1694" s="149" t="s">
        <v>162</v>
      </c>
      <c r="AU1694" s="149" t="s">
        <v>88</v>
      </c>
      <c r="AV1694" s="14" t="s">
        <v>166</v>
      </c>
      <c r="AW1694" s="14" t="s">
        <v>32</v>
      </c>
      <c r="AX1694" s="14" t="s">
        <v>78</v>
      </c>
      <c r="AY1694" s="149" t="s">
        <v>153</v>
      </c>
    </row>
    <row r="1695" spans="2:65" s="15" customFormat="1">
      <c r="B1695" s="153"/>
      <c r="C1695" s="231"/>
      <c r="D1695" s="220" t="s">
        <v>162</v>
      </c>
      <c r="E1695" s="232" t="s">
        <v>1</v>
      </c>
      <c r="F1695" s="233" t="s">
        <v>167</v>
      </c>
      <c r="G1695" s="231"/>
      <c r="H1695" s="234">
        <v>160.58000000000001</v>
      </c>
      <c r="I1695" s="155"/>
      <c r="J1695" s="231"/>
      <c r="L1695" s="153"/>
      <c r="M1695" s="156"/>
      <c r="T1695" s="157"/>
      <c r="AT1695" s="154" t="s">
        <v>162</v>
      </c>
      <c r="AU1695" s="154" t="s">
        <v>88</v>
      </c>
      <c r="AV1695" s="15" t="s">
        <v>160</v>
      </c>
      <c r="AW1695" s="15" t="s">
        <v>32</v>
      </c>
      <c r="AX1695" s="15" t="s">
        <v>86</v>
      </c>
      <c r="AY1695" s="154" t="s">
        <v>153</v>
      </c>
    </row>
    <row r="1696" spans="2:65" s="1" customFormat="1" ht="16.5" customHeight="1">
      <c r="B1696" s="129"/>
      <c r="C1696" s="238" t="s">
        <v>1638</v>
      </c>
      <c r="D1696" s="238" t="s">
        <v>366</v>
      </c>
      <c r="E1696" s="239" t="s">
        <v>1639</v>
      </c>
      <c r="F1696" s="240" t="s">
        <v>1640</v>
      </c>
      <c r="G1696" s="241" t="s">
        <v>217</v>
      </c>
      <c r="H1696" s="242">
        <v>168.60900000000001</v>
      </c>
      <c r="I1696" s="159"/>
      <c r="J1696" s="249">
        <f>ROUND(I1696*H1696,2)</f>
        <v>0</v>
      </c>
      <c r="K1696" s="158" t="s">
        <v>159</v>
      </c>
      <c r="L1696" s="160"/>
      <c r="M1696" s="161" t="s">
        <v>1</v>
      </c>
      <c r="N1696" s="162" t="s">
        <v>43</v>
      </c>
      <c r="P1696" s="134">
        <f>O1696*H1696</f>
        <v>0</v>
      </c>
      <c r="Q1696" s="134">
        <v>0</v>
      </c>
      <c r="R1696" s="134">
        <f>Q1696*H1696</f>
        <v>0</v>
      </c>
      <c r="S1696" s="134">
        <v>0</v>
      </c>
      <c r="T1696" s="135">
        <f>S1696*H1696</f>
        <v>0</v>
      </c>
      <c r="AR1696" s="136" t="s">
        <v>381</v>
      </c>
      <c r="AT1696" s="136" t="s">
        <v>366</v>
      </c>
      <c r="AU1696" s="136" t="s">
        <v>88</v>
      </c>
      <c r="AY1696" s="17" t="s">
        <v>153</v>
      </c>
      <c r="BE1696" s="137">
        <f>IF(N1696="základní",J1696,0)</f>
        <v>0</v>
      </c>
      <c r="BF1696" s="137">
        <f>IF(N1696="snížená",J1696,0)</f>
        <v>0</v>
      </c>
      <c r="BG1696" s="137">
        <f>IF(N1696="zákl. přenesená",J1696,0)</f>
        <v>0</v>
      </c>
      <c r="BH1696" s="137">
        <f>IF(N1696="sníž. přenesená",J1696,0)</f>
        <v>0</v>
      </c>
      <c r="BI1696" s="137">
        <f>IF(N1696="nulová",J1696,0)</f>
        <v>0</v>
      </c>
      <c r="BJ1696" s="17" t="s">
        <v>86</v>
      </c>
      <c r="BK1696" s="137">
        <f>ROUND(I1696*H1696,2)</f>
        <v>0</v>
      </c>
      <c r="BL1696" s="17" t="s">
        <v>271</v>
      </c>
      <c r="BM1696" s="136" t="s">
        <v>1641</v>
      </c>
    </row>
    <row r="1697" spans="2:65" s="13" customFormat="1">
      <c r="B1697" s="143"/>
      <c r="C1697" s="223"/>
      <c r="D1697" s="220" t="s">
        <v>162</v>
      </c>
      <c r="E1697" s="223"/>
      <c r="F1697" s="225" t="s">
        <v>1642</v>
      </c>
      <c r="G1697" s="223"/>
      <c r="H1697" s="226">
        <v>168.60900000000001</v>
      </c>
      <c r="I1697" s="145"/>
      <c r="J1697" s="223"/>
      <c r="L1697" s="143"/>
      <c r="M1697" s="146"/>
      <c r="T1697" s="147"/>
      <c r="AT1697" s="144" t="s">
        <v>162</v>
      </c>
      <c r="AU1697" s="144" t="s">
        <v>88</v>
      </c>
      <c r="AV1697" s="13" t="s">
        <v>88</v>
      </c>
      <c r="AW1697" s="13" t="s">
        <v>3</v>
      </c>
      <c r="AX1697" s="13" t="s">
        <v>86</v>
      </c>
      <c r="AY1697" s="144" t="s">
        <v>153</v>
      </c>
    </row>
    <row r="1698" spans="2:65" s="1" customFormat="1" ht="44.25" customHeight="1">
      <c r="B1698" s="129"/>
      <c r="C1698" s="214" t="s">
        <v>1643</v>
      </c>
      <c r="D1698" s="214" t="s">
        <v>155</v>
      </c>
      <c r="E1698" s="215" t="s">
        <v>1644</v>
      </c>
      <c r="F1698" s="216" t="s">
        <v>1645</v>
      </c>
      <c r="G1698" s="217" t="s">
        <v>217</v>
      </c>
      <c r="H1698" s="218">
        <v>134.13999999999999</v>
      </c>
      <c r="I1698" s="131"/>
      <c r="J1698" s="248">
        <f>ROUND(I1698*H1698,2)</f>
        <v>0</v>
      </c>
      <c r="K1698" s="130" t="s">
        <v>159</v>
      </c>
      <c r="L1698" s="32"/>
      <c r="M1698" s="132" t="s">
        <v>1</v>
      </c>
      <c r="N1698" s="133" t="s">
        <v>43</v>
      </c>
      <c r="P1698" s="134">
        <f>O1698*H1698</f>
        <v>0</v>
      </c>
      <c r="Q1698" s="134">
        <v>0</v>
      </c>
      <c r="R1698" s="134">
        <f>Q1698*H1698</f>
        <v>0</v>
      </c>
      <c r="S1698" s="134">
        <v>0</v>
      </c>
      <c r="T1698" s="135">
        <f>S1698*H1698</f>
        <v>0</v>
      </c>
      <c r="AR1698" s="136" t="s">
        <v>271</v>
      </c>
      <c r="AT1698" s="136" t="s">
        <v>155</v>
      </c>
      <c r="AU1698" s="136" t="s">
        <v>88</v>
      </c>
      <c r="AY1698" s="17" t="s">
        <v>153</v>
      </c>
      <c r="BE1698" s="137">
        <f>IF(N1698="základní",J1698,0)</f>
        <v>0</v>
      </c>
      <c r="BF1698" s="137">
        <f>IF(N1698="snížená",J1698,0)</f>
        <v>0</v>
      </c>
      <c r="BG1698" s="137">
        <f>IF(N1698="zákl. přenesená",J1698,0)</f>
        <v>0</v>
      </c>
      <c r="BH1698" s="137">
        <f>IF(N1698="sníž. přenesená",J1698,0)</f>
        <v>0</v>
      </c>
      <c r="BI1698" s="137">
        <f>IF(N1698="nulová",J1698,0)</f>
        <v>0</v>
      </c>
      <c r="BJ1698" s="17" t="s">
        <v>86</v>
      </c>
      <c r="BK1698" s="137">
        <f>ROUND(I1698*H1698,2)</f>
        <v>0</v>
      </c>
      <c r="BL1698" s="17" t="s">
        <v>271</v>
      </c>
      <c r="BM1698" s="136" t="s">
        <v>1646</v>
      </c>
    </row>
    <row r="1699" spans="2:65" s="1" customFormat="1" ht="16.5" customHeight="1">
      <c r="B1699" s="129"/>
      <c r="C1699" s="238" t="s">
        <v>1647</v>
      </c>
      <c r="D1699" s="238" t="s">
        <v>366</v>
      </c>
      <c r="E1699" s="239" t="s">
        <v>1639</v>
      </c>
      <c r="F1699" s="240" t="s">
        <v>1640</v>
      </c>
      <c r="G1699" s="241" t="s">
        <v>217</v>
      </c>
      <c r="H1699" s="242">
        <v>140.84700000000001</v>
      </c>
      <c r="I1699" s="159"/>
      <c r="J1699" s="249">
        <f>ROUND(I1699*H1699,2)</f>
        <v>0</v>
      </c>
      <c r="K1699" s="158" t="s">
        <v>159</v>
      </c>
      <c r="L1699" s="160"/>
      <c r="M1699" s="161" t="s">
        <v>1</v>
      </c>
      <c r="N1699" s="162" t="s">
        <v>43</v>
      </c>
      <c r="P1699" s="134">
        <f>O1699*H1699</f>
        <v>0</v>
      </c>
      <c r="Q1699" s="134">
        <v>0</v>
      </c>
      <c r="R1699" s="134">
        <f>Q1699*H1699</f>
        <v>0</v>
      </c>
      <c r="S1699" s="134">
        <v>0</v>
      </c>
      <c r="T1699" s="135">
        <f>S1699*H1699</f>
        <v>0</v>
      </c>
      <c r="AR1699" s="136" t="s">
        <v>381</v>
      </c>
      <c r="AT1699" s="136" t="s">
        <v>366</v>
      </c>
      <c r="AU1699" s="136" t="s">
        <v>88</v>
      </c>
      <c r="AY1699" s="17" t="s">
        <v>153</v>
      </c>
      <c r="BE1699" s="137">
        <f>IF(N1699="základní",J1699,0)</f>
        <v>0</v>
      </c>
      <c r="BF1699" s="137">
        <f>IF(N1699="snížená",J1699,0)</f>
        <v>0</v>
      </c>
      <c r="BG1699" s="137">
        <f>IF(N1699="zákl. přenesená",J1699,0)</f>
        <v>0</v>
      </c>
      <c r="BH1699" s="137">
        <f>IF(N1699="sníž. přenesená",J1699,0)</f>
        <v>0</v>
      </c>
      <c r="BI1699" s="137">
        <f>IF(N1699="nulová",J1699,0)</f>
        <v>0</v>
      </c>
      <c r="BJ1699" s="17" t="s">
        <v>86</v>
      </c>
      <c r="BK1699" s="137">
        <f>ROUND(I1699*H1699,2)</f>
        <v>0</v>
      </c>
      <c r="BL1699" s="17" t="s">
        <v>271</v>
      </c>
      <c r="BM1699" s="136" t="s">
        <v>1648</v>
      </c>
    </row>
    <row r="1700" spans="2:65" s="13" customFormat="1">
      <c r="B1700" s="143"/>
      <c r="C1700" s="223"/>
      <c r="D1700" s="220" t="s">
        <v>162</v>
      </c>
      <c r="E1700" s="223"/>
      <c r="F1700" s="225" t="s">
        <v>1649</v>
      </c>
      <c r="G1700" s="223"/>
      <c r="H1700" s="226">
        <v>140.84700000000001</v>
      </c>
      <c r="I1700" s="145"/>
      <c r="J1700" s="223"/>
      <c r="L1700" s="143"/>
      <c r="M1700" s="146"/>
      <c r="T1700" s="147"/>
      <c r="AT1700" s="144" t="s">
        <v>162</v>
      </c>
      <c r="AU1700" s="144" t="s">
        <v>88</v>
      </c>
      <c r="AV1700" s="13" t="s">
        <v>88</v>
      </c>
      <c r="AW1700" s="13" t="s">
        <v>3</v>
      </c>
      <c r="AX1700" s="13" t="s">
        <v>86</v>
      </c>
      <c r="AY1700" s="144" t="s">
        <v>153</v>
      </c>
    </row>
    <row r="1701" spans="2:65" s="1" customFormat="1" ht="33" customHeight="1">
      <c r="B1701" s="129"/>
      <c r="C1701" s="214" t="s">
        <v>1650</v>
      </c>
      <c r="D1701" s="214" t="s">
        <v>155</v>
      </c>
      <c r="E1701" s="215" t="s">
        <v>1651</v>
      </c>
      <c r="F1701" s="216" t="s">
        <v>1652</v>
      </c>
      <c r="G1701" s="217" t="s">
        <v>217</v>
      </c>
      <c r="H1701" s="218">
        <v>942.05600000000004</v>
      </c>
      <c r="I1701" s="131"/>
      <c r="J1701" s="248">
        <f>ROUND(I1701*H1701,2)</f>
        <v>0</v>
      </c>
      <c r="K1701" s="130" t="s">
        <v>159</v>
      </c>
      <c r="L1701" s="32"/>
      <c r="M1701" s="132" t="s">
        <v>1</v>
      </c>
      <c r="N1701" s="133" t="s">
        <v>43</v>
      </c>
      <c r="P1701" s="134">
        <f>O1701*H1701</f>
        <v>0</v>
      </c>
      <c r="Q1701" s="134">
        <v>2.0000000000000001E-4</v>
      </c>
      <c r="R1701" s="134">
        <f>Q1701*H1701</f>
        <v>0.18841120000000003</v>
      </c>
      <c r="S1701" s="134">
        <v>0</v>
      </c>
      <c r="T1701" s="135">
        <f>S1701*H1701</f>
        <v>0</v>
      </c>
      <c r="AR1701" s="136" t="s">
        <v>271</v>
      </c>
      <c r="AT1701" s="136" t="s">
        <v>155</v>
      </c>
      <c r="AU1701" s="136" t="s">
        <v>88</v>
      </c>
      <c r="AY1701" s="17" t="s">
        <v>153</v>
      </c>
      <c r="BE1701" s="137">
        <f>IF(N1701="základní",J1701,0)</f>
        <v>0</v>
      </c>
      <c r="BF1701" s="137">
        <f>IF(N1701="snížená",J1701,0)</f>
        <v>0</v>
      </c>
      <c r="BG1701" s="137">
        <f>IF(N1701="zákl. přenesená",J1701,0)</f>
        <v>0</v>
      </c>
      <c r="BH1701" s="137">
        <f>IF(N1701="sníž. přenesená",J1701,0)</f>
        <v>0</v>
      </c>
      <c r="BI1701" s="137">
        <f>IF(N1701="nulová",J1701,0)</f>
        <v>0</v>
      </c>
      <c r="BJ1701" s="17" t="s">
        <v>86</v>
      </c>
      <c r="BK1701" s="137">
        <f>ROUND(I1701*H1701,2)</f>
        <v>0</v>
      </c>
      <c r="BL1701" s="17" t="s">
        <v>271</v>
      </c>
      <c r="BM1701" s="136" t="s">
        <v>1653</v>
      </c>
    </row>
    <row r="1702" spans="2:65" s="13" customFormat="1">
      <c r="B1702" s="143"/>
      <c r="C1702" s="223"/>
      <c r="D1702" s="220" t="s">
        <v>162</v>
      </c>
      <c r="E1702" s="224" t="s">
        <v>1</v>
      </c>
      <c r="F1702" s="225" t="s">
        <v>1654</v>
      </c>
      <c r="G1702" s="223"/>
      <c r="H1702" s="226">
        <v>942.05600000000004</v>
      </c>
      <c r="I1702" s="145"/>
      <c r="J1702" s="223"/>
      <c r="L1702" s="143"/>
      <c r="M1702" s="146"/>
      <c r="T1702" s="147"/>
      <c r="AT1702" s="144" t="s">
        <v>162</v>
      </c>
      <c r="AU1702" s="144" t="s">
        <v>88</v>
      </c>
      <c r="AV1702" s="13" t="s">
        <v>88</v>
      </c>
      <c r="AW1702" s="13" t="s">
        <v>32</v>
      </c>
      <c r="AX1702" s="13" t="s">
        <v>86</v>
      </c>
      <c r="AY1702" s="144" t="s">
        <v>153</v>
      </c>
    </row>
    <row r="1703" spans="2:65" s="1" customFormat="1" ht="33" customHeight="1">
      <c r="B1703" s="129"/>
      <c r="C1703" s="214" t="s">
        <v>1655</v>
      </c>
      <c r="D1703" s="214" t="s">
        <v>155</v>
      </c>
      <c r="E1703" s="215" t="s">
        <v>1656</v>
      </c>
      <c r="F1703" s="216" t="s">
        <v>1657</v>
      </c>
      <c r="G1703" s="217" t="s">
        <v>217</v>
      </c>
      <c r="H1703" s="218">
        <v>119.64</v>
      </c>
      <c r="I1703" s="131"/>
      <c r="J1703" s="248">
        <f>ROUND(I1703*H1703,2)</f>
        <v>0</v>
      </c>
      <c r="K1703" s="130" t="s">
        <v>159</v>
      </c>
      <c r="L1703" s="32"/>
      <c r="M1703" s="132" t="s">
        <v>1</v>
      </c>
      <c r="N1703" s="133" t="s">
        <v>43</v>
      </c>
      <c r="P1703" s="134">
        <f>O1703*H1703</f>
        <v>0</v>
      </c>
      <c r="Q1703" s="134">
        <v>2.0000000000000001E-4</v>
      </c>
      <c r="R1703" s="134">
        <f>Q1703*H1703</f>
        <v>2.3928000000000001E-2</v>
      </c>
      <c r="S1703" s="134">
        <v>0</v>
      </c>
      <c r="T1703" s="135">
        <f>S1703*H1703</f>
        <v>0</v>
      </c>
      <c r="AR1703" s="136" t="s">
        <v>271</v>
      </c>
      <c r="AT1703" s="136" t="s">
        <v>155</v>
      </c>
      <c r="AU1703" s="136" t="s">
        <v>88</v>
      </c>
      <c r="AY1703" s="17" t="s">
        <v>153</v>
      </c>
      <c r="BE1703" s="137">
        <f>IF(N1703="základní",J1703,0)</f>
        <v>0</v>
      </c>
      <c r="BF1703" s="137">
        <f>IF(N1703="snížená",J1703,0)</f>
        <v>0</v>
      </c>
      <c r="BG1703" s="137">
        <f>IF(N1703="zákl. přenesená",J1703,0)</f>
        <v>0</v>
      </c>
      <c r="BH1703" s="137">
        <f>IF(N1703="sníž. přenesená",J1703,0)</f>
        <v>0</v>
      </c>
      <c r="BI1703" s="137">
        <f>IF(N1703="nulová",J1703,0)</f>
        <v>0</v>
      </c>
      <c r="BJ1703" s="17" t="s">
        <v>86</v>
      </c>
      <c r="BK1703" s="137">
        <f>ROUND(I1703*H1703,2)</f>
        <v>0</v>
      </c>
      <c r="BL1703" s="17" t="s">
        <v>271</v>
      </c>
      <c r="BM1703" s="136" t="s">
        <v>1658</v>
      </c>
    </row>
    <row r="1704" spans="2:65" s="13" customFormat="1">
      <c r="B1704" s="143"/>
      <c r="C1704" s="223"/>
      <c r="D1704" s="220" t="s">
        <v>162</v>
      </c>
      <c r="E1704" s="224" t="s">
        <v>1</v>
      </c>
      <c r="F1704" s="225" t="s">
        <v>1659</v>
      </c>
      <c r="G1704" s="223"/>
      <c r="H1704" s="226">
        <v>119.64</v>
      </c>
      <c r="I1704" s="145"/>
      <c r="J1704" s="223"/>
      <c r="L1704" s="143"/>
      <c r="M1704" s="146"/>
      <c r="T1704" s="147"/>
      <c r="AT1704" s="144" t="s">
        <v>162</v>
      </c>
      <c r="AU1704" s="144" t="s">
        <v>88</v>
      </c>
      <c r="AV1704" s="13" t="s">
        <v>88</v>
      </c>
      <c r="AW1704" s="13" t="s">
        <v>32</v>
      </c>
      <c r="AX1704" s="13" t="s">
        <v>78</v>
      </c>
      <c r="AY1704" s="144" t="s">
        <v>153</v>
      </c>
    </row>
    <row r="1705" spans="2:65" s="14" customFormat="1">
      <c r="B1705" s="148"/>
      <c r="C1705" s="227"/>
      <c r="D1705" s="220" t="s">
        <v>162</v>
      </c>
      <c r="E1705" s="228" t="s">
        <v>1</v>
      </c>
      <c r="F1705" s="229" t="s">
        <v>165</v>
      </c>
      <c r="G1705" s="227"/>
      <c r="H1705" s="230">
        <v>119.64</v>
      </c>
      <c r="I1705" s="150"/>
      <c r="J1705" s="227"/>
      <c r="L1705" s="148"/>
      <c r="M1705" s="151"/>
      <c r="T1705" s="152"/>
      <c r="AT1705" s="149" t="s">
        <v>162</v>
      </c>
      <c r="AU1705" s="149" t="s">
        <v>88</v>
      </c>
      <c r="AV1705" s="14" t="s">
        <v>166</v>
      </c>
      <c r="AW1705" s="14" t="s">
        <v>32</v>
      </c>
      <c r="AX1705" s="14" t="s">
        <v>86</v>
      </c>
      <c r="AY1705" s="149" t="s">
        <v>153</v>
      </c>
    </row>
    <row r="1706" spans="2:65" s="1" customFormat="1" ht="37.799999999999997" customHeight="1">
      <c r="B1706" s="129"/>
      <c r="C1706" s="214" t="s">
        <v>1660</v>
      </c>
      <c r="D1706" s="214" t="s">
        <v>155</v>
      </c>
      <c r="E1706" s="215" t="s">
        <v>1661</v>
      </c>
      <c r="F1706" s="216" t="s">
        <v>1662</v>
      </c>
      <c r="G1706" s="217" t="s">
        <v>217</v>
      </c>
      <c r="H1706" s="218">
        <v>942.05600000000004</v>
      </c>
      <c r="I1706" s="131"/>
      <c r="J1706" s="248">
        <f>ROUND(I1706*H1706,2)</f>
        <v>0</v>
      </c>
      <c r="K1706" s="130" t="s">
        <v>159</v>
      </c>
      <c r="L1706" s="32"/>
      <c r="M1706" s="132" t="s">
        <v>1</v>
      </c>
      <c r="N1706" s="133" t="s">
        <v>43</v>
      </c>
      <c r="P1706" s="134">
        <f>O1706*H1706</f>
        <v>0</v>
      </c>
      <c r="Q1706" s="134">
        <v>2.5999999999999998E-4</v>
      </c>
      <c r="R1706" s="134">
        <f>Q1706*H1706</f>
        <v>0.24493456</v>
      </c>
      <c r="S1706" s="134">
        <v>0</v>
      </c>
      <c r="T1706" s="135">
        <f>S1706*H1706</f>
        <v>0</v>
      </c>
      <c r="AR1706" s="136" t="s">
        <v>271</v>
      </c>
      <c r="AT1706" s="136" t="s">
        <v>155</v>
      </c>
      <c r="AU1706" s="136" t="s">
        <v>88</v>
      </c>
      <c r="AY1706" s="17" t="s">
        <v>153</v>
      </c>
      <c r="BE1706" s="137">
        <f>IF(N1706="základní",J1706,0)</f>
        <v>0</v>
      </c>
      <c r="BF1706" s="137">
        <f>IF(N1706="snížená",J1706,0)</f>
        <v>0</v>
      </c>
      <c r="BG1706" s="137">
        <f>IF(N1706="zákl. přenesená",J1706,0)</f>
        <v>0</v>
      </c>
      <c r="BH1706" s="137">
        <f>IF(N1706="sníž. přenesená",J1706,0)</f>
        <v>0</v>
      </c>
      <c r="BI1706" s="137">
        <f>IF(N1706="nulová",J1706,0)</f>
        <v>0</v>
      </c>
      <c r="BJ1706" s="17" t="s">
        <v>86</v>
      </c>
      <c r="BK1706" s="137">
        <f>ROUND(I1706*H1706,2)</f>
        <v>0</v>
      </c>
      <c r="BL1706" s="17" t="s">
        <v>271</v>
      </c>
      <c r="BM1706" s="136" t="s">
        <v>1663</v>
      </c>
    </row>
    <row r="1707" spans="2:65" s="1" customFormat="1" ht="44.25" customHeight="1">
      <c r="B1707" s="129"/>
      <c r="C1707" s="214" t="s">
        <v>1664</v>
      </c>
      <c r="D1707" s="214" t="s">
        <v>155</v>
      </c>
      <c r="E1707" s="215" t="s">
        <v>1665</v>
      </c>
      <c r="F1707" s="216" t="s">
        <v>1666</v>
      </c>
      <c r="G1707" s="217" t="s">
        <v>217</v>
      </c>
      <c r="H1707" s="218">
        <v>119.64</v>
      </c>
      <c r="I1707" s="131"/>
      <c r="J1707" s="248">
        <f>ROUND(I1707*H1707,2)</f>
        <v>0</v>
      </c>
      <c r="K1707" s="130" t="s">
        <v>159</v>
      </c>
      <c r="L1707" s="32"/>
      <c r="M1707" s="164" t="s">
        <v>1</v>
      </c>
      <c r="N1707" s="165" t="s">
        <v>43</v>
      </c>
      <c r="O1707" s="166"/>
      <c r="P1707" s="167">
        <f>O1707*H1707</f>
        <v>0</v>
      </c>
      <c r="Q1707" s="167">
        <v>2.5999999999999998E-4</v>
      </c>
      <c r="R1707" s="167">
        <f>Q1707*H1707</f>
        <v>3.1106399999999996E-2</v>
      </c>
      <c r="S1707" s="167">
        <v>0</v>
      </c>
      <c r="T1707" s="168">
        <f>S1707*H1707</f>
        <v>0</v>
      </c>
      <c r="AR1707" s="136" t="s">
        <v>271</v>
      </c>
      <c r="AT1707" s="136" t="s">
        <v>155</v>
      </c>
      <c r="AU1707" s="136" t="s">
        <v>88</v>
      </c>
      <c r="AY1707" s="17" t="s">
        <v>153</v>
      </c>
      <c r="BE1707" s="137">
        <f>IF(N1707="základní",J1707,0)</f>
        <v>0</v>
      </c>
      <c r="BF1707" s="137">
        <f>IF(N1707="snížená",J1707,0)</f>
        <v>0</v>
      </c>
      <c r="BG1707" s="137">
        <f>IF(N1707="zákl. přenesená",J1707,0)</f>
        <v>0</v>
      </c>
      <c r="BH1707" s="137">
        <f>IF(N1707="sníž. přenesená",J1707,0)</f>
        <v>0</v>
      </c>
      <c r="BI1707" s="137">
        <f>IF(N1707="nulová",J1707,0)</f>
        <v>0</v>
      </c>
      <c r="BJ1707" s="17" t="s">
        <v>86</v>
      </c>
      <c r="BK1707" s="137">
        <f>ROUND(I1707*H1707,2)</f>
        <v>0</v>
      </c>
      <c r="BL1707" s="17" t="s">
        <v>271</v>
      </c>
      <c r="BM1707" s="136" t="s">
        <v>1667</v>
      </c>
    </row>
    <row r="1708" spans="2:65" s="1" customFormat="1" ht="6.9" customHeight="1">
      <c r="B1708" s="44"/>
      <c r="C1708" s="45"/>
      <c r="D1708" s="45"/>
      <c r="E1708" s="45"/>
      <c r="F1708" s="45"/>
      <c r="G1708" s="45"/>
      <c r="H1708" s="45"/>
      <c r="I1708" s="45"/>
      <c r="J1708" s="45"/>
      <c r="K1708" s="45"/>
      <c r="L1708" s="32"/>
    </row>
  </sheetData>
  <sheetProtection algorithmName="SHA-512" hashValue="mFZjIzWHn8LZluuqkJnVQUVPe3najwBoa0wBE3VZ95ZznH3RQjEFJUk5L3bO0TZJDoTTtWDdlKO1ZfKYxgkjOw==" saltValue="1xgZA0xdZNmYHpYDrtsRCg==" spinCount="100000" sheet="1" objects="1" scenarios="1"/>
  <autoFilter ref="C141:K1707" xr:uid="{00000000-0009-0000-0000-000001000000}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16"/>
  <sheetViews>
    <sheetView showGridLines="0" topLeftCell="A314" workbookViewId="0">
      <selection activeCell="H342" sqref="H34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71" t="s">
        <v>5</v>
      </c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7" t="s">
        <v>91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" customHeight="1">
      <c r="B4" s="20"/>
      <c r="D4" s="21" t="s">
        <v>104</v>
      </c>
      <c r="L4" s="20"/>
      <c r="M4" s="88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11" t="str">
        <f>'Rekapitulace stavby'!K6</f>
        <v>Změna stavby ZŠ Liběšice</v>
      </c>
      <c r="F7" s="212"/>
      <c r="G7" s="212"/>
      <c r="H7" s="212"/>
      <c r="L7" s="20"/>
    </row>
    <row r="8" spans="2:46" s="1" customFormat="1" ht="12" customHeight="1">
      <c r="B8" s="32"/>
      <c r="D8" s="27" t="s">
        <v>105</v>
      </c>
      <c r="L8" s="32"/>
    </row>
    <row r="9" spans="2:46" s="1" customFormat="1" ht="16.5" customHeight="1">
      <c r="B9" s="32"/>
      <c r="E9" s="201" t="s">
        <v>1668</v>
      </c>
      <c r="F9" s="210"/>
      <c r="G9" s="210"/>
      <c r="H9" s="210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28. 6. 2023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13" t="str">
        <f>'Rekapitulace stavby'!E14</f>
        <v>Vyplň údaj</v>
      </c>
      <c r="F18" s="183"/>
      <c r="G18" s="183"/>
      <c r="H18" s="183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34</v>
      </c>
      <c r="L23" s="32"/>
    </row>
    <row r="24" spans="2:12" s="1" customFormat="1" ht="18" customHeight="1">
      <c r="B24" s="32"/>
      <c r="E24" s="25" t="s">
        <v>35</v>
      </c>
      <c r="I24" s="27" t="s">
        <v>27</v>
      </c>
      <c r="J24" s="25" t="s">
        <v>36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187" t="s">
        <v>1</v>
      </c>
      <c r="F27" s="187"/>
      <c r="G27" s="187"/>
      <c r="H27" s="187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38</v>
      </c>
      <c r="J30" s="66">
        <f>ROUND(J133,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" customHeight="1">
      <c r="B33" s="32"/>
      <c r="D33" s="55" t="s">
        <v>42</v>
      </c>
      <c r="E33" s="27" t="s">
        <v>43</v>
      </c>
      <c r="F33" s="91">
        <f>ROUND((SUM(BE133:BE315)),  2)</f>
        <v>0</v>
      </c>
      <c r="I33" s="92">
        <v>0.21</v>
      </c>
      <c r="J33" s="91">
        <f>ROUND(((SUM(BE133:BE315))*I33),  2)</f>
        <v>0</v>
      </c>
      <c r="L33" s="32"/>
    </row>
    <row r="34" spans="2:12" s="1" customFormat="1" ht="14.4" customHeight="1">
      <c r="B34" s="32"/>
      <c r="E34" s="27" t="s">
        <v>44</v>
      </c>
      <c r="F34" s="91">
        <f>ROUND((SUM(BF133:BF315)),  2)</f>
        <v>0</v>
      </c>
      <c r="I34" s="92">
        <v>0.15</v>
      </c>
      <c r="J34" s="91">
        <f>ROUND(((SUM(BF133:BF315))*I34),  2)</f>
        <v>0</v>
      </c>
      <c r="L34" s="32"/>
    </row>
    <row r="35" spans="2:12" s="1" customFormat="1" ht="14.4" hidden="1" customHeight="1">
      <c r="B35" s="32"/>
      <c r="E35" s="27" t="s">
        <v>45</v>
      </c>
      <c r="F35" s="91">
        <f>ROUND((SUM(BG133:BG315)),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46</v>
      </c>
      <c r="F36" s="91">
        <f>ROUND((SUM(BH133:BH315)),  2)</f>
        <v>0</v>
      </c>
      <c r="I36" s="92">
        <v>0.15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47</v>
      </c>
      <c r="F37" s="91">
        <f>ROUND((SUM(BI133:BI315)),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107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11" t="str">
        <f>E7</f>
        <v>Změna stavby ZŠ Liběšice</v>
      </c>
      <c r="F85" s="212"/>
      <c r="G85" s="212"/>
      <c r="H85" s="212"/>
      <c r="L85" s="32"/>
    </row>
    <row r="86" spans="2:47" s="1" customFormat="1" ht="12" customHeight="1">
      <c r="B86" s="32"/>
      <c r="C86" s="27" t="s">
        <v>105</v>
      </c>
      <c r="L86" s="32"/>
    </row>
    <row r="87" spans="2:47" s="1" customFormat="1" ht="16.5" customHeight="1">
      <c r="B87" s="32"/>
      <c r="E87" s="201" t="str">
        <f>E9</f>
        <v>2023/24-02 - Zdravotně-technické instalace</v>
      </c>
      <c r="F87" s="210"/>
      <c r="G87" s="210"/>
      <c r="H87" s="210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Liběšice, č.p.170</v>
      </c>
      <c r="I89" s="27" t="s">
        <v>22</v>
      </c>
      <c r="J89" s="52" t="str">
        <f>IF(J12="","",J12)</f>
        <v>28. 6. 2023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>Obec Liběšice</v>
      </c>
      <c r="I91" s="27" t="s">
        <v>30</v>
      </c>
      <c r="J91" s="30" t="str">
        <f>E21</f>
        <v>PK Polerecký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Roman Šácha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108</v>
      </c>
      <c r="D94" s="93"/>
      <c r="E94" s="93"/>
      <c r="F94" s="93"/>
      <c r="G94" s="93"/>
      <c r="H94" s="93"/>
      <c r="I94" s="93"/>
      <c r="J94" s="102" t="s">
        <v>109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110</v>
      </c>
      <c r="J96" s="66">
        <f>J133</f>
        <v>0</v>
      </c>
      <c r="L96" s="32"/>
      <c r="AU96" s="17" t="s">
        <v>111</v>
      </c>
    </row>
    <row r="97" spans="2:12" s="8" customFormat="1" ht="24.9" customHeight="1">
      <c r="B97" s="104"/>
      <c r="D97" s="105" t="s">
        <v>112</v>
      </c>
      <c r="E97" s="106"/>
      <c r="F97" s="106"/>
      <c r="G97" s="106"/>
      <c r="H97" s="106"/>
      <c r="I97" s="106"/>
      <c r="J97" s="107">
        <f>J134</f>
        <v>0</v>
      </c>
      <c r="L97" s="104"/>
    </row>
    <row r="98" spans="2:12" s="9" customFormat="1" ht="19.95" customHeight="1">
      <c r="B98" s="108"/>
      <c r="D98" s="109" t="s">
        <v>113</v>
      </c>
      <c r="E98" s="110"/>
      <c r="F98" s="110"/>
      <c r="G98" s="110"/>
      <c r="H98" s="110"/>
      <c r="I98" s="110"/>
      <c r="J98" s="111">
        <f>J135</f>
        <v>0</v>
      </c>
      <c r="L98" s="108"/>
    </row>
    <row r="99" spans="2:12" s="9" customFormat="1" ht="19.95" customHeight="1">
      <c r="B99" s="108"/>
      <c r="D99" s="109" t="s">
        <v>114</v>
      </c>
      <c r="E99" s="110"/>
      <c r="F99" s="110"/>
      <c r="G99" s="110"/>
      <c r="H99" s="110"/>
      <c r="I99" s="110"/>
      <c r="J99" s="111">
        <f>J175</f>
        <v>0</v>
      </c>
      <c r="L99" s="108"/>
    </row>
    <row r="100" spans="2:12" s="9" customFormat="1" ht="19.95" customHeight="1">
      <c r="B100" s="108"/>
      <c r="D100" s="109" t="s">
        <v>117</v>
      </c>
      <c r="E100" s="110"/>
      <c r="F100" s="110"/>
      <c r="G100" s="110"/>
      <c r="H100" s="110"/>
      <c r="I100" s="110"/>
      <c r="J100" s="111">
        <f>J182</f>
        <v>0</v>
      </c>
      <c r="L100" s="108"/>
    </row>
    <row r="101" spans="2:12" s="9" customFormat="1" ht="19.95" customHeight="1">
      <c r="B101" s="108"/>
      <c r="D101" s="109" t="s">
        <v>119</v>
      </c>
      <c r="E101" s="110"/>
      <c r="F101" s="110"/>
      <c r="G101" s="110"/>
      <c r="H101" s="110"/>
      <c r="I101" s="110"/>
      <c r="J101" s="111">
        <f>J189</f>
        <v>0</v>
      </c>
      <c r="L101" s="108"/>
    </row>
    <row r="102" spans="2:12" s="9" customFormat="1" ht="19.95" customHeight="1">
      <c r="B102" s="108"/>
      <c r="D102" s="109" t="s">
        <v>1669</v>
      </c>
      <c r="E102" s="110"/>
      <c r="F102" s="110"/>
      <c r="G102" s="110"/>
      <c r="H102" s="110"/>
      <c r="I102" s="110"/>
      <c r="J102" s="111">
        <f>J195</f>
        <v>0</v>
      </c>
      <c r="L102" s="108"/>
    </row>
    <row r="103" spans="2:12" s="9" customFormat="1" ht="19.95" customHeight="1">
      <c r="B103" s="108"/>
      <c r="D103" s="109" t="s">
        <v>120</v>
      </c>
      <c r="E103" s="110"/>
      <c r="F103" s="110"/>
      <c r="G103" s="110"/>
      <c r="H103" s="110"/>
      <c r="I103" s="110"/>
      <c r="J103" s="111">
        <f>J207</f>
        <v>0</v>
      </c>
      <c r="L103" s="108"/>
    </row>
    <row r="104" spans="2:12" s="9" customFormat="1" ht="19.95" customHeight="1">
      <c r="B104" s="108"/>
      <c r="D104" s="109" t="s">
        <v>121</v>
      </c>
      <c r="E104" s="110"/>
      <c r="F104" s="110"/>
      <c r="G104" s="110"/>
      <c r="H104" s="110"/>
      <c r="I104" s="110"/>
      <c r="J104" s="111">
        <f>J215</f>
        <v>0</v>
      </c>
      <c r="L104" s="108"/>
    </row>
    <row r="105" spans="2:12" s="9" customFormat="1" ht="19.95" customHeight="1">
      <c r="B105" s="108"/>
      <c r="D105" s="109" t="s">
        <v>122</v>
      </c>
      <c r="E105" s="110"/>
      <c r="F105" s="110"/>
      <c r="G105" s="110"/>
      <c r="H105" s="110"/>
      <c r="I105" s="110"/>
      <c r="J105" s="111">
        <f>J219</f>
        <v>0</v>
      </c>
      <c r="L105" s="108"/>
    </row>
    <row r="106" spans="2:12" s="8" customFormat="1" ht="24.9" customHeight="1">
      <c r="B106" s="104"/>
      <c r="D106" s="105" t="s">
        <v>123</v>
      </c>
      <c r="E106" s="106"/>
      <c r="F106" s="106"/>
      <c r="G106" s="106"/>
      <c r="H106" s="106"/>
      <c r="I106" s="106"/>
      <c r="J106" s="107">
        <f>J221</f>
        <v>0</v>
      </c>
      <c r="L106" s="104"/>
    </row>
    <row r="107" spans="2:12" s="9" customFormat="1" ht="19.95" customHeight="1">
      <c r="B107" s="108"/>
      <c r="D107" s="109" t="s">
        <v>124</v>
      </c>
      <c r="E107" s="110"/>
      <c r="F107" s="110"/>
      <c r="G107" s="110"/>
      <c r="H107" s="110"/>
      <c r="I107" s="110"/>
      <c r="J107" s="111">
        <f>J222</f>
        <v>0</v>
      </c>
      <c r="L107" s="108"/>
    </row>
    <row r="108" spans="2:12" s="9" customFormat="1" ht="19.95" customHeight="1">
      <c r="B108" s="108"/>
      <c r="D108" s="109" t="s">
        <v>126</v>
      </c>
      <c r="E108" s="110"/>
      <c r="F108" s="110"/>
      <c r="G108" s="110"/>
      <c r="H108" s="110"/>
      <c r="I108" s="110"/>
      <c r="J108" s="111">
        <f>J234</f>
        <v>0</v>
      </c>
      <c r="L108" s="108"/>
    </row>
    <row r="109" spans="2:12" s="9" customFormat="1" ht="19.95" customHeight="1">
      <c r="B109" s="108"/>
      <c r="D109" s="109" t="s">
        <v>1670</v>
      </c>
      <c r="E109" s="110"/>
      <c r="F109" s="110"/>
      <c r="G109" s="110"/>
      <c r="H109" s="110"/>
      <c r="I109" s="110"/>
      <c r="J109" s="111">
        <f>J243</f>
        <v>0</v>
      </c>
      <c r="L109" s="108"/>
    </row>
    <row r="110" spans="2:12" s="9" customFormat="1" ht="19.95" customHeight="1">
      <c r="B110" s="108"/>
      <c r="D110" s="109" t="s">
        <v>1671</v>
      </c>
      <c r="E110" s="110"/>
      <c r="F110" s="110"/>
      <c r="G110" s="110"/>
      <c r="H110" s="110"/>
      <c r="I110" s="110"/>
      <c r="J110" s="111">
        <f>J259</f>
        <v>0</v>
      </c>
      <c r="L110" s="108"/>
    </row>
    <row r="111" spans="2:12" s="9" customFormat="1" ht="19.95" customHeight="1">
      <c r="B111" s="108"/>
      <c r="D111" s="109" t="s">
        <v>1672</v>
      </c>
      <c r="E111" s="110"/>
      <c r="F111" s="110"/>
      <c r="G111" s="110"/>
      <c r="H111" s="110"/>
      <c r="I111" s="110"/>
      <c r="J111" s="111">
        <f>J288</f>
        <v>0</v>
      </c>
      <c r="L111" s="108"/>
    </row>
    <row r="112" spans="2:12" s="9" customFormat="1" ht="19.95" customHeight="1">
      <c r="B112" s="108"/>
      <c r="D112" s="109" t="s">
        <v>1673</v>
      </c>
      <c r="E112" s="110"/>
      <c r="F112" s="110"/>
      <c r="G112" s="110"/>
      <c r="H112" s="110"/>
      <c r="I112" s="110"/>
      <c r="J112" s="111">
        <f>J310</f>
        <v>0</v>
      </c>
      <c r="L112" s="108"/>
    </row>
    <row r="113" spans="2:12" s="9" customFormat="1" ht="19.95" customHeight="1">
      <c r="B113" s="108"/>
      <c r="D113" s="109" t="s">
        <v>1674</v>
      </c>
      <c r="E113" s="110"/>
      <c r="F113" s="110"/>
      <c r="G113" s="110"/>
      <c r="H113" s="110"/>
      <c r="I113" s="110"/>
      <c r="J113" s="111">
        <f>J313</f>
        <v>0</v>
      </c>
      <c r="L113" s="108"/>
    </row>
    <row r="114" spans="2:12" s="1" customFormat="1" ht="21.75" customHeight="1">
      <c r="B114" s="32"/>
      <c r="L114" s="32"/>
    </row>
    <row r="115" spans="2:12" s="1" customFormat="1" ht="6.9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2"/>
    </row>
    <row r="119" spans="2:12" s="1" customFormat="1" ht="6.9" customHeight="1"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32"/>
    </row>
    <row r="120" spans="2:12" s="1" customFormat="1" ht="24.9" customHeight="1">
      <c r="B120" s="32"/>
      <c r="C120" s="21" t="s">
        <v>138</v>
      </c>
      <c r="L120" s="32"/>
    </row>
    <row r="121" spans="2:12" s="1" customFormat="1" ht="6.9" customHeight="1">
      <c r="B121" s="32"/>
      <c r="L121" s="32"/>
    </row>
    <row r="122" spans="2:12" s="1" customFormat="1" ht="12" customHeight="1">
      <c r="B122" s="32"/>
      <c r="C122" s="27" t="s">
        <v>16</v>
      </c>
      <c r="L122" s="32"/>
    </row>
    <row r="123" spans="2:12" s="1" customFormat="1" ht="16.5" customHeight="1">
      <c r="B123" s="32"/>
      <c r="E123" s="211" t="str">
        <f>E7</f>
        <v>Změna stavby ZŠ Liběšice</v>
      </c>
      <c r="F123" s="212"/>
      <c r="G123" s="212"/>
      <c r="H123" s="212"/>
      <c r="L123" s="32"/>
    </row>
    <row r="124" spans="2:12" s="1" customFormat="1" ht="12" customHeight="1">
      <c r="B124" s="32"/>
      <c r="C124" s="27" t="s">
        <v>105</v>
      </c>
      <c r="L124" s="32"/>
    </row>
    <row r="125" spans="2:12" s="1" customFormat="1" ht="16.5" customHeight="1">
      <c r="B125" s="32"/>
      <c r="E125" s="201" t="str">
        <f>E9</f>
        <v>2023/24-02 - Zdravotně-technické instalace</v>
      </c>
      <c r="F125" s="210"/>
      <c r="G125" s="210"/>
      <c r="H125" s="210"/>
      <c r="L125" s="32"/>
    </row>
    <row r="126" spans="2:12" s="1" customFormat="1" ht="6.9" customHeight="1">
      <c r="B126" s="32"/>
      <c r="L126" s="32"/>
    </row>
    <row r="127" spans="2:12" s="1" customFormat="1" ht="12" customHeight="1">
      <c r="B127" s="32"/>
      <c r="C127" s="27" t="s">
        <v>20</v>
      </c>
      <c r="F127" s="25" t="str">
        <f>F12</f>
        <v>Liběšice, č.p.170</v>
      </c>
      <c r="I127" s="27" t="s">
        <v>22</v>
      </c>
      <c r="J127" s="52" t="str">
        <f>IF(J12="","",J12)</f>
        <v>28. 6. 2023</v>
      </c>
      <c r="L127" s="32"/>
    </row>
    <row r="128" spans="2:12" s="1" customFormat="1" ht="6.9" customHeight="1">
      <c r="B128" s="32"/>
      <c r="L128" s="32"/>
    </row>
    <row r="129" spans="2:65" s="1" customFormat="1" ht="15.15" customHeight="1">
      <c r="B129" s="32"/>
      <c r="C129" s="27" t="s">
        <v>24</v>
      </c>
      <c r="F129" s="25" t="str">
        <f>E15</f>
        <v>Obec Liběšice</v>
      </c>
      <c r="I129" s="27" t="s">
        <v>30</v>
      </c>
      <c r="J129" s="30" t="str">
        <f>E21</f>
        <v>PK Polerecký s.r.o.</v>
      </c>
      <c r="L129" s="32"/>
    </row>
    <row r="130" spans="2:65" s="1" customFormat="1" ht="15.15" customHeight="1">
      <c r="B130" s="32"/>
      <c r="C130" s="27" t="s">
        <v>28</v>
      </c>
      <c r="F130" s="25" t="str">
        <f>IF(E18="","",E18)</f>
        <v>Vyplň údaj</v>
      </c>
      <c r="I130" s="27" t="s">
        <v>33</v>
      </c>
      <c r="J130" s="30" t="str">
        <f>E24</f>
        <v>Roman Šácha</v>
      </c>
      <c r="L130" s="32"/>
    </row>
    <row r="131" spans="2:65" s="1" customFormat="1" ht="10.35" customHeight="1">
      <c r="B131" s="32"/>
      <c r="L131" s="32"/>
    </row>
    <row r="132" spans="2:65" s="10" customFormat="1" ht="29.25" customHeight="1">
      <c r="B132" s="112"/>
      <c r="C132" s="113" t="s">
        <v>139</v>
      </c>
      <c r="D132" s="114" t="s">
        <v>63</v>
      </c>
      <c r="E132" s="114" t="s">
        <v>59</v>
      </c>
      <c r="F132" s="114" t="s">
        <v>60</v>
      </c>
      <c r="G132" s="114" t="s">
        <v>140</v>
      </c>
      <c r="H132" s="114" t="s">
        <v>141</v>
      </c>
      <c r="I132" s="114" t="s">
        <v>142</v>
      </c>
      <c r="J132" s="114" t="s">
        <v>109</v>
      </c>
      <c r="K132" s="115" t="s">
        <v>143</v>
      </c>
      <c r="L132" s="112"/>
      <c r="M132" s="59" t="s">
        <v>1</v>
      </c>
      <c r="N132" s="60" t="s">
        <v>42</v>
      </c>
      <c r="O132" s="60" t="s">
        <v>144</v>
      </c>
      <c r="P132" s="60" t="s">
        <v>145</v>
      </c>
      <c r="Q132" s="60" t="s">
        <v>146</v>
      </c>
      <c r="R132" s="60" t="s">
        <v>147</v>
      </c>
      <c r="S132" s="60" t="s">
        <v>148</v>
      </c>
      <c r="T132" s="61" t="s">
        <v>149</v>
      </c>
    </row>
    <row r="133" spans="2:65" s="1" customFormat="1" ht="22.8" customHeight="1">
      <c r="B133" s="32"/>
      <c r="C133" s="250" t="s">
        <v>150</v>
      </c>
      <c r="D133" s="251"/>
      <c r="E133" s="251"/>
      <c r="F133" s="251"/>
      <c r="G133" s="251"/>
      <c r="H133" s="251"/>
      <c r="I133" s="251"/>
      <c r="J133" s="245">
        <f>BK133</f>
        <v>0</v>
      </c>
      <c r="K133" s="251"/>
      <c r="L133" s="32"/>
      <c r="M133" s="62"/>
      <c r="N133" s="53"/>
      <c r="O133" s="53"/>
      <c r="P133" s="116">
        <f>P134+P221</f>
        <v>0</v>
      </c>
      <c r="Q133" s="53"/>
      <c r="R133" s="116">
        <f>R134+R221</f>
        <v>39.944339400000004</v>
      </c>
      <c r="S133" s="53"/>
      <c r="T133" s="117">
        <f>T134+T221</f>
        <v>8.2900000000000009</v>
      </c>
      <c r="AT133" s="17" t="s">
        <v>77</v>
      </c>
      <c r="AU133" s="17" t="s">
        <v>111</v>
      </c>
      <c r="BK133" s="118">
        <f>BK134+BK221</f>
        <v>0</v>
      </c>
    </row>
    <row r="134" spans="2:65" s="11" customFormat="1" ht="25.95" customHeight="1">
      <c r="B134" s="119"/>
      <c r="C134" s="235"/>
      <c r="D134" s="236" t="s">
        <v>77</v>
      </c>
      <c r="E134" s="243" t="s">
        <v>151</v>
      </c>
      <c r="F134" s="243" t="s">
        <v>152</v>
      </c>
      <c r="G134" s="235"/>
      <c r="H134" s="235"/>
      <c r="I134" s="235"/>
      <c r="J134" s="246">
        <f>BK134</f>
        <v>0</v>
      </c>
      <c r="K134" s="235"/>
      <c r="L134" s="119"/>
      <c r="M134" s="123"/>
      <c r="P134" s="124">
        <f>P135+P175+P182+P189+P195+P207+P215+P219</f>
        <v>0</v>
      </c>
      <c r="R134" s="124">
        <f>R135+R175+R182+R189+R195+R207+R215+R219</f>
        <v>36.3140517</v>
      </c>
      <c r="T134" s="125">
        <f>T135+T175+T182+T189+T195+T207+T215+T219</f>
        <v>8.2900000000000009</v>
      </c>
      <c r="AR134" s="120" t="s">
        <v>86</v>
      </c>
      <c r="AT134" s="126" t="s">
        <v>77</v>
      </c>
      <c r="AU134" s="126" t="s">
        <v>78</v>
      </c>
      <c r="AY134" s="120" t="s">
        <v>153</v>
      </c>
      <c r="BK134" s="127">
        <f>BK135+BK175+BK182+BK189+BK195+BK207+BK215+BK219</f>
        <v>0</v>
      </c>
    </row>
    <row r="135" spans="2:65" s="11" customFormat="1" ht="22.8" customHeight="1">
      <c r="B135" s="119"/>
      <c r="C135" s="235"/>
      <c r="D135" s="236" t="s">
        <v>77</v>
      </c>
      <c r="E135" s="237" t="s">
        <v>86</v>
      </c>
      <c r="F135" s="237" t="s">
        <v>154</v>
      </c>
      <c r="G135" s="235"/>
      <c r="H135" s="235"/>
      <c r="I135" s="235"/>
      <c r="J135" s="247">
        <f>BK135</f>
        <v>0</v>
      </c>
      <c r="K135" s="235"/>
      <c r="L135" s="119"/>
      <c r="M135" s="123"/>
      <c r="P135" s="124">
        <f>SUM(P136:P174)</f>
        <v>0</v>
      </c>
      <c r="R135" s="124">
        <f>SUM(R136:R174)</f>
        <v>16.541076</v>
      </c>
      <c r="T135" s="125">
        <f>SUM(T136:T174)</f>
        <v>0</v>
      </c>
      <c r="AR135" s="120" t="s">
        <v>86</v>
      </c>
      <c r="AT135" s="126" t="s">
        <v>77</v>
      </c>
      <c r="AU135" s="126" t="s">
        <v>86</v>
      </c>
      <c r="AY135" s="120" t="s">
        <v>153</v>
      </c>
      <c r="BK135" s="127">
        <f>SUM(BK136:BK174)</f>
        <v>0</v>
      </c>
    </row>
    <row r="136" spans="2:65" s="1" customFormat="1" ht="49.05" customHeight="1">
      <c r="B136" s="129"/>
      <c r="C136" s="214" t="s">
        <v>86</v>
      </c>
      <c r="D136" s="214" t="s">
        <v>155</v>
      </c>
      <c r="E136" s="215" t="s">
        <v>1675</v>
      </c>
      <c r="F136" s="216" t="s">
        <v>1676</v>
      </c>
      <c r="G136" s="217" t="s">
        <v>158</v>
      </c>
      <c r="H136" s="218">
        <v>2.4</v>
      </c>
      <c r="I136" s="131"/>
      <c r="J136" s="248">
        <f>ROUND(I136*H136,2)</f>
        <v>0</v>
      </c>
      <c r="K136" s="216" t="s">
        <v>159</v>
      </c>
      <c r="L136" s="32"/>
      <c r="M136" s="132" t="s">
        <v>1</v>
      </c>
      <c r="N136" s="133" t="s">
        <v>43</v>
      </c>
      <c r="P136" s="134">
        <f>O136*H136</f>
        <v>0</v>
      </c>
      <c r="Q136" s="134">
        <v>0</v>
      </c>
      <c r="R136" s="134">
        <f>Q136*H136</f>
        <v>0</v>
      </c>
      <c r="S136" s="134">
        <v>0</v>
      </c>
      <c r="T136" s="135">
        <f>S136*H136</f>
        <v>0</v>
      </c>
      <c r="AR136" s="136" t="s">
        <v>160</v>
      </c>
      <c r="AT136" s="136" t="s">
        <v>155</v>
      </c>
      <c r="AU136" s="136" t="s">
        <v>88</v>
      </c>
      <c r="AY136" s="17" t="s">
        <v>153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7" t="s">
        <v>86</v>
      </c>
      <c r="BK136" s="137">
        <f>ROUND(I136*H136,2)</f>
        <v>0</v>
      </c>
      <c r="BL136" s="17" t="s">
        <v>160</v>
      </c>
      <c r="BM136" s="136" t="s">
        <v>1677</v>
      </c>
    </row>
    <row r="137" spans="2:65" s="12" customFormat="1">
      <c r="B137" s="138"/>
      <c r="C137" s="219"/>
      <c r="D137" s="220" t="s">
        <v>162</v>
      </c>
      <c r="E137" s="221" t="s">
        <v>1</v>
      </c>
      <c r="F137" s="222" t="s">
        <v>1678</v>
      </c>
      <c r="G137" s="219"/>
      <c r="H137" s="221" t="s">
        <v>1</v>
      </c>
      <c r="I137" s="140"/>
      <c r="J137" s="219"/>
      <c r="K137" s="219"/>
      <c r="L137" s="138"/>
      <c r="M137" s="141"/>
      <c r="T137" s="142"/>
      <c r="AT137" s="139" t="s">
        <v>162</v>
      </c>
      <c r="AU137" s="139" t="s">
        <v>88</v>
      </c>
      <c r="AV137" s="12" t="s">
        <v>86</v>
      </c>
      <c r="AW137" s="12" t="s">
        <v>32</v>
      </c>
      <c r="AX137" s="12" t="s">
        <v>78</v>
      </c>
      <c r="AY137" s="139" t="s">
        <v>153</v>
      </c>
    </row>
    <row r="138" spans="2:65" s="13" customFormat="1">
      <c r="B138" s="143"/>
      <c r="C138" s="223"/>
      <c r="D138" s="220" t="s">
        <v>162</v>
      </c>
      <c r="E138" s="224" t="s">
        <v>1</v>
      </c>
      <c r="F138" s="225" t="s">
        <v>1679</v>
      </c>
      <c r="G138" s="223"/>
      <c r="H138" s="226">
        <v>2.4</v>
      </c>
      <c r="I138" s="145"/>
      <c r="J138" s="223"/>
      <c r="K138" s="223"/>
      <c r="L138" s="143"/>
      <c r="M138" s="146"/>
      <c r="T138" s="147"/>
      <c r="AT138" s="144" t="s">
        <v>162</v>
      </c>
      <c r="AU138" s="144" t="s">
        <v>88</v>
      </c>
      <c r="AV138" s="13" t="s">
        <v>88</v>
      </c>
      <c r="AW138" s="13" t="s">
        <v>32</v>
      </c>
      <c r="AX138" s="13" t="s">
        <v>78</v>
      </c>
      <c r="AY138" s="144" t="s">
        <v>153</v>
      </c>
    </row>
    <row r="139" spans="2:65" s="14" customFormat="1">
      <c r="B139" s="148"/>
      <c r="C139" s="227"/>
      <c r="D139" s="220" t="s">
        <v>162</v>
      </c>
      <c r="E139" s="228" t="s">
        <v>1</v>
      </c>
      <c r="F139" s="229" t="s">
        <v>165</v>
      </c>
      <c r="G139" s="227"/>
      <c r="H139" s="230">
        <v>2.4</v>
      </c>
      <c r="I139" s="150"/>
      <c r="J139" s="227"/>
      <c r="K139" s="227"/>
      <c r="L139" s="148"/>
      <c r="M139" s="151"/>
      <c r="T139" s="152"/>
      <c r="AT139" s="149" t="s">
        <v>162</v>
      </c>
      <c r="AU139" s="149" t="s">
        <v>88</v>
      </c>
      <c r="AV139" s="14" t="s">
        <v>166</v>
      </c>
      <c r="AW139" s="14" t="s">
        <v>32</v>
      </c>
      <c r="AX139" s="14" t="s">
        <v>78</v>
      </c>
      <c r="AY139" s="149" t="s">
        <v>153</v>
      </c>
    </row>
    <row r="140" spans="2:65" s="15" customFormat="1">
      <c r="B140" s="153"/>
      <c r="C140" s="231"/>
      <c r="D140" s="220" t="s">
        <v>162</v>
      </c>
      <c r="E140" s="232" t="s">
        <v>1</v>
      </c>
      <c r="F140" s="233" t="s">
        <v>167</v>
      </c>
      <c r="G140" s="231"/>
      <c r="H140" s="234">
        <v>2.4</v>
      </c>
      <c r="I140" s="155"/>
      <c r="J140" s="231"/>
      <c r="K140" s="231"/>
      <c r="L140" s="153"/>
      <c r="M140" s="156"/>
      <c r="T140" s="157"/>
      <c r="AT140" s="154" t="s">
        <v>162</v>
      </c>
      <c r="AU140" s="154" t="s">
        <v>88</v>
      </c>
      <c r="AV140" s="15" t="s">
        <v>160</v>
      </c>
      <c r="AW140" s="15" t="s">
        <v>32</v>
      </c>
      <c r="AX140" s="15" t="s">
        <v>86</v>
      </c>
      <c r="AY140" s="154" t="s">
        <v>153</v>
      </c>
    </row>
    <row r="141" spans="2:65" s="1" customFormat="1" ht="44.25" customHeight="1">
      <c r="B141" s="129"/>
      <c r="C141" s="214" t="s">
        <v>88</v>
      </c>
      <c r="D141" s="214" t="s">
        <v>155</v>
      </c>
      <c r="E141" s="215" t="s">
        <v>1680</v>
      </c>
      <c r="F141" s="216" t="s">
        <v>1681</v>
      </c>
      <c r="G141" s="217" t="s">
        <v>158</v>
      </c>
      <c r="H141" s="218">
        <v>19.8</v>
      </c>
      <c r="I141" s="131"/>
      <c r="J141" s="248">
        <f>ROUND(I141*H141,2)</f>
        <v>0</v>
      </c>
      <c r="K141" s="216" t="s">
        <v>159</v>
      </c>
      <c r="L141" s="32"/>
      <c r="M141" s="132" t="s">
        <v>1</v>
      </c>
      <c r="N141" s="133" t="s">
        <v>43</v>
      </c>
      <c r="P141" s="134">
        <f>O141*H141</f>
        <v>0</v>
      </c>
      <c r="Q141" s="134">
        <v>0</v>
      </c>
      <c r="R141" s="134">
        <f>Q141*H141</f>
        <v>0</v>
      </c>
      <c r="S141" s="134">
        <v>0</v>
      </c>
      <c r="T141" s="135">
        <f>S141*H141</f>
        <v>0</v>
      </c>
      <c r="AR141" s="136" t="s">
        <v>160</v>
      </c>
      <c r="AT141" s="136" t="s">
        <v>155</v>
      </c>
      <c r="AU141" s="136" t="s">
        <v>88</v>
      </c>
      <c r="AY141" s="17" t="s">
        <v>153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7" t="s">
        <v>86</v>
      </c>
      <c r="BK141" s="137">
        <f>ROUND(I141*H141,2)</f>
        <v>0</v>
      </c>
      <c r="BL141" s="17" t="s">
        <v>160</v>
      </c>
      <c r="BM141" s="136" t="s">
        <v>1682</v>
      </c>
    </row>
    <row r="142" spans="2:65" s="12" customFormat="1">
      <c r="B142" s="138"/>
      <c r="C142" s="219"/>
      <c r="D142" s="220" t="s">
        <v>162</v>
      </c>
      <c r="E142" s="221" t="s">
        <v>1</v>
      </c>
      <c r="F142" s="222" t="s">
        <v>1683</v>
      </c>
      <c r="G142" s="219"/>
      <c r="H142" s="221" t="s">
        <v>1</v>
      </c>
      <c r="I142" s="140"/>
      <c r="J142" s="219"/>
      <c r="K142" s="219"/>
      <c r="L142" s="138"/>
      <c r="M142" s="141"/>
      <c r="T142" s="142"/>
      <c r="AT142" s="139" t="s">
        <v>162</v>
      </c>
      <c r="AU142" s="139" t="s">
        <v>88</v>
      </c>
      <c r="AV142" s="12" t="s">
        <v>86</v>
      </c>
      <c r="AW142" s="12" t="s">
        <v>32</v>
      </c>
      <c r="AX142" s="12" t="s">
        <v>78</v>
      </c>
      <c r="AY142" s="139" t="s">
        <v>153</v>
      </c>
    </row>
    <row r="143" spans="2:65" s="13" customFormat="1">
      <c r="B143" s="143"/>
      <c r="C143" s="223"/>
      <c r="D143" s="220" t="s">
        <v>162</v>
      </c>
      <c r="E143" s="224" t="s">
        <v>1</v>
      </c>
      <c r="F143" s="225" t="s">
        <v>1684</v>
      </c>
      <c r="G143" s="223"/>
      <c r="H143" s="226">
        <v>19.8</v>
      </c>
      <c r="I143" s="145"/>
      <c r="J143" s="223"/>
      <c r="K143" s="223"/>
      <c r="L143" s="143"/>
      <c r="M143" s="146"/>
      <c r="T143" s="147"/>
      <c r="AT143" s="144" t="s">
        <v>162</v>
      </c>
      <c r="AU143" s="144" t="s">
        <v>88</v>
      </c>
      <c r="AV143" s="13" t="s">
        <v>88</v>
      </c>
      <c r="AW143" s="13" t="s">
        <v>32</v>
      </c>
      <c r="AX143" s="13" t="s">
        <v>78</v>
      </c>
      <c r="AY143" s="144" t="s">
        <v>153</v>
      </c>
    </row>
    <row r="144" spans="2:65" s="14" customFormat="1">
      <c r="B144" s="148"/>
      <c r="C144" s="227"/>
      <c r="D144" s="220" t="s">
        <v>162</v>
      </c>
      <c r="E144" s="228" t="s">
        <v>1</v>
      </c>
      <c r="F144" s="229" t="s">
        <v>165</v>
      </c>
      <c r="G144" s="227"/>
      <c r="H144" s="230">
        <v>19.8</v>
      </c>
      <c r="I144" s="150"/>
      <c r="J144" s="227"/>
      <c r="K144" s="227"/>
      <c r="L144" s="148"/>
      <c r="M144" s="151"/>
      <c r="T144" s="152"/>
      <c r="AT144" s="149" t="s">
        <v>162</v>
      </c>
      <c r="AU144" s="149" t="s">
        <v>88</v>
      </c>
      <c r="AV144" s="14" t="s">
        <v>166</v>
      </c>
      <c r="AW144" s="14" t="s">
        <v>32</v>
      </c>
      <c r="AX144" s="14" t="s">
        <v>78</v>
      </c>
      <c r="AY144" s="149" t="s">
        <v>153</v>
      </c>
    </row>
    <row r="145" spans="2:65" s="15" customFormat="1">
      <c r="B145" s="153"/>
      <c r="C145" s="231"/>
      <c r="D145" s="220" t="s">
        <v>162</v>
      </c>
      <c r="E145" s="232" t="s">
        <v>1</v>
      </c>
      <c r="F145" s="233" t="s">
        <v>167</v>
      </c>
      <c r="G145" s="231"/>
      <c r="H145" s="234">
        <v>19.8</v>
      </c>
      <c r="I145" s="155"/>
      <c r="J145" s="231"/>
      <c r="K145" s="231"/>
      <c r="L145" s="153"/>
      <c r="M145" s="156"/>
      <c r="T145" s="157"/>
      <c r="AT145" s="154" t="s">
        <v>162</v>
      </c>
      <c r="AU145" s="154" t="s">
        <v>88</v>
      </c>
      <c r="AV145" s="15" t="s">
        <v>160</v>
      </c>
      <c r="AW145" s="15" t="s">
        <v>32</v>
      </c>
      <c r="AX145" s="15" t="s">
        <v>86</v>
      </c>
      <c r="AY145" s="154" t="s">
        <v>153</v>
      </c>
    </row>
    <row r="146" spans="2:65" s="1" customFormat="1" ht="24.15" customHeight="1">
      <c r="B146" s="129"/>
      <c r="C146" s="214" t="s">
        <v>166</v>
      </c>
      <c r="D146" s="214" t="s">
        <v>155</v>
      </c>
      <c r="E146" s="215" t="s">
        <v>1685</v>
      </c>
      <c r="F146" s="216" t="s">
        <v>1686</v>
      </c>
      <c r="G146" s="217" t="s">
        <v>158</v>
      </c>
      <c r="H146" s="218">
        <v>5.49</v>
      </c>
      <c r="I146" s="131"/>
      <c r="J146" s="248">
        <f>ROUND(I146*H146,2)</f>
        <v>0</v>
      </c>
      <c r="K146" s="216" t="s">
        <v>159</v>
      </c>
      <c r="L146" s="32"/>
      <c r="M146" s="132" t="s">
        <v>1</v>
      </c>
      <c r="N146" s="133" t="s">
        <v>43</v>
      </c>
      <c r="P146" s="134">
        <f>O146*H146</f>
        <v>0</v>
      </c>
      <c r="Q146" s="134">
        <v>0</v>
      </c>
      <c r="R146" s="134">
        <f>Q146*H146</f>
        <v>0</v>
      </c>
      <c r="S146" s="134">
        <v>0</v>
      </c>
      <c r="T146" s="135">
        <f>S146*H146</f>
        <v>0</v>
      </c>
      <c r="AR146" s="136" t="s">
        <v>160</v>
      </c>
      <c r="AT146" s="136" t="s">
        <v>155</v>
      </c>
      <c r="AU146" s="136" t="s">
        <v>88</v>
      </c>
      <c r="AY146" s="17" t="s">
        <v>153</v>
      </c>
      <c r="BE146" s="137">
        <f>IF(N146="základní",J146,0)</f>
        <v>0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17" t="s">
        <v>86</v>
      </c>
      <c r="BK146" s="137">
        <f>ROUND(I146*H146,2)</f>
        <v>0</v>
      </c>
      <c r="BL146" s="17" t="s">
        <v>160</v>
      </c>
      <c r="BM146" s="136" t="s">
        <v>1687</v>
      </c>
    </row>
    <row r="147" spans="2:65" s="12" customFormat="1">
      <c r="B147" s="138"/>
      <c r="C147" s="219"/>
      <c r="D147" s="220" t="s">
        <v>162</v>
      </c>
      <c r="E147" s="221" t="s">
        <v>1</v>
      </c>
      <c r="F147" s="222" t="s">
        <v>1688</v>
      </c>
      <c r="G147" s="219"/>
      <c r="H147" s="221" t="s">
        <v>1</v>
      </c>
      <c r="I147" s="140"/>
      <c r="J147" s="219"/>
      <c r="K147" s="219"/>
      <c r="L147" s="138"/>
      <c r="M147" s="141"/>
      <c r="T147" s="142"/>
      <c r="AT147" s="139" t="s">
        <v>162</v>
      </c>
      <c r="AU147" s="139" t="s">
        <v>88</v>
      </c>
      <c r="AV147" s="12" t="s">
        <v>86</v>
      </c>
      <c r="AW147" s="12" t="s">
        <v>32</v>
      </c>
      <c r="AX147" s="12" t="s">
        <v>78</v>
      </c>
      <c r="AY147" s="139" t="s">
        <v>153</v>
      </c>
    </row>
    <row r="148" spans="2:65" s="13" customFormat="1">
      <c r="B148" s="143"/>
      <c r="C148" s="223"/>
      <c r="D148" s="220" t="s">
        <v>162</v>
      </c>
      <c r="E148" s="224" t="s">
        <v>1</v>
      </c>
      <c r="F148" s="225" t="s">
        <v>1689</v>
      </c>
      <c r="G148" s="223"/>
      <c r="H148" s="226">
        <v>5.49</v>
      </c>
      <c r="I148" s="145"/>
      <c r="J148" s="223"/>
      <c r="K148" s="223"/>
      <c r="L148" s="143"/>
      <c r="M148" s="146"/>
      <c r="T148" s="147"/>
      <c r="AT148" s="144" t="s">
        <v>162</v>
      </c>
      <c r="AU148" s="144" t="s">
        <v>88</v>
      </c>
      <c r="AV148" s="13" t="s">
        <v>88</v>
      </c>
      <c r="AW148" s="13" t="s">
        <v>32</v>
      </c>
      <c r="AX148" s="13" t="s">
        <v>78</v>
      </c>
      <c r="AY148" s="144" t="s">
        <v>153</v>
      </c>
    </row>
    <row r="149" spans="2:65" s="14" customFormat="1">
      <c r="B149" s="148"/>
      <c r="C149" s="227"/>
      <c r="D149" s="220" t="s">
        <v>162</v>
      </c>
      <c r="E149" s="228" t="s">
        <v>1</v>
      </c>
      <c r="F149" s="229" t="s">
        <v>165</v>
      </c>
      <c r="G149" s="227"/>
      <c r="H149" s="230">
        <v>5.49</v>
      </c>
      <c r="I149" s="150"/>
      <c r="J149" s="227"/>
      <c r="K149" s="227"/>
      <c r="L149" s="148"/>
      <c r="M149" s="151"/>
      <c r="T149" s="152"/>
      <c r="AT149" s="149" t="s">
        <v>162</v>
      </c>
      <c r="AU149" s="149" t="s">
        <v>88</v>
      </c>
      <c r="AV149" s="14" t="s">
        <v>166</v>
      </c>
      <c r="AW149" s="14" t="s">
        <v>32</v>
      </c>
      <c r="AX149" s="14" t="s">
        <v>78</v>
      </c>
      <c r="AY149" s="149" t="s">
        <v>153</v>
      </c>
    </row>
    <row r="150" spans="2:65" s="15" customFormat="1">
      <c r="B150" s="153"/>
      <c r="C150" s="231"/>
      <c r="D150" s="220" t="s">
        <v>162</v>
      </c>
      <c r="E150" s="232" t="s">
        <v>1</v>
      </c>
      <c r="F150" s="233" t="s">
        <v>167</v>
      </c>
      <c r="G150" s="231"/>
      <c r="H150" s="234">
        <v>5.49</v>
      </c>
      <c r="I150" s="155"/>
      <c r="J150" s="231"/>
      <c r="K150" s="231"/>
      <c r="L150" s="153"/>
      <c r="M150" s="156"/>
      <c r="T150" s="157"/>
      <c r="AT150" s="154" t="s">
        <v>162</v>
      </c>
      <c r="AU150" s="154" t="s">
        <v>88</v>
      </c>
      <c r="AV150" s="15" t="s">
        <v>160</v>
      </c>
      <c r="AW150" s="15" t="s">
        <v>32</v>
      </c>
      <c r="AX150" s="15" t="s">
        <v>86</v>
      </c>
      <c r="AY150" s="154" t="s">
        <v>153</v>
      </c>
    </row>
    <row r="151" spans="2:65" s="1" customFormat="1" ht="37.799999999999997" customHeight="1">
      <c r="B151" s="129"/>
      <c r="C151" s="214" t="s">
        <v>160</v>
      </c>
      <c r="D151" s="214" t="s">
        <v>155</v>
      </c>
      <c r="E151" s="215" t="s">
        <v>1690</v>
      </c>
      <c r="F151" s="216" t="s">
        <v>1691</v>
      </c>
      <c r="G151" s="217" t="s">
        <v>217</v>
      </c>
      <c r="H151" s="218">
        <v>48.9</v>
      </c>
      <c r="I151" s="131"/>
      <c r="J151" s="248">
        <f>ROUND(I151*H151,2)</f>
        <v>0</v>
      </c>
      <c r="K151" s="216" t="s">
        <v>159</v>
      </c>
      <c r="L151" s="32"/>
      <c r="M151" s="132" t="s">
        <v>1</v>
      </c>
      <c r="N151" s="133" t="s">
        <v>43</v>
      </c>
      <c r="P151" s="134">
        <f>O151*H151</f>
        <v>0</v>
      </c>
      <c r="Q151" s="134">
        <v>8.4000000000000003E-4</v>
      </c>
      <c r="R151" s="134">
        <f>Q151*H151</f>
        <v>4.1076000000000001E-2</v>
      </c>
      <c r="S151" s="134">
        <v>0</v>
      </c>
      <c r="T151" s="135">
        <f>S151*H151</f>
        <v>0</v>
      </c>
      <c r="AR151" s="136" t="s">
        <v>160</v>
      </c>
      <c r="AT151" s="136" t="s">
        <v>155</v>
      </c>
      <c r="AU151" s="136" t="s">
        <v>88</v>
      </c>
      <c r="AY151" s="17" t="s">
        <v>153</v>
      </c>
      <c r="BE151" s="137">
        <f>IF(N151="základní",J151,0)</f>
        <v>0</v>
      </c>
      <c r="BF151" s="137">
        <f>IF(N151="snížená",J151,0)</f>
        <v>0</v>
      </c>
      <c r="BG151" s="137">
        <f>IF(N151="zákl. přenesená",J151,0)</f>
        <v>0</v>
      </c>
      <c r="BH151" s="137">
        <f>IF(N151="sníž. přenesená",J151,0)</f>
        <v>0</v>
      </c>
      <c r="BI151" s="137">
        <f>IF(N151="nulová",J151,0)</f>
        <v>0</v>
      </c>
      <c r="BJ151" s="17" t="s">
        <v>86</v>
      </c>
      <c r="BK151" s="137">
        <f>ROUND(I151*H151,2)</f>
        <v>0</v>
      </c>
      <c r="BL151" s="17" t="s">
        <v>160</v>
      </c>
      <c r="BM151" s="136" t="s">
        <v>1692</v>
      </c>
    </row>
    <row r="152" spans="2:65" s="12" customFormat="1">
      <c r="B152" s="138"/>
      <c r="C152" s="219"/>
      <c r="D152" s="220" t="s">
        <v>162</v>
      </c>
      <c r="E152" s="221" t="s">
        <v>1</v>
      </c>
      <c r="F152" s="222" t="s">
        <v>1693</v>
      </c>
      <c r="G152" s="219"/>
      <c r="H152" s="221" t="s">
        <v>1</v>
      </c>
      <c r="I152" s="140"/>
      <c r="J152" s="219"/>
      <c r="K152" s="219"/>
      <c r="L152" s="138"/>
      <c r="M152" s="141"/>
      <c r="T152" s="142"/>
      <c r="AT152" s="139" t="s">
        <v>162</v>
      </c>
      <c r="AU152" s="139" t="s">
        <v>88</v>
      </c>
      <c r="AV152" s="12" t="s">
        <v>86</v>
      </c>
      <c r="AW152" s="12" t="s">
        <v>32</v>
      </c>
      <c r="AX152" s="12" t="s">
        <v>78</v>
      </c>
      <c r="AY152" s="139" t="s">
        <v>153</v>
      </c>
    </row>
    <row r="153" spans="2:65" s="13" customFormat="1">
      <c r="B153" s="143"/>
      <c r="C153" s="223"/>
      <c r="D153" s="220" t="s">
        <v>162</v>
      </c>
      <c r="E153" s="224" t="s">
        <v>1</v>
      </c>
      <c r="F153" s="225" t="s">
        <v>1694</v>
      </c>
      <c r="G153" s="223"/>
      <c r="H153" s="226">
        <v>48.9</v>
      </c>
      <c r="I153" s="145"/>
      <c r="J153" s="223"/>
      <c r="K153" s="223"/>
      <c r="L153" s="143"/>
      <c r="M153" s="146"/>
      <c r="T153" s="147"/>
      <c r="AT153" s="144" t="s">
        <v>162</v>
      </c>
      <c r="AU153" s="144" t="s">
        <v>88</v>
      </c>
      <c r="AV153" s="13" t="s">
        <v>88</v>
      </c>
      <c r="AW153" s="13" t="s">
        <v>32</v>
      </c>
      <c r="AX153" s="13" t="s">
        <v>78</v>
      </c>
      <c r="AY153" s="144" t="s">
        <v>153</v>
      </c>
    </row>
    <row r="154" spans="2:65" s="14" customFormat="1">
      <c r="B154" s="148"/>
      <c r="C154" s="227"/>
      <c r="D154" s="220" t="s">
        <v>162</v>
      </c>
      <c r="E154" s="228" t="s">
        <v>1</v>
      </c>
      <c r="F154" s="229" t="s">
        <v>165</v>
      </c>
      <c r="G154" s="227"/>
      <c r="H154" s="230">
        <v>48.9</v>
      </c>
      <c r="I154" s="150"/>
      <c r="J154" s="227"/>
      <c r="K154" s="227"/>
      <c r="L154" s="148"/>
      <c r="M154" s="151"/>
      <c r="T154" s="152"/>
      <c r="AT154" s="149" t="s">
        <v>162</v>
      </c>
      <c r="AU154" s="149" t="s">
        <v>88</v>
      </c>
      <c r="AV154" s="14" t="s">
        <v>166</v>
      </c>
      <c r="AW154" s="14" t="s">
        <v>32</v>
      </c>
      <c r="AX154" s="14" t="s">
        <v>78</v>
      </c>
      <c r="AY154" s="149" t="s">
        <v>153</v>
      </c>
    </row>
    <row r="155" spans="2:65" s="15" customFormat="1">
      <c r="B155" s="153"/>
      <c r="C155" s="231"/>
      <c r="D155" s="220" t="s">
        <v>162</v>
      </c>
      <c r="E155" s="232" t="s">
        <v>1</v>
      </c>
      <c r="F155" s="233" t="s">
        <v>167</v>
      </c>
      <c r="G155" s="231"/>
      <c r="H155" s="234">
        <v>48.9</v>
      </c>
      <c r="I155" s="155"/>
      <c r="J155" s="231"/>
      <c r="K155" s="231"/>
      <c r="L155" s="153"/>
      <c r="M155" s="156"/>
      <c r="T155" s="157"/>
      <c r="AT155" s="154" t="s">
        <v>162</v>
      </c>
      <c r="AU155" s="154" t="s">
        <v>88</v>
      </c>
      <c r="AV155" s="15" t="s">
        <v>160</v>
      </c>
      <c r="AW155" s="15" t="s">
        <v>32</v>
      </c>
      <c r="AX155" s="15" t="s">
        <v>86</v>
      </c>
      <c r="AY155" s="154" t="s">
        <v>153</v>
      </c>
    </row>
    <row r="156" spans="2:65" s="1" customFormat="1" ht="44.25" customHeight="1">
      <c r="B156" s="129"/>
      <c r="C156" s="214" t="s">
        <v>189</v>
      </c>
      <c r="D156" s="214" t="s">
        <v>155</v>
      </c>
      <c r="E156" s="215" t="s">
        <v>1695</v>
      </c>
      <c r="F156" s="216" t="s">
        <v>1696</v>
      </c>
      <c r="G156" s="217" t="s">
        <v>217</v>
      </c>
      <c r="H156" s="218">
        <v>48.9</v>
      </c>
      <c r="I156" s="131"/>
      <c r="J156" s="248">
        <f>ROUND(I156*H156,2)</f>
        <v>0</v>
      </c>
      <c r="K156" s="216" t="s">
        <v>159</v>
      </c>
      <c r="L156" s="32"/>
      <c r="M156" s="132" t="s">
        <v>1</v>
      </c>
      <c r="N156" s="133" t="s">
        <v>43</v>
      </c>
      <c r="P156" s="134">
        <f>O156*H156</f>
        <v>0</v>
      </c>
      <c r="Q156" s="134">
        <v>0</v>
      </c>
      <c r="R156" s="134">
        <f>Q156*H156</f>
        <v>0</v>
      </c>
      <c r="S156" s="134">
        <v>0</v>
      </c>
      <c r="T156" s="135">
        <f>S156*H156</f>
        <v>0</v>
      </c>
      <c r="AR156" s="136" t="s">
        <v>160</v>
      </c>
      <c r="AT156" s="136" t="s">
        <v>155</v>
      </c>
      <c r="AU156" s="136" t="s">
        <v>88</v>
      </c>
      <c r="AY156" s="17" t="s">
        <v>153</v>
      </c>
      <c r="BE156" s="137">
        <f>IF(N156="základní",J156,0)</f>
        <v>0</v>
      </c>
      <c r="BF156" s="137">
        <f>IF(N156="snížená",J156,0)</f>
        <v>0</v>
      </c>
      <c r="BG156" s="137">
        <f>IF(N156="zákl. přenesená",J156,0)</f>
        <v>0</v>
      </c>
      <c r="BH156" s="137">
        <f>IF(N156="sníž. přenesená",J156,0)</f>
        <v>0</v>
      </c>
      <c r="BI156" s="137">
        <f>IF(N156="nulová",J156,0)</f>
        <v>0</v>
      </c>
      <c r="BJ156" s="17" t="s">
        <v>86</v>
      </c>
      <c r="BK156" s="137">
        <f>ROUND(I156*H156,2)</f>
        <v>0</v>
      </c>
      <c r="BL156" s="17" t="s">
        <v>160</v>
      </c>
      <c r="BM156" s="136" t="s">
        <v>1697</v>
      </c>
    </row>
    <row r="157" spans="2:65" s="12" customFormat="1">
      <c r="B157" s="138"/>
      <c r="C157" s="219"/>
      <c r="D157" s="220" t="s">
        <v>162</v>
      </c>
      <c r="E157" s="221" t="s">
        <v>1</v>
      </c>
      <c r="F157" s="222" t="s">
        <v>1693</v>
      </c>
      <c r="G157" s="219"/>
      <c r="H157" s="221" t="s">
        <v>1</v>
      </c>
      <c r="I157" s="140"/>
      <c r="J157" s="219"/>
      <c r="K157" s="219"/>
      <c r="L157" s="138"/>
      <c r="M157" s="141"/>
      <c r="T157" s="142"/>
      <c r="AT157" s="139" t="s">
        <v>162</v>
      </c>
      <c r="AU157" s="139" t="s">
        <v>88</v>
      </c>
      <c r="AV157" s="12" t="s">
        <v>86</v>
      </c>
      <c r="AW157" s="12" t="s">
        <v>32</v>
      </c>
      <c r="AX157" s="12" t="s">
        <v>78</v>
      </c>
      <c r="AY157" s="139" t="s">
        <v>153</v>
      </c>
    </row>
    <row r="158" spans="2:65" s="13" customFormat="1">
      <c r="B158" s="143"/>
      <c r="C158" s="223"/>
      <c r="D158" s="220" t="s">
        <v>162</v>
      </c>
      <c r="E158" s="224" t="s">
        <v>1</v>
      </c>
      <c r="F158" s="225" t="s">
        <v>1694</v>
      </c>
      <c r="G158" s="223"/>
      <c r="H158" s="226">
        <v>48.9</v>
      </c>
      <c r="I158" s="145"/>
      <c r="J158" s="223"/>
      <c r="K158" s="223"/>
      <c r="L158" s="143"/>
      <c r="M158" s="146"/>
      <c r="T158" s="147"/>
      <c r="AT158" s="144" t="s">
        <v>162</v>
      </c>
      <c r="AU158" s="144" t="s">
        <v>88</v>
      </c>
      <c r="AV158" s="13" t="s">
        <v>88</v>
      </c>
      <c r="AW158" s="13" t="s">
        <v>32</v>
      </c>
      <c r="AX158" s="13" t="s">
        <v>78</v>
      </c>
      <c r="AY158" s="144" t="s">
        <v>153</v>
      </c>
    </row>
    <row r="159" spans="2:65" s="14" customFormat="1">
      <c r="B159" s="148"/>
      <c r="C159" s="227"/>
      <c r="D159" s="220" t="s">
        <v>162</v>
      </c>
      <c r="E159" s="228" t="s">
        <v>1</v>
      </c>
      <c r="F159" s="229" t="s">
        <v>165</v>
      </c>
      <c r="G159" s="227"/>
      <c r="H159" s="230">
        <v>48.9</v>
      </c>
      <c r="I159" s="150"/>
      <c r="J159" s="227"/>
      <c r="K159" s="227"/>
      <c r="L159" s="148"/>
      <c r="M159" s="151"/>
      <c r="T159" s="152"/>
      <c r="AT159" s="149" t="s">
        <v>162</v>
      </c>
      <c r="AU159" s="149" t="s">
        <v>88</v>
      </c>
      <c r="AV159" s="14" t="s">
        <v>166</v>
      </c>
      <c r="AW159" s="14" t="s">
        <v>32</v>
      </c>
      <c r="AX159" s="14" t="s">
        <v>78</v>
      </c>
      <c r="AY159" s="149" t="s">
        <v>153</v>
      </c>
    </row>
    <row r="160" spans="2:65" s="15" customFormat="1">
      <c r="B160" s="153"/>
      <c r="C160" s="231"/>
      <c r="D160" s="220" t="s">
        <v>162</v>
      </c>
      <c r="E160" s="232" t="s">
        <v>1</v>
      </c>
      <c r="F160" s="233" t="s">
        <v>167</v>
      </c>
      <c r="G160" s="231"/>
      <c r="H160" s="234">
        <v>48.9</v>
      </c>
      <c r="I160" s="155"/>
      <c r="J160" s="231"/>
      <c r="K160" s="231"/>
      <c r="L160" s="153"/>
      <c r="M160" s="156"/>
      <c r="T160" s="157"/>
      <c r="AT160" s="154" t="s">
        <v>162</v>
      </c>
      <c r="AU160" s="154" t="s">
        <v>88</v>
      </c>
      <c r="AV160" s="15" t="s">
        <v>160</v>
      </c>
      <c r="AW160" s="15" t="s">
        <v>32</v>
      </c>
      <c r="AX160" s="15" t="s">
        <v>86</v>
      </c>
      <c r="AY160" s="154" t="s">
        <v>153</v>
      </c>
    </row>
    <row r="161" spans="2:65" s="1" customFormat="1" ht="55.5" customHeight="1">
      <c r="B161" s="129"/>
      <c r="C161" s="214" t="s">
        <v>193</v>
      </c>
      <c r="D161" s="214" t="s">
        <v>155</v>
      </c>
      <c r="E161" s="215" t="s">
        <v>1698</v>
      </c>
      <c r="F161" s="216" t="s">
        <v>1699</v>
      </c>
      <c r="G161" s="217" t="s">
        <v>158</v>
      </c>
      <c r="H161" s="218">
        <v>5.49</v>
      </c>
      <c r="I161" s="131"/>
      <c r="J161" s="248">
        <f>ROUND(I161*H161,2)</f>
        <v>0</v>
      </c>
      <c r="K161" s="216" t="s">
        <v>159</v>
      </c>
      <c r="L161" s="32"/>
      <c r="M161" s="132" t="s">
        <v>1</v>
      </c>
      <c r="N161" s="133" t="s">
        <v>43</v>
      </c>
      <c r="P161" s="134">
        <f>O161*H161</f>
        <v>0</v>
      </c>
      <c r="Q161" s="134">
        <v>0</v>
      </c>
      <c r="R161" s="134">
        <f>Q161*H161</f>
        <v>0</v>
      </c>
      <c r="S161" s="134">
        <v>0</v>
      </c>
      <c r="T161" s="135">
        <f>S161*H161</f>
        <v>0</v>
      </c>
      <c r="AR161" s="136" t="s">
        <v>160</v>
      </c>
      <c r="AT161" s="136" t="s">
        <v>155</v>
      </c>
      <c r="AU161" s="136" t="s">
        <v>88</v>
      </c>
      <c r="AY161" s="17" t="s">
        <v>153</v>
      </c>
      <c r="BE161" s="137">
        <f>IF(N161="základní",J161,0)</f>
        <v>0</v>
      </c>
      <c r="BF161" s="137">
        <f>IF(N161="snížená",J161,0)</f>
        <v>0</v>
      </c>
      <c r="BG161" s="137">
        <f>IF(N161="zákl. přenesená",J161,0)</f>
        <v>0</v>
      </c>
      <c r="BH161" s="137">
        <f>IF(N161="sníž. přenesená",J161,0)</f>
        <v>0</v>
      </c>
      <c r="BI161" s="137">
        <f>IF(N161="nulová",J161,0)</f>
        <v>0</v>
      </c>
      <c r="BJ161" s="17" t="s">
        <v>86</v>
      </c>
      <c r="BK161" s="137">
        <f>ROUND(I161*H161,2)</f>
        <v>0</v>
      </c>
      <c r="BL161" s="17" t="s">
        <v>160</v>
      </c>
      <c r="BM161" s="136" t="s">
        <v>1700</v>
      </c>
    </row>
    <row r="162" spans="2:65" s="1" customFormat="1" ht="62.7" customHeight="1">
      <c r="B162" s="129"/>
      <c r="C162" s="214" t="s">
        <v>198</v>
      </c>
      <c r="D162" s="214" t="s">
        <v>155</v>
      </c>
      <c r="E162" s="215" t="s">
        <v>1701</v>
      </c>
      <c r="F162" s="216" t="s">
        <v>1702</v>
      </c>
      <c r="G162" s="217" t="s">
        <v>158</v>
      </c>
      <c r="H162" s="218">
        <v>5.49</v>
      </c>
      <c r="I162" s="131"/>
      <c r="J162" s="248">
        <f>ROUND(I162*H162,2)</f>
        <v>0</v>
      </c>
      <c r="K162" s="216" t="s">
        <v>159</v>
      </c>
      <c r="L162" s="32"/>
      <c r="M162" s="132" t="s">
        <v>1</v>
      </c>
      <c r="N162" s="133" t="s">
        <v>43</v>
      </c>
      <c r="P162" s="134">
        <f>O162*H162</f>
        <v>0</v>
      </c>
      <c r="Q162" s="134">
        <v>0</v>
      </c>
      <c r="R162" s="134">
        <f>Q162*H162</f>
        <v>0</v>
      </c>
      <c r="S162" s="134">
        <v>0</v>
      </c>
      <c r="T162" s="135">
        <f>S162*H162</f>
        <v>0</v>
      </c>
      <c r="AR162" s="136" t="s">
        <v>160</v>
      </c>
      <c r="AT162" s="136" t="s">
        <v>155</v>
      </c>
      <c r="AU162" s="136" t="s">
        <v>88</v>
      </c>
      <c r="AY162" s="17" t="s">
        <v>153</v>
      </c>
      <c r="BE162" s="137">
        <f>IF(N162="základní",J162,0)</f>
        <v>0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17" t="s">
        <v>86</v>
      </c>
      <c r="BK162" s="137">
        <f>ROUND(I162*H162,2)</f>
        <v>0</v>
      </c>
      <c r="BL162" s="17" t="s">
        <v>160</v>
      </c>
      <c r="BM162" s="136" t="s">
        <v>1703</v>
      </c>
    </row>
    <row r="163" spans="2:65" s="1" customFormat="1" ht="62.7" customHeight="1">
      <c r="B163" s="129"/>
      <c r="C163" s="214" t="s">
        <v>208</v>
      </c>
      <c r="D163" s="214" t="s">
        <v>155</v>
      </c>
      <c r="E163" s="215" t="s">
        <v>190</v>
      </c>
      <c r="F163" s="216" t="s">
        <v>191</v>
      </c>
      <c r="G163" s="217" t="s">
        <v>158</v>
      </c>
      <c r="H163" s="218">
        <v>11.73</v>
      </c>
      <c r="I163" s="131"/>
      <c r="J163" s="248">
        <f>ROUND(I163*H163,2)</f>
        <v>0</v>
      </c>
      <c r="K163" s="216" t="s">
        <v>159</v>
      </c>
      <c r="L163" s="32"/>
      <c r="M163" s="132" t="s">
        <v>1</v>
      </c>
      <c r="N163" s="133" t="s">
        <v>43</v>
      </c>
      <c r="P163" s="134">
        <f>O163*H163</f>
        <v>0</v>
      </c>
      <c r="Q163" s="134">
        <v>0</v>
      </c>
      <c r="R163" s="134">
        <f>Q163*H163</f>
        <v>0</v>
      </c>
      <c r="S163" s="134">
        <v>0</v>
      </c>
      <c r="T163" s="135">
        <f>S163*H163</f>
        <v>0</v>
      </c>
      <c r="AR163" s="136" t="s">
        <v>160</v>
      </c>
      <c r="AT163" s="136" t="s">
        <v>155</v>
      </c>
      <c r="AU163" s="136" t="s">
        <v>88</v>
      </c>
      <c r="AY163" s="17" t="s">
        <v>153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17" t="s">
        <v>86</v>
      </c>
      <c r="BK163" s="137">
        <f>ROUND(I163*H163,2)</f>
        <v>0</v>
      </c>
      <c r="BL163" s="17" t="s">
        <v>160</v>
      </c>
      <c r="BM163" s="136" t="s">
        <v>1704</v>
      </c>
    </row>
    <row r="164" spans="2:65" s="1" customFormat="1" ht="44.25" customHeight="1">
      <c r="B164" s="129"/>
      <c r="C164" s="214" t="s">
        <v>214</v>
      </c>
      <c r="D164" s="214" t="s">
        <v>155</v>
      </c>
      <c r="E164" s="215" t="s">
        <v>1705</v>
      </c>
      <c r="F164" s="216" t="s">
        <v>833</v>
      </c>
      <c r="G164" s="217" t="s">
        <v>228</v>
      </c>
      <c r="H164" s="218">
        <v>23.46</v>
      </c>
      <c r="I164" s="131"/>
      <c r="J164" s="248">
        <f>ROUND(I164*H164,2)</f>
        <v>0</v>
      </c>
      <c r="K164" s="216" t="s">
        <v>159</v>
      </c>
      <c r="L164" s="32"/>
      <c r="M164" s="132" t="s">
        <v>1</v>
      </c>
      <c r="N164" s="133" t="s">
        <v>43</v>
      </c>
      <c r="P164" s="134">
        <f>O164*H164</f>
        <v>0</v>
      </c>
      <c r="Q164" s="134">
        <v>0</v>
      </c>
      <c r="R164" s="134">
        <f>Q164*H164</f>
        <v>0</v>
      </c>
      <c r="S164" s="134">
        <v>0</v>
      </c>
      <c r="T164" s="135">
        <f>S164*H164</f>
        <v>0</v>
      </c>
      <c r="AR164" s="136" t="s">
        <v>160</v>
      </c>
      <c r="AT164" s="136" t="s">
        <v>155</v>
      </c>
      <c r="AU164" s="136" t="s">
        <v>88</v>
      </c>
      <c r="AY164" s="17" t="s">
        <v>153</v>
      </c>
      <c r="BE164" s="137">
        <f>IF(N164="základní",J164,0)</f>
        <v>0</v>
      </c>
      <c r="BF164" s="137">
        <f>IF(N164="snížená",J164,0)</f>
        <v>0</v>
      </c>
      <c r="BG164" s="137">
        <f>IF(N164="zákl. přenesená",J164,0)</f>
        <v>0</v>
      </c>
      <c r="BH164" s="137">
        <f>IF(N164="sníž. přenesená",J164,0)</f>
        <v>0</v>
      </c>
      <c r="BI164" s="137">
        <f>IF(N164="nulová",J164,0)</f>
        <v>0</v>
      </c>
      <c r="BJ164" s="17" t="s">
        <v>86</v>
      </c>
      <c r="BK164" s="137">
        <f>ROUND(I164*H164,2)</f>
        <v>0</v>
      </c>
      <c r="BL164" s="17" t="s">
        <v>160</v>
      </c>
      <c r="BM164" s="136" t="s">
        <v>1706</v>
      </c>
    </row>
    <row r="165" spans="2:65" s="13" customFormat="1">
      <c r="B165" s="143"/>
      <c r="C165" s="223"/>
      <c r="D165" s="220" t="s">
        <v>162</v>
      </c>
      <c r="E165" s="224" t="s">
        <v>1</v>
      </c>
      <c r="F165" s="225" t="s">
        <v>1707</v>
      </c>
      <c r="G165" s="223"/>
      <c r="H165" s="226">
        <v>23.46</v>
      </c>
      <c r="I165" s="145"/>
      <c r="J165" s="223"/>
      <c r="K165" s="223"/>
      <c r="L165" s="143"/>
      <c r="M165" s="146"/>
      <c r="T165" s="147"/>
      <c r="AT165" s="144" t="s">
        <v>162</v>
      </c>
      <c r="AU165" s="144" t="s">
        <v>88</v>
      </c>
      <c r="AV165" s="13" t="s">
        <v>88</v>
      </c>
      <c r="AW165" s="13" t="s">
        <v>32</v>
      </c>
      <c r="AX165" s="13" t="s">
        <v>86</v>
      </c>
      <c r="AY165" s="144" t="s">
        <v>153</v>
      </c>
    </row>
    <row r="166" spans="2:65" s="1" customFormat="1" ht="44.25" customHeight="1">
      <c r="B166" s="129"/>
      <c r="C166" s="214" t="s">
        <v>221</v>
      </c>
      <c r="D166" s="214" t="s">
        <v>155</v>
      </c>
      <c r="E166" s="215" t="s">
        <v>1708</v>
      </c>
      <c r="F166" s="216" t="s">
        <v>1709</v>
      </c>
      <c r="G166" s="217" t="s">
        <v>158</v>
      </c>
      <c r="H166" s="218">
        <v>10.67</v>
      </c>
      <c r="I166" s="131"/>
      <c r="J166" s="248">
        <f>ROUND(I166*H166,2)</f>
        <v>0</v>
      </c>
      <c r="K166" s="216" t="s">
        <v>159</v>
      </c>
      <c r="L166" s="32"/>
      <c r="M166" s="132" t="s">
        <v>1</v>
      </c>
      <c r="N166" s="133" t="s">
        <v>43</v>
      </c>
      <c r="P166" s="134">
        <f>O166*H166</f>
        <v>0</v>
      </c>
      <c r="Q166" s="134">
        <v>0</v>
      </c>
      <c r="R166" s="134">
        <f>Q166*H166</f>
        <v>0</v>
      </c>
      <c r="S166" s="134">
        <v>0</v>
      </c>
      <c r="T166" s="135">
        <f>S166*H166</f>
        <v>0</v>
      </c>
      <c r="AR166" s="136" t="s">
        <v>160</v>
      </c>
      <c r="AT166" s="136" t="s">
        <v>155</v>
      </c>
      <c r="AU166" s="136" t="s">
        <v>88</v>
      </c>
      <c r="AY166" s="17" t="s">
        <v>153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7" t="s">
        <v>86</v>
      </c>
      <c r="BK166" s="137">
        <f>ROUND(I166*H166,2)</f>
        <v>0</v>
      </c>
      <c r="BL166" s="17" t="s">
        <v>160</v>
      </c>
      <c r="BM166" s="136" t="s">
        <v>1710</v>
      </c>
    </row>
    <row r="167" spans="2:65" s="1" customFormat="1" ht="66.75" customHeight="1">
      <c r="B167" s="129"/>
      <c r="C167" s="214" t="s">
        <v>225</v>
      </c>
      <c r="D167" s="214" t="s">
        <v>155</v>
      </c>
      <c r="E167" s="215" t="s">
        <v>1711</v>
      </c>
      <c r="F167" s="216" t="s">
        <v>1712</v>
      </c>
      <c r="G167" s="217" t="s">
        <v>158</v>
      </c>
      <c r="H167" s="218">
        <v>8.25</v>
      </c>
      <c r="I167" s="131"/>
      <c r="J167" s="248">
        <f>ROUND(I167*H167,2)</f>
        <v>0</v>
      </c>
      <c r="K167" s="216" t="s">
        <v>159</v>
      </c>
      <c r="L167" s="32"/>
      <c r="M167" s="132" t="s">
        <v>1</v>
      </c>
      <c r="N167" s="133" t="s">
        <v>43</v>
      </c>
      <c r="P167" s="134">
        <f>O167*H167</f>
        <v>0</v>
      </c>
      <c r="Q167" s="134">
        <v>0</v>
      </c>
      <c r="R167" s="134">
        <f>Q167*H167</f>
        <v>0</v>
      </c>
      <c r="S167" s="134">
        <v>0</v>
      </c>
      <c r="T167" s="135">
        <f>S167*H167</f>
        <v>0</v>
      </c>
      <c r="AR167" s="136" t="s">
        <v>160</v>
      </c>
      <c r="AT167" s="136" t="s">
        <v>155</v>
      </c>
      <c r="AU167" s="136" t="s">
        <v>88</v>
      </c>
      <c r="AY167" s="17" t="s">
        <v>153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7" t="s">
        <v>86</v>
      </c>
      <c r="BK167" s="137">
        <f>ROUND(I167*H167,2)</f>
        <v>0</v>
      </c>
      <c r="BL167" s="17" t="s">
        <v>160</v>
      </c>
      <c r="BM167" s="136" t="s">
        <v>1713</v>
      </c>
    </row>
    <row r="168" spans="2:65" s="12" customFormat="1">
      <c r="B168" s="138"/>
      <c r="C168" s="219"/>
      <c r="D168" s="220" t="s">
        <v>162</v>
      </c>
      <c r="E168" s="221" t="s">
        <v>1</v>
      </c>
      <c r="F168" s="222" t="s">
        <v>1714</v>
      </c>
      <c r="G168" s="219"/>
      <c r="H168" s="221" t="s">
        <v>1</v>
      </c>
      <c r="I168" s="140"/>
      <c r="J168" s="219"/>
      <c r="K168" s="219"/>
      <c r="L168" s="138"/>
      <c r="M168" s="141"/>
      <c r="T168" s="142"/>
      <c r="AT168" s="139" t="s">
        <v>162</v>
      </c>
      <c r="AU168" s="139" t="s">
        <v>88</v>
      </c>
      <c r="AV168" s="12" t="s">
        <v>86</v>
      </c>
      <c r="AW168" s="12" t="s">
        <v>32</v>
      </c>
      <c r="AX168" s="12" t="s">
        <v>78</v>
      </c>
      <c r="AY168" s="139" t="s">
        <v>153</v>
      </c>
    </row>
    <row r="169" spans="2:65" s="12" customFormat="1">
      <c r="B169" s="138"/>
      <c r="C169" s="219"/>
      <c r="D169" s="220" t="s">
        <v>162</v>
      </c>
      <c r="E169" s="221" t="s">
        <v>1</v>
      </c>
      <c r="F169" s="222" t="s">
        <v>1715</v>
      </c>
      <c r="G169" s="219"/>
      <c r="H169" s="221" t="s">
        <v>1</v>
      </c>
      <c r="I169" s="140"/>
      <c r="J169" s="219"/>
      <c r="K169" s="219"/>
      <c r="L169" s="138"/>
      <c r="M169" s="141"/>
      <c r="T169" s="142"/>
      <c r="AT169" s="139" t="s">
        <v>162</v>
      </c>
      <c r="AU169" s="139" t="s">
        <v>88</v>
      </c>
      <c r="AV169" s="12" t="s">
        <v>86</v>
      </c>
      <c r="AW169" s="12" t="s">
        <v>32</v>
      </c>
      <c r="AX169" s="12" t="s">
        <v>78</v>
      </c>
      <c r="AY169" s="139" t="s">
        <v>153</v>
      </c>
    </row>
    <row r="170" spans="2:65" s="13" customFormat="1">
      <c r="B170" s="143"/>
      <c r="C170" s="223"/>
      <c r="D170" s="220" t="s">
        <v>162</v>
      </c>
      <c r="E170" s="224" t="s">
        <v>1</v>
      </c>
      <c r="F170" s="225" t="s">
        <v>1716</v>
      </c>
      <c r="G170" s="223"/>
      <c r="H170" s="226">
        <v>8.25</v>
      </c>
      <c r="I170" s="145"/>
      <c r="J170" s="223"/>
      <c r="K170" s="223"/>
      <c r="L170" s="143"/>
      <c r="M170" s="146"/>
      <c r="T170" s="147"/>
      <c r="AT170" s="144" t="s">
        <v>162</v>
      </c>
      <c r="AU170" s="144" t="s">
        <v>88</v>
      </c>
      <c r="AV170" s="13" t="s">
        <v>88</v>
      </c>
      <c r="AW170" s="13" t="s">
        <v>32</v>
      </c>
      <c r="AX170" s="13" t="s">
        <v>78</v>
      </c>
      <c r="AY170" s="144" t="s">
        <v>153</v>
      </c>
    </row>
    <row r="171" spans="2:65" s="14" customFormat="1">
      <c r="B171" s="148"/>
      <c r="C171" s="227"/>
      <c r="D171" s="220" t="s">
        <v>162</v>
      </c>
      <c r="E171" s="228" t="s">
        <v>1</v>
      </c>
      <c r="F171" s="229" t="s">
        <v>165</v>
      </c>
      <c r="G171" s="227"/>
      <c r="H171" s="230">
        <v>8.25</v>
      </c>
      <c r="I171" s="150"/>
      <c r="J171" s="227"/>
      <c r="K171" s="227"/>
      <c r="L171" s="148"/>
      <c r="M171" s="151"/>
      <c r="T171" s="152"/>
      <c r="AT171" s="149" t="s">
        <v>162</v>
      </c>
      <c r="AU171" s="149" t="s">
        <v>88</v>
      </c>
      <c r="AV171" s="14" t="s">
        <v>166</v>
      </c>
      <c r="AW171" s="14" t="s">
        <v>32</v>
      </c>
      <c r="AX171" s="14" t="s">
        <v>78</v>
      </c>
      <c r="AY171" s="149" t="s">
        <v>153</v>
      </c>
    </row>
    <row r="172" spans="2:65" s="15" customFormat="1">
      <c r="B172" s="153"/>
      <c r="C172" s="231"/>
      <c r="D172" s="220" t="s">
        <v>162</v>
      </c>
      <c r="E172" s="232" t="s">
        <v>1</v>
      </c>
      <c r="F172" s="233" t="s">
        <v>167</v>
      </c>
      <c r="G172" s="231"/>
      <c r="H172" s="234">
        <v>8.25</v>
      </c>
      <c r="I172" s="155"/>
      <c r="J172" s="231"/>
      <c r="K172" s="231"/>
      <c r="L172" s="153"/>
      <c r="M172" s="156"/>
      <c r="T172" s="157"/>
      <c r="AT172" s="154" t="s">
        <v>162</v>
      </c>
      <c r="AU172" s="154" t="s">
        <v>88</v>
      </c>
      <c r="AV172" s="15" t="s">
        <v>160</v>
      </c>
      <c r="AW172" s="15" t="s">
        <v>32</v>
      </c>
      <c r="AX172" s="15" t="s">
        <v>86</v>
      </c>
      <c r="AY172" s="154" t="s">
        <v>153</v>
      </c>
    </row>
    <row r="173" spans="2:65" s="1" customFormat="1" ht="16.5" customHeight="1">
      <c r="B173" s="129"/>
      <c r="C173" s="238" t="s">
        <v>235</v>
      </c>
      <c r="D173" s="238" t="s">
        <v>366</v>
      </c>
      <c r="E173" s="239" t="s">
        <v>1717</v>
      </c>
      <c r="F173" s="240" t="s">
        <v>1718</v>
      </c>
      <c r="G173" s="241" t="s">
        <v>228</v>
      </c>
      <c r="H173" s="242">
        <v>16.5</v>
      </c>
      <c r="I173" s="159"/>
      <c r="J173" s="249">
        <f>ROUND(I173*H173,2)</f>
        <v>0</v>
      </c>
      <c r="K173" s="240" t="s">
        <v>159</v>
      </c>
      <c r="L173" s="160"/>
      <c r="M173" s="161" t="s">
        <v>1</v>
      </c>
      <c r="N173" s="162" t="s">
        <v>43</v>
      </c>
      <c r="P173" s="134">
        <f>O173*H173</f>
        <v>0</v>
      </c>
      <c r="Q173" s="134">
        <v>1</v>
      </c>
      <c r="R173" s="134">
        <f>Q173*H173</f>
        <v>16.5</v>
      </c>
      <c r="S173" s="134">
        <v>0</v>
      </c>
      <c r="T173" s="135">
        <f>S173*H173</f>
        <v>0</v>
      </c>
      <c r="AR173" s="136" t="s">
        <v>208</v>
      </c>
      <c r="AT173" s="136" t="s">
        <v>366</v>
      </c>
      <c r="AU173" s="136" t="s">
        <v>88</v>
      </c>
      <c r="AY173" s="17" t="s">
        <v>153</v>
      </c>
      <c r="BE173" s="137">
        <f>IF(N173="základní",J173,0)</f>
        <v>0</v>
      </c>
      <c r="BF173" s="137">
        <f>IF(N173="snížená",J173,0)</f>
        <v>0</v>
      </c>
      <c r="BG173" s="137">
        <f>IF(N173="zákl. přenesená",J173,0)</f>
        <v>0</v>
      </c>
      <c r="BH173" s="137">
        <f>IF(N173="sníž. přenesená",J173,0)</f>
        <v>0</v>
      </c>
      <c r="BI173" s="137">
        <f>IF(N173="nulová",J173,0)</f>
        <v>0</v>
      </c>
      <c r="BJ173" s="17" t="s">
        <v>86</v>
      </c>
      <c r="BK173" s="137">
        <f>ROUND(I173*H173,2)</f>
        <v>0</v>
      </c>
      <c r="BL173" s="17" t="s">
        <v>160</v>
      </c>
      <c r="BM173" s="136" t="s">
        <v>1719</v>
      </c>
    </row>
    <row r="174" spans="2:65" s="13" customFormat="1">
      <c r="B174" s="143"/>
      <c r="C174" s="223"/>
      <c r="D174" s="220" t="s">
        <v>162</v>
      </c>
      <c r="E174" s="223"/>
      <c r="F174" s="225" t="s">
        <v>1720</v>
      </c>
      <c r="G174" s="223"/>
      <c r="H174" s="226">
        <v>16.5</v>
      </c>
      <c r="I174" s="145"/>
      <c r="J174" s="223"/>
      <c r="K174" s="223"/>
      <c r="L174" s="143"/>
      <c r="M174" s="146"/>
      <c r="T174" s="147"/>
      <c r="AT174" s="144" t="s">
        <v>162</v>
      </c>
      <c r="AU174" s="144" t="s">
        <v>88</v>
      </c>
      <c r="AV174" s="13" t="s">
        <v>88</v>
      </c>
      <c r="AW174" s="13" t="s">
        <v>3</v>
      </c>
      <c r="AX174" s="13" t="s">
        <v>86</v>
      </c>
      <c r="AY174" s="144" t="s">
        <v>153</v>
      </c>
    </row>
    <row r="175" spans="2:65" s="11" customFormat="1" ht="22.8" customHeight="1">
      <c r="B175" s="119"/>
      <c r="C175" s="235"/>
      <c r="D175" s="236" t="s">
        <v>77</v>
      </c>
      <c r="E175" s="237" t="s">
        <v>88</v>
      </c>
      <c r="F175" s="237" t="s">
        <v>197</v>
      </c>
      <c r="G175" s="235"/>
      <c r="H175" s="235"/>
      <c r="I175" s="122"/>
      <c r="J175" s="247">
        <f>BK175</f>
        <v>0</v>
      </c>
      <c r="K175" s="235"/>
      <c r="L175" s="119"/>
      <c r="M175" s="123"/>
      <c r="P175" s="124">
        <f>SUM(P176:P181)</f>
        <v>0</v>
      </c>
      <c r="R175" s="124">
        <f>SUM(R176:R181)</f>
        <v>10.870200000000001</v>
      </c>
      <c r="T175" s="125">
        <f>SUM(T176:T181)</f>
        <v>0</v>
      </c>
      <c r="AR175" s="120" t="s">
        <v>86</v>
      </c>
      <c r="AT175" s="126" t="s">
        <v>77</v>
      </c>
      <c r="AU175" s="126" t="s">
        <v>86</v>
      </c>
      <c r="AY175" s="120" t="s">
        <v>153</v>
      </c>
      <c r="BK175" s="127">
        <f>SUM(BK176:BK181)</f>
        <v>0</v>
      </c>
    </row>
    <row r="176" spans="2:65" s="1" customFormat="1" ht="24.15" customHeight="1">
      <c r="B176" s="129"/>
      <c r="C176" s="214" t="s">
        <v>244</v>
      </c>
      <c r="D176" s="214" t="s">
        <v>155</v>
      </c>
      <c r="E176" s="215" t="s">
        <v>199</v>
      </c>
      <c r="F176" s="216" t="s">
        <v>200</v>
      </c>
      <c r="G176" s="217" t="s">
        <v>158</v>
      </c>
      <c r="H176" s="218">
        <v>5.49</v>
      </c>
      <c r="I176" s="131"/>
      <c r="J176" s="248">
        <f>ROUND(I176*H176,2)</f>
        <v>0</v>
      </c>
      <c r="K176" s="216" t="s">
        <v>159</v>
      </c>
      <c r="L176" s="32"/>
      <c r="M176" s="132" t="s">
        <v>1</v>
      </c>
      <c r="N176" s="133" t="s">
        <v>43</v>
      </c>
      <c r="P176" s="134">
        <f>O176*H176</f>
        <v>0</v>
      </c>
      <c r="Q176" s="134">
        <v>1.98</v>
      </c>
      <c r="R176" s="134">
        <f>Q176*H176</f>
        <v>10.870200000000001</v>
      </c>
      <c r="S176" s="134">
        <v>0</v>
      </c>
      <c r="T176" s="135">
        <f>S176*H176</f>
        <v>0</v>
      </c>
      <c r="AR176" s="136" t="s">
        <v>160</v>
      </c>
      <c r="AT176" s="136" t="s">
        <v>155</v>
      </c>
      <c r="AU176" s="136" t="s">
        <v>88</v>
      </c>
      <c r="AY176" s="17" t="s">
        <v>153</v>
      </c>
      <c r="BE176" s="137">
        <f>IF(N176="základní",J176,0)</f>
        <v>0</v>
      </c>
      <c r="BF176" s="137">
        <f>IF(N176="snížená",J176,0)</f>
        <v>0</v>
      </c>
      <c r="BG176" s="137">
        <f>IF(N176="zákl. přenesená",J176,0)</f>
        <v>0</v>
      </c>
      <c r="BH176" s="137">
        <f>IF(N176="sníž. přenesená",J176,0)</f>
        <v>0</v>
      </c>
      <c r="BI176" s="137">
        <f>IF(N176="nulová",J176,0)</f>
        <v>0</v>
      </c>
      <c r="BJ176" s="17" t="s">
        <v>86</v>
      </c>
      <c r="BK176" s="137">
        <f>ROUND(I176*H176,2)</f>
        <v>0</v>
      </c>
      <c r="BL176" s="17" t="s">
        <v>160</v>
      </c>
      <c r="BM176" s="136" t="s">
        <v>1721</v>
      </c>
    </row>
    <row r="177" spans="2:65" s="12" customFormat="1">
      <c r="B177" s="138"/>
      <c r="C177" s="219"/>
      <c r="D177" s="220" t="s">
        <v>162</v>
      </c>
      <c r="E177" s="221" t="s">
        <v>1</v>
      </c>
      <c r="F177" s="222" t="s">
        <v>1722</v>
      </c>
      <c r="G177" s="219"/>
      <c r="H177" s="221" t="s">
        <v>1</v>
      </c>
      <c r="I177" s="140"/>
      <c r="J177" s="219"/>
      <c r="K177" s="219"/>
      <c r="L177" s="138"/>
      <c r="M177" s="141"/>
      <c r="T177" s="142"/>
      <c r="AT177" s="139" t="s">
        <v>162</v>
      </c>
      <c r="AU177" s="139" t="s">
        <v>88</v>
      </c>
      <c r="AV177" s="12" t="s">
        <v>86</v>
      </c>
      <c r="AW177" s="12" t="s">
        <v>32</v>
      </c>
      <c r="AX177" s="12" t="s">
        <v>78</v>
      </c>
      <c r="AY177" s="139" t="s">
        <v>153</v>
      </c>
    </row>
    <row r="178" spans="2:65" s="12" customFormat="1">
      <c r="B178" s="138"/>
      <c r="C178" s="219"/>
      <c r="D178" s="220" t="s">
        <v>162</v>
      </c>
      <c r="E178" s="221" t="s">
        <v>1</v>
      </c>
      <c r="F178" s="222" t="s">
        <v>276</v>
      </c>
      <c r="G178" s="219"/>
      <c r="H178" s="221" t="s">
        <v>1</v>
      </c>
      <c r="I178" s="140"/>
      <c r="J178" s="219"/>
      <c r="K178" s="219"/>
      <c r="L178" s="138"/>
      <c r="M178" s="141"/>
      <c r="T178" s="142"/>
      <c r="AT178" s="139" t="s">
        <v>162</v>
      </c>
      <c r="AU178" s="139" t="s">
        <v>88</v>
      </c>
      <c r="AV178" s="12" t="s">
        <v>86</v>
      </c>
      <c r="AW178" s="12" t="s">
        <v>32</v>
      </c>
      <c r="AX178" s="12" t="s">
        <v>78</v>
      </c>
      <c r="AY178" s="139" t="s">
        <v>153</v>
      </c>
    </row>
    <row r="179" spans="2:65" s="13" customFormat="1">
      <c r="B179" s="143"/>
      <c r="C179" s="223"/>
      <c r="D179" s="220" t="s">
        <v>162</v>
      </c>
      <c r="E179" s="224" t="s">
        <v>1</v>
      </c>
      <c r="F179" s="225" t="s">
        <v>1689</v>
      </c>
      <c r="G179" s="223"/>
      <c r="H179" s="226">
        <v>5.49</v>
      </c>
      <c r="I179" s="145"/>
      <c r="J179" s="223"/>
      <c r="K179" s="223"/>
      <c r="L179" s="143"/>
      <c r="M179" s="146"/>
      <c r="T179" s="147"/>
      <c r="AT179" s="144" t="s">
        <v>162</v>
      </c>
      <c r="AU179" s="144" t="s">
        <v>88</v>
      </c>
      <c r="AV179" s="13" t="s">
        <v>88</v>
      </c>
      <c r="AW179" s="13" t="s">
        <v>32</v>
      </c>
      <c r="AX179" s="13" t="s">
        <v>78</v>
      </c>
      <c r="AY179" s="144" t="s">
        <v>153</v>
      </c>
    </row>
    <row r="180" spans="2:65" s="14" customFormat="1">
      <c r="B180" s="148"/>
      <c r="C180" s="227"/>
      <c r="D180" s="220" t="s">
        <v>162</v>
      </c>
      <c r="E180" s="228" t="s">
        <v>1</v>
      </c>
      <c r="F180" s="229" t="s">
        <v>165</v>
      </c>
      <c r="G180" s="227"/>
      <c r="H180" s="230">
        <v>5.49</v>
      </c>
      <c r="I180" s="150"/>
      <c r="J180" s="227"/>
      <c r="K180" s="227"/>
      <c r="L180" s="148"/>
      <c r="M180" s="151"/>
      <c r="T180" s="152"/>
      <c r="AT180" s="149" t="s">
        <v>162</v>
      </c>
      <c r="AU180" s="149" t="s">
        <v>88</v>
      </c>
      <c r="AV180" s="14" t="s">
        <v>166</v>
      </c>
      <c r="AW180" s="14" t="s">
        <v>32</v>
      </c>
      <c r="AX180" s="14" t="s">
        <v>78</v>
      </c>
      <c r="AY180" s="149" t="s">
        <v>153</v>
      </c>
    </row>
    <row r="181" spans="2:65" s="15" customFormat="1">
      <c r="B181" s="153"/>
      <c r="C181" s="231"/>
      <c r="D181" s="220" t="s">
        <v>162</v>
      </c>
      <c r="E181" s="232" t="s">
        <v>1</v>
      </c>
      <c r="F181" s="233" t="s">
        <v>167</v>
      </c>
      <c r="G181" s="231"/>
      <c r="H181" s="234">
        <v>5.49</v>
      </c>
      <c r="I181" s="155"/>
      <c r="J181" s="231"/>
      <c r="K181" s="231"/>
      <c r="L181" s="153"/>
      <c r="M181" s="156"/>
      <c r="T181" s="157"/>
      <c r="AT181" s="154" t="s">
        <v>162</v>
      </c>
      <c r="AU181" s="154" t="s">
        <v>88</v>
      </c>
      <c r="AV181" s="15" t="s">
        <v>160</v>
      </c>
      <c r="AW181" s="15" t="s">
        <v>32</v>
      </c>
      <c r="AX181" s="15" t="s">
        <v>86</v>
      </c>
      <c r="AY181" s="154" t="s">
        <v>153</v>
      </c>
    </row>
    <row r="182" spans="2:65" s="11" customFormat="1" ht="22.8" customHeight="1">
      <c r="B182" s="119"/>
      <c r="C182" s="235"/>
      <c r="D182" s="236" t="s">
        <v>77</v>
      </c>
      <c r="E182" s="237" t="s">
        <v>160</v>
      </c>
      <c r="F182" s="237" t="s">
        <v>360</v>
      </c>
      <c r="G182" s="235"/>
      <c r="H182" s="235"/>
      <c r="I182" s="122"/>
      <c r="J182" s="247">
        <f>BK182</f>
        <v>0</v>
      </c>
      <c r="K182" s="235"/>
      <c r="L182" s="119"/>
      <c r="M182" s="123"/>
      <c r="P182" s="124">
        <f>SUM(P183:P188)</f>
        <v>0</v>
      </c>
      <c r="R182" s="124">
        <f>SUM(R183:R188)</f>
        <v>0</v>
      </c>
      <c r="T182" s="125">
        <f>SUM(T183:T188)</f>
        <v>0</v>
      </c>
      <c r="AR182" s="120" t="s">
        <v>86</v>
      </c>
      <c r="AT182" s="126" t="s">
        <v>77</v>
      </c>
      <c r="AU182" s="126" t="s">
        <v>86</v>
      </c>
      <c r="AY182" s="120" t="s">
        <v>153</v>
      </c>
      <c r="BK182" s="127">
        <f>SUM(BK183:BK188)</f>
        <v>0</v>
      </c>
    </row>
    <row r="183" spans="2:65" s="1" customFormat="1" ht="33" customHeight="1">
      <c r="B183" s="129"/>
      <c r="C183" s="214" t="s">
        <v>251</v>
      </c>
      <c r="D183" s="214" t="s">
        <v>155</v>
      </c>
      <c r="E183" s="215" t="s">
        <v>1723</v>
      </c>
      <c r="F183" s="216" t="s">
        <v>1724</v>
      </c>
      <c r="G183" s="217" t="s">
        <v>158</v>
      </c>
      <c r="H183" s="218">
        <v>3.48</v>
      </c>
      <c r="I183" s="131"/>
      <c r="J183" s="248">
        <f>ROUND(I183*H183,2)</f>
        <v>0</v>
      </c>
      <c r="K183" s="216" t="s">
        <v>159</v>
      </c>
      <c r="L183" s="32"/>
      <c r="M183" s="132" t="s">
        <v>1</v>
      </c>
      <c r="N183" s="133" t="s">
        <v>43</v>
      </c>
      <c r="P183" s="134">
        <f>O183*H183</f>
        <v>0</v>
      </c>
      <c r="Q183" s="134">
        <v>0</v>
      </c>
      <c r="R183" s="134">
        <f>Q183*H183</f>
        <v>0</v>
      </c>
      <c r="S183" s="134">
        <v>0</v>
      </c>
      <c r="T183" s="135">
        <f>S183*H183</f>
        <v>0</v>
      </c>
      <c r="AR183" s="136" t="s">
        <v>160</v>
      </c>
      <c r="AT183" s="136" t="s">
        <v>155</v>
      </c>
      <c r="AU183" s="136" t="s">
        <v>88</v>
      </c>
      <c r="AY183" s="17" t="s">
        <v>153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7" t="s">
        <v>86</v>
      </c>
      <c r="BK183" s="137">
        <f>ROUND(I183*H183,2)</f>
        <v>0</v>
      </c>
      <c r="BL183" s="17" t="s">
        <v>160</v>
      </c>
      <c r="BM183" s="136" t="s">
        <v>1725</v>
      </c>
    </row>
    <row r="184" spans="2:65" s="12" customFormat="1">
      <c r="B184" s="138"/>
      <c r="C184" s="219"/>
      <c r="D184" s="220" t="s">
        <v>162</v>
      </c>
      <c r="E184" s="221" t="s">
        <v>1</v>
      </c>
      <c r="F184" s="222" t="s">
        <v>1726</v>
      </c>
      <c r="G184" s="219"/>
      <c r="H184" s="221" t="s">
        <v>1</v>
      </c>
      <c r="I184" s="140"/>
      <c r="J184" s="219"/>
      <c r="K184" s="219"/>
      <c r="L184" s="138"/>
      <c r="M184" s="141"/>
      <c r="T184" s="142"/>
      <c r="AT184" s="139" t="s">
        <v>162</v>
      </c>
      <c r="AU184" s="139" t="s">
        <v>88</v>
      </c>
      <c r="AV184" s="12" t="s">
        <v>86</v>
      </c>
      <c r="AW184" s="12" t="s">
        <v>32</v>
      </c>
      <c r="AX184" s="12" t="s">
        <v>78</v>
      </c>
      <c r="AY184" s="139" t="s">
        <v>153</v>
      </c>
    </row>
    <row r="185" spans="2:65" s="13" customFormat="1">
      <c r="B185" s="143"/>
      <c r="C185" s="223"/>
      <c r="D185" s="220" t="s">
        <v>162</v>
      </c>
      <c r="E185" s="224" t="s">
        <v>1</v>
      </c>
      <c r="F185" s="225" t="s">
        <v>1727</v>
      </c>
      <c r="G185" s="223"/>
      <c r="H185" s="226">
        <v>1.65</v>
      </c>
      <c r="I185" s="145"/>
      <c r="J185" s="223"/>
      <c r="K185" s="223"/>
      <c r="L185" s="143"/>
      <c r="M185" s="146"/>
      <c r="T185" s="147"/>
      <c r="AT185" s="144" t="s">
        <v>162</v>
      </c>
      <c r="AU185" s="144" t="s">
        <v>88</v>
      </c>
      <c r="AV185" s="13" t="s">
        <v>88</v>
      </c>
      <c r="AW185" s="13" t="s">
        <v>32</v>
      </c>
      <c r="AX185" s="13" t="s">
        <v>78</v>
      </c>
      <c r="AY185" s="144" t="s">
        <v>153</v>
      </c>
    </row>
    <row r="186" spans="2:65" s="13" customFormat="1">
      <c r="B186" s="143"/>
      <c r="C186" s="223"/>
      <c r="D186" s="220" t="s">
        <v>162</v>
      </c>
      <c r="E186" s="224" t="s">
        <v>1</v>
      </c>
      <c r="F186" s="225" t="s">
        <v>1728</v>
      </c>
      <c r="G186" s="223"/>
      <c r="H186" s="226">
        <v>1.83</v>
      </c>
      <c r="I186" s="145"/>
      <c r="J186" s="223"/>
      <c r="K186" s="223"/>
      <c r="L186" s="143"/>
      <c r="M186" s="146"/>
      <c r="T186" s="147"/>
      <c r="AT186" s="144" t="s">
        <v>162</v>
      </c>
      <c r="AU186" s="144" t="s">
        <v>88</v>
      </c>
      <c r="AV186" s="13" t="s">
        <v>88</v>
      </c>
      <c r="AW186" s="13" t="s">
        <v>32</v>
      </c>
      <c r="AX186" s="13" t="s">
        <v>78</v>
      </c>
      <c r="AY186" s="144" t="s">
        <v>153</v>
      </c>
    </row>
    <row r="187" spans="2:65" s="14" customFormat="1">
      <c r="B187" s="148"/>
      <c r="C187" s="227"/>
      <c r="D187" s="220" t="s">
        <v>162</v>
      </c>
      <c r="E187" s="228" t="s">
        <v>1</v>
      </c>
      <c r="F187" s="229" t="s">
        <v>165</v>
      </c>
      <c r="G187" s="227"/>
      <c r="H187" s="230">
        <v>3.48</v>
      </c>
      <c r="I187" s="150"/>
      <c r="J187" s="227"/>
      <c r="K187" s="227"/>
      <c r="L187" s="148"/>
      <c r="M187" s="151"/>
      <c r="T187" s="152"/>
      <c r="AT187" s="149" t="s">
        <v>162</v>
      </c>
      <c r="AU187" s="149" t="s">
        <v>88</v>
      </c>
      <c r="AV187" s="14" t="s">
        <v>166</v>
      </c>
      <c r="AW187" s="14" t="s">
        <v>32</v>
      </c>
      <c r="AX187" s="14" t="s">
        <v>78</v>
      </c>
      <c r="AY187" s="149" t="s">
        <v>153</v>
      </c>
    </row>
    <row r="188" spans="2:65" s="15" customFormat="1">
      <c r="B188" s="153"/>
      <c r="C188" s="231"/>
      <c r="D188" s="220" t="s">
        <v>162</v>
      </c>
      <c r="E188" s="232" t="s">
        <v>1</v>
      </c>
      <c r="F188" s="233" t="s">
        <v>167</v>
      </c>
      <c r="G188" s="231"/>
      <c r="H188" s="234">
        <v>3.48</v>
      </c>
      <c r="I188" s="155"/>
      <c r="J188" s="231"/>
      <c r="K188" s="231"/>
      <c r="L188" s="153"/>
      <c r="M188" s="156"/>
      <c r="T188" s="157"/>
      <c r="AT188" s="154" t="s">
        <v>162</v>
      </c>
      <c r="AU188" s="154" t="s">
        <v>88</v>
      </c>
      <c r="AV188" s="15" t="s">
        <v>160</v>
      </c>
      <c r="AW188" s="15" t="s">
        <v>32</v>
      </c>
      <c r="AX188" s="15" t="s">
        <v>86</v>
      </c>
      <c r="AY188" s="154" t="s">
        <v>153</v>
      </c>
    </row>
    <row r="189" spans="2:65" s="11" customFormat="1" ht="22.8" customHeight="1">
      <c r="B189" s="119"/>
      <c r="C189" s="235"/>
      <c r="D189" s="236" t="s">
        <v>77</v>
      </c>
      <c r="E189" s="237" t="s">
        <v>193</v>
      </c>
      <c r="F189" s="237" t="s">
        <v>465</v>
      </c>
      <c r="G189" s="235"/>
      <c r="H189" s="235"/>
      <c r="I189" s="122"/>
      <c r="J189" s="247">
        <f>BK189</f>
        <v>0</v>
      </c>
      <c r="K189" s="235"/>
      <c r="L189" s="119"/>
      <c r="M189" s="123"/>
      <c r="P189" s="124">
        <f>SUM(P190:P194)</f>
        <v>0</v>
      </c>
      <c r="R189" s="124">
        <f>SUM(R190:R194)</f>
        <v>8.4217332000000003</v>
      </c>
      <c r="T189" s="125">
        <f>SUM(T190:T194)</f>
        <v>0</v>
      </c>
      <c r="AR189" s="120" t="s">
        <v>86</v>
      </c>
      <c r="AT189" s="126" t="s">
        <v>77</v>
      </c>
      <c r="AU189" s="126" t="s">
        <v>86</v>
      </c>
      <c r="AY189" s="120" t="s">
        <v>153</v>
      </c>
      <c r="BK189" s="127">
        <f>SUM(BK190:BK194)</f>
        <v>0</v>
      </c>
    </row>
    <row r="190" spans="2:65" s="1" customFormat="1" ht="37.799999999999997" customHeight="1">
      <c r="B190" s="129"/>
      <c r="C190" s="214" t="s">
        <v>8</v>
      </c>
      <c r="D190" s="214" t="s">
        <v>155</v>
      </c>
      <c r="E190" s="215" t="s">
        <v>1729</v>
      </c>
      <c r="F190" s="216" t="s">
        <v>1730</v>
      </c>
      <c r="G190" s="217" t="s">
        <v>158</v>
      </c>
      <c r="H190" s="218">
        <v>3.66</v>
      </c>
      <c r="I190" s="131"/>
      <c r="J190" s="248">
        <f>ROUND(I190*H190,2)</f>
        <v>0</v>
      </c>
      <c r="K190" s="216" t="s">
        <v>159</v>
      </c>
      <c r="L190" s="32"/>
      <c r="M190" s="132" t="s">
        <v>1</v>
      </c>
      <c r="N190" s="133" t="s">
        <v>43</v>
      </c>
      <c r="P190" s="134">
        <f>O190*H190</f>
        <v>0</v>
      </c>
      <c r="Q190" s="134">
        <v>2.3010199999999998</v>
      </c>
      <c r="R190" s="134">
        <f>Q190*H190</f>
        <v>8.4217332000000003</v>
      </c>
      <c r="S190" s="134">
        <v>0</v>
      </c>
      <c r="T190" s="135">
        <f>S190*H190</f>
        <v>0</v>
      </c>
      <c r="AR190" s="136" t="s">
        <v>160</v>
      </c>
      <c r="AT190" s="136" t="s">
        <v>155</v>
      </c>
      <c r="AU190" s="136" t="s">
        <v>88</v>
      </c>
      <c r="AY190" s="17" t="s">
        <v>153</v>
      </c>
      <c r="BE190" s="137">
        <f>IF(N190="základní",J190,0)</f>
        <v>0</v>
      </c>
      <c r="BF190" s="137">
        <f>IF(N190="snížená",J190,0)</f>
        <v>0</v>
      </c>
      <c r="BG190" s="137">
        <f>IF(N190="zákl. přenesená",J190,0)</f>
        <v>0</v>
      </c>
      <c r="BH190" s="137">
        <f>IF(N190="sníž. přenesená",J190,0)</f>
        <v>0</v>
      </c>
      <c r="BI190" s="137">
        <f>IF(N190="nulová",J190,0)</f>
        <v>0</v>
      </c>
      <c r="BJ190" s="17" t="s">
        <v>86</v>
      </c>
      <c r="BK190" s="137">
        <f>ROUND(I190*H190,2)</f>
        <v>0</v>
      </c>
      <c r="BL190" s="17" t="s">
        <v>160</v>
      </c>
      <c r="BM190" s="136" t="s">
        <v>1731</v>
      </c>
    </row>
    <row r="191" spans="2:65" s="12" customFormat="1">
      <c r="B191" s="138"/>
      <c r="C191" s="219"/>
      <c r="D191" s="220" t="s">
        <v>162</v>
      </c>
      <c r="E191" s="221" t="s">
        <v>1</v>
      </c>
      <c r="F191" s="222" t="s">
        <v>1732</v>
      </c>
      <c r="G191" s="219"/>
      <c r="H191" s="221" t="s">
        <v>1</v>
      </c>
      <c r="I191" s="140"/>
      <c r="J191" s="219"/>
      <c r="K191" s="219"/>
      <c r="L191" s="138"/>
      <c r="M191" s="141"/>
      <c r="T191" s="142"/>
      <c r="AT191" s="139" t="s">
        <v>162</v>
      </c>
      <c r="AU191" s="139" t="s">
        <v>88</v>
      </c>
      <c r="AV191" s="12" t="s">
        <v>86</v>
      </c>
      <c r="AW191" s="12" t="s">
        <v>32</v>
      </c>
      <c r="AX191" s="12" t="s">
        <v>78</v>
      </c>
      <c r="AY191" s="139" t="s">
        <v>153</v>
      </c>
    </row>
    <row r="192" spans="2:65" s="13" customFormat="1">
      <c r="B192" s="143"/>
      <c r="C192" s="223"/>
      <c r="D192" s="220" t="s">
        <v>162</v>
      </c>
      <c r="E192" s="224" t="s">
        <v>1</v>
      </c>
      <c r="F192" s="225" t="s">
        <v>1733</v>
      </c>
      <c r="G192" s="223"/>
      <c r="H192" s="226">
        <v>3.66</v>
      </c>
      <c r="I192" s="145"/>
      <c r="J192" s="223"/>
      <c r="K192" s="223"/>
      <c r="L192" s="143"/>
      <c r="M192" s="146"/>
      <c r="T192" s="147"/>
      <c r="AT192" s="144" t="s">
        <v>162</v>
      </c>
      <c r="AU192" s="144" t="s">
        <v>88</v>
      </c>
      <c r="AV192" s="13" t="s">
        <v>88</v>
      </c>
      <c r="AW192" s="13" t="s">
        <v>32</v>
      </c>
      <c r="AX192" s="13" t="s">
        <v>78</v>
      </c>
      <c r="AY192" s="144" t="s">
        <v>153</v>
      </c>
    </row>
    <row r="193" spans="2:65" s="14" customFormat="1">
      <c r="B193" s="148"/>
      <c r="C193" s="227"/>
      <c r="D193" s="220" t="s">
        <v>162</v>
      </c>
      <c r="E193" s="228" t="s">
        <v>1</v>
      </c>
      <c r="F193" s="229" t="s">
        <v>165</v>
      </c>
      <c r="G193" s="227"/>
      <c r="H193" s="230">
        <v>3.66</v>
      </c>
      <c r="I193" s="150"/>
      <c r="J193" s="227"/>
      <c r="K193" s="227"/>
      <c r="L193" s="148"/>
      <c r="M193" s="151"/>
      <c r="T193" s="152"/>
      <c r="AT193" s="149" t="s">
        <v>162</v>
      </c>
      <c r="AU193" s="149" t="s">
        <v>88</v>
      </c>
      <c r="AV193" s="14" t="s">
        <v>166</v>
      </c>
      <c r="AW193" s="14" t="s">
        <v>32</v>
      </c>
      <c r="AX193" s="14" t="s">
        <v>78</v>
      </c>
      <c r="AY193" s="149" t="s">
        <v>153</v>
      </c>
    </row>
    <row r="194" spans="2:65" s="15" customFormat="1">
      <c r="B194" s="153"/>
      <c r="C194" s="231"/>
      <c r="D194" s="220" t="s">
        <v>162</v>
      </c>
      <c r="E194" s="232" t="s">
        <v>1</v>
      </c>
      <c r="F194" s="233" t="s">
        <v>167</v>
      </c>
      <c r="G194" s="231"/>
      <c r="H194" s="234">
        <v>3.66</v>
      </c>
      <c r="I194" s="155"/>
      <c r="J194" s="231"/>
      <c r="K194" s="231"/>
      <c r="L194" s="153"/>
      <c r="M194" s="156"/>
      <c r="T194" s="157"/>
      <c r="AT194" s="154" t="s">
        <v>162</v>
      </c>
      <c r="AU194" s="154" t="s">
        <v>88</v>
      </c>
      <c r="AV194" s="15" t="s">
        <v>160</v>
      </c>
      <c r="AW194" s="15" t="s">
        <v>32</v>
      </c>
      <c r="AX194" s="15" t="s">
        <v>86</v>
      </c>
      <c r="AY194" s="154" t="s">
        <v>153</v>
      </c>
    </row>
    <row r="195" spans="2:65" s="11" customFormat="1" ht="22.8" customHeight="1">
      <c r="B195" s="119"/>
      <c r="C195" s="235"/>
      <c r="D195" s="236" t="s">
        <v>77</v>
      </c>
      <c r="E195" s="237" t="s">
        <v>208</v>
      </c>
      <c r="F195" s="237" t="s">
        <v>1734</v>
      </c>
      <c r="G195" s="235"/>
      <c r="H195" s="235"/>
      <c r="I195" s="122"/>
      <c r="J195" s="247">
        <f>BK195</f>
        <v>0</v>
      </c>
      <c r="K195" s="235"/>
      <c r="L195" s="119"/>
      <c r="M195" s="123"/>
      <c r="P195" s="124">
        <f>SUM(P196:P206)</f>
        <v>0</v>
      </c>
      <c r="R195" s="124">
        <f>SUM(R196:R206)</f>
        <v>0.48104249999999998</v>
      </c>
      <c r="T195" s="125">
        <f>SUM(T196:T206)</f>
        <v>0</v>
      </c>
      <c r="AR195" s="120" t="s">
        <v>86</v>
      </c>
      <c r="AT195" s="126" t="s">
        <v>77</v>
      </c>
      <c r="AU195" s="126" t="s">
        <v>86</v>
      </c>
      <c r="AY195" s="120" t="s">
        <v>153</v>
      </c>
      <c r="BK195" s="127">
        <f>SUM(BK196:BK206)</f>
        <v>0</v>
      </c>
    </row>
    <row r="196" spans="2:65" s="1" customFormat="1" ht="33" customHeight="1">
      <c r="B196" s="129"/>
      <c r="C196" s="214" t="s">
        <v>271</v>
      </c>
      <c r="D196" s="214" t="s">
        <v>155</v>
      </c>
      <c r="E196" s="215" t="s">
        <v>1735</v>
      </c>
      <c r="F196" s="216" t="s">
        <v>1736</v>
      </c>
      <c r="G196" s="217" t="s">
        <v>337</v>
      </c>
      <c r="H196" s="218">
        <v>16.3</v>
      </c>
      <c r="I196" s="131"/>
      <c r="J196" s="248">
        <f>ROUND(I196*H196,2)</f>
        <v>0</v>
      </c>
      <c r="K196" s="216" t="s">
        <v>159</v>
      </c>
      <c r="L196" s="32"/>
      <c r="M196" s="132" t="s">
        <v>1</v>
      </c>
      <c r="N196" s="133" t="s">
        <v>43</v>
      </c>
      <c r="P196" s="134">
        <f>O196*H196</f>
        <v>0</v>
      </c>
      <c r="Q196" s="134">
        <v>1.0000000000000001E-5</v>
      </c>
      <c r="R196" s="134">
        <f>Q196*H196</f>
        <v>1.6300000000000003E-4</v>
      </c>
      <c r="S196" s="134">
        <v>0</v>
      </c>
      <c r="T196" s="135">
        <f>S196*H196</f>
        <v>0</v>
      </c>
      <c r="AR196" s="136" t="s">
        <v>160</v>
      </c>
      <c r="AT196" s="136" t="s">
        <v>155</v>
      </c>
      <c r="AU196" s="136" t="s">
        <v>88</v>
      </c>
      <c r="AY196" s="17" t="s">
        <v>153</v>
      </c>
      <c r="BE196" s="137">
        <f>IF(N196="základní",J196,0)</f>
        <v>0</v>
      </c>
      <c r="BF196" s="137">
        <f>IF(N196="snížená",J196,0)</f>
        <v>0</v>
      </c>
      <c r="BG196" s="137">
        <f>IF(N196="zákl. přenesená",J196,0)</f>
        <v>0</v>
      </c>
      <c r="BH196" s="137">
        <f>IF(N196="sníž. přenesená",J196,0)</f>
        <v>0</v>
      </c>
      <c r="BI196" s="137">
        <f>IF(N196="nulová",J196,0)</f>
        <v>0</v>
      </c>
      <c r="BJ196" s="17" t="s">
        <v>86</v>
      </c>
      <c r="BK196" s="137">
        <f>ROUND(I196*H196,2)</f>
        <v>0</v>
      </c>
      <c r="BL196" s="17" t="s">
        <v>160</v>
      </c>
      <c r="BM196" s="136" t="s">
        <v>1737</v>
      </c>
    </row>
    <row r="197" spans="2:65" s="1" customFormat="1" ht="24.15" customHeight="1">
      <c r="B197" s="129"/>
      <c r="C197" s="238" t="s">
        <v>278</v>
      </c>
      <c r="D197" s="238" t="s">
        <v>366</v>
      </c>
      <c r="E197" s="239" t="s">
        <v>1738</v>
      </c>
      <c r="F197" s="240" t="s">
        <v>1739</v>
      </c>
      <c r="G197" s="241" t="s">
        <v>337</v>
      </c>
      <c r="H197" s="242">
        <v>16.545000000000002</v>
      </c>
      <c r="I197" s="159"/>
      <c r="J197" s="249">
        <f>ROUND(I197*H197,2)</f>
        <v>0</v>
      </c>
      <c r="K197" s="240" t="s">
        <v>159</v>
      </c>
      <c r="L197" s="160"/>
      <c r="M197" s="161" t="s">
        <v>1</v>
      </c>
      <c r="N197" s="162" t="s">
        <v>43</v>
      </c>
      <c r="P197" s="134">
        <f>O197*H197</f>
        <v>0</v>
      </c>
      <c r="Q197" s="134">
        <v>3.0999999999999999E-3</v>
      </c>
      <c r="R197" s="134">
        <f>Q197*H197</f>
        <v>5.1289500000000002E-2</v>
      </c>
      <c r="S197" s="134">
        <v>0</v>
      </c>
      <c r="T197" s="135">
        <f>S197*H197</f>
        <v>0</v>
      </c>
      <c r="AR197" s="136" t="s">
        <v>208</v>
      </c>
      <c r="AT197" s="136" t="s">
        <v>366</v>
      </c>
      <c r="AU197" s="136" t="s">
        <v>88</v>
      </c>
      <c r="AY197" s="17" t="s">
        <v>153</v>
      </c>
      <c r="BE197" s="137">
        <f>IF(N197="základní",J197,0)</f>
        <v>0</v>
      </c>
      <c r="BF197" s="137">
        <f>IF(N197="snížená",J197,0)</f>
        <v>0</v>
      </c>
      <c r="BG197" s="137">
        <f>IF(N197="zákl. přenesená",J197,0)</f>
        <v>0</v>
      </c>
      <c r="BH197" s="137">
        <f>IF(N197="sníž. přenesená",J197,0)</f>
        <v>0</v>
      </c>
      <c r="BI197" s="137">
        <f>IF(N197="nulová",J197,0)</f>
        <v>0</v>
      </c>
      <c r="BJ197" s="17" t="s">
        <v>86</v>
      </c>
      <c r="BK197" s="137">
        <f>ROUND(I197*H197,2)</f>
        <v>0</v>
      </c>
      <c r="BL197" s="17" t="s">
        <v>160</v>
      </c>
      <c r="BM197" s="136" t="s">
        <v>1740</v>
      </c>
    </row>
    <row r="198" spans="2:65" s="13" customFormat="1">
      <c r="B198" s="143"/>
      <c r="C198" s="223"/>
      <c r="D198" s="220" t="s">
        <v>162</v>
      </c>
      <c r="E198" s="223"/>
      <c r="F198" s="225" t="s">
        <v>1741</v>
      </c>
      <c r="G198" s="223"/>
      <c r="H198" s="226">
        <v>16.545000000000002</v>
      </c>
      <c r="I198" s="145"/>
      <c r="J198" s="223"/>
      <c r="K198" s="223"/>
      <c r="L198" s="143"/>
      <c r="M198" s="146"/>
      <c r="T198" s="147"/>
      <c r="AT198" s="144" t="s">
        <v>162</v>
      </c>
      <c r="AU198" s="144" t="s">
        <v>88</v>
      </c>
      <c r="AV198" s="13" t="s">
        <v>88</v>
      </c>
      <c r="AW198" s="13" t="s">
        <v>3</v>
      </c>
      <c r="AX198" s="13" t="s">
        <v>86</v>
      </c>
      <c r="AY198" s="144" t="s">
        <v>153</v>
      </c>
    </row>
    <row r="199" spans="2:65" s="1" customFormat="1" ht="49.05" customHeight="1">
      <c r="B199" s="129"/>
      <c r="C199" s="214" t="s">
        <v>287</v>
      </c>
      <c r="D199" s="214" t="s">
        <v>155</v>
      </c>
      <c r="E199" s="215" t="s">
        <v>1742</v>
      </c>
      <c r="F199" s="216" t="s">
        <v>1743</v>
      </c>
      <c r="G199" s="217" t="s">
        <v>290</v>
      </c>
      <c r="H199" s="218">
        <v>3</v>
      </c>
      <c r="I199" s="131"/>
      <c r="J199" s="248">
        <f t="shared" ref="J199:J205" si="0">ROUND(I199*H199,2)</f>
        <v>0</v>
      </c>
      <c r="K199" s="216" t="s">
        <v>159</v>
      </c>
      <c r="L199" s="32"/>
      <c r="M199" s="132" t="s">
        <v>1</v>
      </c>
      <c r="N199" s="133" t="s">
        <v>43</v>
      </c>
      <c r="P199" s="134">
        <f t="shared" ref="P199:P205" si="1">O199*H199</f>
        <v>0</v>
      </c>
      <c r="Q199" s="134">
        <v>0</v>
      </c>
      <c r="R199" s="134">
        <f t="shared" ref="R199:R205" si="2">Q199*H199</f>
        <v>0</v>
      </c>
      <c r="S199" s="134">
        <v>0</v>
      </c>
      <c r="T199" s="135">
        <f t="shared" ref="T199:T205" si="3">S199*H199</f>
        <v>0</v>
      </c>
      <c r="AR199" s="136" t="s">
        <v>160</v>
      </c>
      <c r="AT199" s="136" t="s">
        <v>155</v>
      </c>
      <c r="AU199" s="136" t="s">
        <v>88</v>
      </c>
      <c r="AY199" s="17" t="s">
        <v>153</v>
      </c>
      <c r="BE199" s="137">
        <f t="shared" ref="BE199:BE205" si="4">IF(N199="základní",J199,0)</f>
        <v>0</v>
      </c>
      <c r="BF199" s="137">
        <f t="shared" ref="BF199:BF205" si="5">IF(N199="snížená",J199,0)</f>
        <v>0</v>
      </c>
      <c r="BG199" s="137">
        <f t="shared" ref="BG199:BG205" si="6">IF(N199="zákl. přenesená",J199,0)</f>
        <v>0</v>
      </c>
      <c r="BH199" s="137">
        <f t="shared" ref="BH199:BH205" si="7">IF(N199="sníž. přenesená",J199,0)</f>
        <v>0</v>
      </c>
      <c r="BI199" s="137">
        <f t="shared" ref="BI199:BI205" si="8">IF(N199="nulová",J199,0)</f>
        <v>0</v>
      </c>
      <c r="BJ199" s="17" t="s">
        <v>86</v>
      </c>
      <c r="BK199" s="137">
        <f t="shared" ref="BK199:BK205" si="9">ROUND(I199*H199,2)</f>
        <v>0</v>
      </c>
      <c r="BL199" s="17" t="s">
        <v>160</v>
      </c>
      <c r="BM199" s="136" t="s">
        <v>1744</v>
      </c>
    </row>
    <row r="200" spans="2:65" s="1" customFormat="1" ht="16.5" customHeight="1">
      <c r="B200" s="129"/>
      <c r="C200" s="238" t="s">
        <v>292</v>
      </c>
      <c r="D200" s="238" t="s">
        <v>366</v>
      </c>
      <c r="E200" s="239" t="s">
        <v>1745</v>
      </c>
      <c r="F200" s="240" t="s">
        <v>1746</v>
      </c>
      <c r="G200" s="241" t="s">
        <v>290</v>
      </c>
      <c r="H200" s="242">
        <v>3</v>
      </c>
      <c r="I200" s="159"/>
      <c r="J200" s="249">
        <f t="shared" si="0"/>
        <v>0</v>
      </c>
      <c r="K200" s="240" t="s">
        <v>159</v>
      </c>
      <c r="L200" s="160"/>
      <c r="M200" s="161" t="s">
        <v>1</v>
      </c>
      <c r="N200" s="162" t="s">
        <v>43</v>
      </c>
      <c r="P200" s="134">
        <f t="shared" si="1"/>
        <v>0</v>
      </c>
      <c r="Q200" s="134">
        <v>1.1999999999999999E-3</v>
      </c>
      <c r="R200" s="134">
        <f t="shared" si="2"/>
        <v>3.5999999999999999E-3</v>
      </c>
      <c r="S200" s="134">
        <v>0</v>
      </c>
      <c r="T200" s="135">
        <f t="shared" si="3"/>
        <v>0</v>
      </c>
      <c r="AR200" s="136" t="s">
        <v>208</v>
      </c>
      <c r="AT200" s="136" t="s">
        <v>366</v>
      </c>
      <c r="AU200" s="136" t="s">
        <v>88</v>
      </c>
      <c r="AY200" s="17" t="s">
        <v>153</v>
      </c>
      <c r="BE200" s="137">
        <f t="shared" si="4"/>
        <v>0</v>
      </c>
      <c r="BF200" s="137">
        <f t="shared" si="5"/>
        <v>0</v>
      </c>
      <c r="BG200" s="137">
        <f t="shared" si="6"/>
        <v>0</v>
      </c>
      <c r="BH200" s="137">
        <f t="shared" si="7"/>
        <v>0</v>
      </c>
      <c r="BI200" s="137">
        <f t="shared" si="8"/>
        <v>0</v>
      </c>
      <c r="BJ200" s="17" t="s">
        <v>86</v>
      </c>
      <c r="BK200" s="137">
        <f t="shared" si="9"/>
        <v>0</v>
      </c>
      <c r="BL200" s="17" t="s">
        <v>160</v>
      </c>
      <c r="BM200" s="136" t="s">
        <v>1747</v>
      </c>
    </row>
    <row r="201" spans="2:65" s="1" customFormat="1" ht="37.799999999999997" customHeight="1">
      <c r="B201" s="129"/>
      <c r="C201" s="214" t="s">
        <v>296</v>
      </c>
      <c r="D201" s="214" t="s">
        <v>155</v>
      </c>
      <c r="E201" s="215" t="s">
        <v>1748</v>
      </c>
      <c r="F201" s="216" t="s">
        <v>1749</v>
      </c>
      <c r="G201" s="217" t="s">
        <v>290</v>
      </c>
      <c r="H201" s="218">
        <v>1</v>
      </c>
      <c r="I201" s="131"/>
      <c r="J201" s="248">
        <f t="shared" si="0"/>
        <v>0</v>
      </c>
      <c r="K201" s="216" t="s">
        <v>159</v>
      </c>
      <c r="L201" s="32"/>
      <c r="M201" s="132" t="s">
        <v>1</v>
      </c>
      <c r="N201" s="133" t="s">
        <v>43</v>
      </c>
      <c r="P201" s="134">
        <f t="shared" si="1"/>
        <v>0</v>
      </c>
      <c r="Q201" s="134">
        <v>0.10661</v>
      </c>
      <c r="R201" s="134">
        <f t="shared" si="2"/>
        <v>0.10661</v>
      </c>
      <c r="S201" s="134">
        <v>0</v>
      </c>
      <c r="T201" s="135">
        <f t="shared" si="3"/>
        <v>0</v>
      </c>
      <c r="AR201" s="136" t="s">
        <v>160</v>
      </c>
      <c r="AT201" s="136" t="s">
        <v>155</v>
      </c>
      <c r="AU201" s="136" t="s">
        <v>88</v>
      </c>
      <c r="AY201" s="17" t="s">
        <v>153</v>
      </c>
      <c r="BE201" s="137">
        <f t="shared" si="4"/>
        <v>0</v>
      </c>
      <c r="BF201" s="137">
        <f t="shared" si="5"/>
        <v>0</v>
      </c>
      <c r="BG201" s="137">
        <f t="shared" si="6"/>
        <v>0</v>
      </c>
      <c r="BH201" s="137">
        <f t="shared" si="7"/>
        <v>0</v>
      </c>
      <c r="BI201" s="137">
        <f t="shared" si="8"/>
        <v>0</v>
      </c>
      <c r="BJ201" s="17" t="s">
        <v>86</v>
      </c>
      <c r="BK201" s="137">
        <f t="shared" si="9"/>
        <v>0</v>
      </c>
      <c r="BL201" s="17" t="s">
        <v>160</v>
      </c>
      <c r="BM201" s="136" t="s">
        <v>1750</v>
      </c>
    </row>
    <row r="202" spans="2:65" s="1" customFormat="1" ht="37.799999999999997" customHeight="1">
      <c r="B202" s="129"/>
      <c r="C202" s="214" t="s">
        <v>7</v>
      </c>
      <c r="D202" s="214" t="s">
        <v>155</v>
      </c>
      <c r="E202" s="215" t="s">
        <v>1751</v>
      </c>
      <c r="F202" s="216" t="s">
        <v>1752</v>
      </c>
      <c r="G202" s="217" t="s">
        <v>290</v>
      </c>
      <c r="H202" s="218">
        <v>1</v>
      </c>
      <c r="I202" s="131"/>
      <c r="J202" s="248">
        <f t="shared" si="0"/>
        <v>0</v>
      </c>
      <c r="K202" s="216" t="s">
        <v>159</v>
      </c>
      <c r="L202" s="32"/>
      <c r="M202" s="132" t="s">
        <v>1</v>
      </c>
      <c r="N202" s="133" t="s">
        <v>43</v>
      </c>
      <c r="P202" s="134">
        <f t="shared" si="1"/>
        <v>0</v>
      </c>
      <c r="Q202" s="134">
        <v>1.2120000000000001E-2</v>
      </c>
      <c r="R202" s="134">
        <f t="shared" si="2"/>
        <v>1.2120000000000001E-2</v>
      </c>
      <c r="S202" s="134">
        <v>0</v>
      </c>
      <c r="T202" s="135">
        <f t="shared" si="3"/>
        <v>0</v>
      </c>
      <c r="AR202" s="136" t="s">
        <v>160</v>
      </c>
      <c r="AT202" s="136" t="s">
        <v>155</v>
      </c>
      <c r="AU202" s="136" t="s">
        <v>88</v>
      </c>
      <c r="AY202" s="17" t="s">
        <v>153</v>
      </c>
      <c r="BE202" s="137">
        <f t="shared" si="4"/>
        <v>0</v>
      </c>
      <c r="BF202" s="137">
        <f t="shared" si="5"/>
        <v>0</v>
      </c>
      <c r="BG202" s="137">
        <f t="shared" si="6"/>
        <v>0</v>
      </c>
      <c r="BH202" s="137">
        <f t="shared" si="7"/>
        <v>0</v>
      </c>
      <c r="BI202" s="137">
        <f t="shared" si="8"/>
        <v>0</v>
      </c>
      <c r="BJ202" s="17" t="s">
        <v>86</v>
      </c>
      <c r="BK202" s="137">
        <f t="shared" si="9"/>
        <v>0</v>
      </c>
      <c r="BL202" s="17" t="s">
        <v>160</v>
      </c>
      <c r="BM202" s="136" t="s">
        <v>1753</v>
      </c>
    </row>
    <row r="203" spans="2:65" s="1" customFormat="1" ht="37.799999999999997" customHeight="1">
      <c r="B203" s="129"/>
      <c r="C203" s="214" t="s">
        <v>303</v>
      </c>
      <c r="D203" s="214" t="s">
        <v>155</v>
      </c>
      <c r="E203" s="215" t="s">
        <v>1754</v>
      </c>
      <c r="F203" s="216" t="s">
        <v>1755</v>
      </c>
      <c r="G203" s="217" t="s">
        <v>290</v>
      </c>
      <c r="H203" s="218">
        <v>1</v>
      </c>
      <c r="I203" s="131"/>
      <c r="J203" s="248">
        <f t="shared" si="0"/>
        <v>0</v>
      </c>
      <c r="K203" s="216" t="s">
        <v>159</v>
      </c>
      <c r="L203" s="32"/>
      <c r="M203" s="132" t="s">
        <v>1</v>
      </c>
      <c r="N203" s="133" t="s">
        <v>43</v>
      </c>
      <c r="P203" s="134">
        <f t="shared" si="1"/>
        <v>0</v>
      </c>
      <c r="Q203" s="134">
        <v>0</v>
      </c>
      <c r="R203" s="134">
        <f t="shared" si="2"/>
        <v>0</v>
      </c>
      <c r="S203" s="134">
        <v>0</v>
      </c>
      <c r="T203" s="135">
        <f t="shared" si="3"/>
        <v>0</v>
      </c>
      <c r="AR203" s="136" t="s">
        <v>160</v>
      </c>
      <c r="AT203" s="136" t="s">
        <v>155</v>
      </c>
      <c r="AU203" s="136" t="s">
        <v>88</v>
      </c>
      <c r="AY203" s="17" t="s">
        <v>153</v>
      </c>
      <c r="BE203" s="137">
        <f t="shared" si="4"/>
        <v>0</v>
      </c>
      <c r="BF203" s="137">
        <f t="shared" si="5"/>
        <v>0</v>
      </c>
      <c r="BG203" s="137">
        <f t="shared" si="6"/>
        <v>0</v>
      </c>
      <c r="BH203" s="137">
        <f t="shared" si="7"/>
        <v>0</v>
      </c>
      <c r="BI203" s="137">
        <f t="shared" si="8"/>
        <v>0</v>
      </c>
      <c r="BJ203" s="17" t="s">
        <v>86</v>
      </c>
      <c r="BK203" s="137">
        <f t="shared" si="9"/>
        <v>0</v>
      </c>
      <c r="BL203" s="17" t="s">
        <v>160</v>
      </c>
      <c r="BM203" s="136" t="s">
        <v>1756</v>
      </c>
    </row>
    <row r="204" spans="2:65" s="1" customFormat="1" ht="37.799999999999997" customHeight="1">
      <c r="B204" s="129"/>
      <c r="C204" s="214" t="s">
        <v>309</v>
      </c>
      <c r="D204" s="214" t="s">
        <v>155</v>
      </c>
      <c r="E204" s="215" t="s">
        <v>1757</v>
      </c>
      <c r="F204" s="216" t="s">
        <v>1758</v>
      </c>
      <c r="G204" s="217" t="s">
        <v>290</v>
      </c>
      <c r="H204" s="218">
        <v>1</v>
      </c>
      <c r="I204" s="131"/>
      <c r="J204" s="248">
        <f t="shared" si="0"/>
        <v>0</v>
      </c>
      <c r="K204" s="216" t="s">
        <v>159</v>
      </c>
      <c r="L204" s="32"/>
      <c r="M204" s="132" t="s">
        <v>1</v>
      </c>
      <c r="N204" s="133" t="s">
        <v>43</v>
      </c>
      <c r="P204" s="134">
        <f t="shared" si="1"/>
        <v>0</v>
      </c>
      <c r="Q204" s="134">
        <v>0.30399999999999999</v>
      </c>
      <c r="R204" s="134">
        <f t="shared" si="2"/>
        <v>0.30399999999999999</v>
      </c>
      <c r="S204" s="134">
        <v>0</v>
      </c>
      <c r="T204" s="135">
        <f t="shared" si="3"/>
        <v>0</v>
      </c>
      <c r="AR204" s="136" t="s">
        <v>160</v>
      </c>
      <c r="AT204" s="136" t="s">
        <v>155</v>
      </c>
      <c r="AU204" s="136" t="s">
        <v>88</v>
      </c>
      <c r="AY204" s="17" t="s">
        <v>153</v>
      </c>
      <c r="BE204" s="137">
        <f t="shared" si="4"/>
        <v>0</v>
      </c>
      <c r="BF204" s="137">
        <f t="shared" si="5"/>
        <v>0</v>
      </c>
      <c r="BG204" s="137">
        <f t="shared" si="6"/>
        <v>0</v>
      </c>
      <c r="BH204" s="137">
        <f t="shared" si="7"/>
        <v>0</v>
      </c>
      <c r="BI204" s="137">
        <f t="shared" si="8"/>
        <v>0</v>
      </c>
      <c r="BJ204" s="17" t="s">
        <v>86</v>
      </c>
      <c r="BK204" s="137">
        <f t="shared" si="9"/>
        <v>0</v>
      </c>
      <c r="BL204" s="17" t="s">
        <v>160</v>
      </c>
      <c r="BM204" s="136" t="s">
        <v>1759</v>
      </c>
    </row>
    <row r="205" spans="2:65" s="1" customFormat="1" ht="16.5" customHeight="1">
      <c r="B205" s="129"/>
      <c r="C205" s="214" t="s">
        <v>326</v>
      </c>
      <c r="D205" s="214" t="s">
        <v>155</v>
      </c>
      <c r="E205" s="215" t="s">
        <v>1760</v>
      </c>
      <c r="F205" s="216" t="s">
        <v>1761</v>
      </c>
      <c r="G205" s="217" t="s">
        <v>337</v>
      </c>
      <c r="H205" s="218">
        <v>16.3</v>
      </c>
      <c r="I205" s="131"/>
      <c r="J205" s="248">
        <f t="shared" si="0"/>
        <v>0</v>
      </c>
      <c r="K205" s="216" t="s">
        <v>159</v>
      </c>
      <c r="L205" s="32"/>
      <c r="M205" s="132" t="s">
        <v>1</v>
      </c>
      <c r="N205" s="133" t="s">
        <v>43</v>
      </c>
      <c r="P205" s="134">
        <f t="shared" si="1"/>
        <v>0</v>
      </c>
      <c r="Q205" s="134">
        <v>2.0000000000000001E-4</v>
      </c>
      <c r="R205" s="134">
        <f t="shared" si="2"/>
        <v>3.2600000000000003E-3</v>
      </c>
      <c r="S205" s="134">
        <v>0</v>
      </c>
      <c r="T205" s="135">
        <f t="shared" si="3"/>
        <v>0</v>
      </c>
      <c r="AR205" s="136" t="s">
        <v>160</v>
      </c>
      <c r="AT205" s="136" t="s">
        <v>155</v>
      </c>
      <c r="AU205" s="136" t="s">
        <v>88</v>
      </c>
      <c r="AY205" s="17" t="s">
        <v>153</v>
      </c>
      <c r="BE205" s="137">
        <f t="shared" si="4"/>
        <v>0</v>
      </c>
      <c r="BF205" s="137">
        <f t="shared" si="5"/>
        <v>0</v>
      </c>
      <c r="BG205" s="137">
        <f t="shared" si="6"/>
        <v>0</v>
      </c>
      <c r="BH205" s="137">
        <f t="shared" si="7"/>
        <v>0</v>
      </c>
      <c r="BI205" s="137">
        <f t="shared" si="8"/>
        <v>0</v>
      </c>
      <c r="BJ205" s="17" t="s">
        <v>86</v>
      </c>
      <c r="BK205" s="137">
        <f t="shared" si="9"/>
        <v>0</v>
      </c>
      <c r="BL205" s="17" t="s">
        <v>160</v>
      </c>
      <c r="BM205" s="136" t="s">
        <v>1762</v>
      </c>
    </row>
    <row r="206" spans="2:65" s="13" customFormat="1">
      <c r="B206" s="143"/>
      <c r="C206" s="223"/>
      <c r="D206" s="220" t="s">
        <v>162</v>
      </c>
      <c r="E206" s="224" t="s">
        <v>1</v>
      </c>
      <c r="F206" s="225" t="s">
        <v>1763</v>
      </c>
      <c r="G206" s="223"/>
      <c r="H206" s="226">
        <v>16.3</v>
      </c>
      <c r="I206" s="145"/>
      <c r="J206" s="223"/>
      <c r="K206" s="223"/>
      <c r="L206" s="143"/>
      <c r="M206" s="146"/>
      <c r="T206" s="147"/>
      <c r="AT206" s="144" t="s">
        <v>162</v>
      </c>
      <c r="AU206" s="144" t="s">
        <v>88</v>
      </c>
      <c r="AV206" s="13" t="s">
        <v>88</v>
      </c>
      <c r="AW206" s="13" t="s">
        <v>32</v>
      </c>
      <c r="AX206" s="13" t="s">
        <v>86</v>
      </c>
      <c r="AY206" s="144" t="s">
        <v>153</v>
      </c>
    </row>
    <row r="207" spans="2:65" s="11" customFormat="1" ht="22.8" customHeight="1">
      <c r="B207" s="119"/>
      <c r="C207" s="235"/>
      <c r="D207" s="236" t="s">
        <v>77</v>
      </c>
      <c r="E207" s="237" t="s">
        <v>214</v>
      </c>
      <c r="F207" s="237" t="s">
        <v>687</v>
      </c>
      <c r="G207" s="235"/>
      <c r="H207" s="235"/>
      <c r="I207" s="122"/>
      <c r="J207" s="247">
        <f>BK207</f>
        <v>0</v>
      </c>
      <c r="K207" s="235"/>
      <c r="L207" s="119"/>
      <c r="M207" s="123"/>
      <c r="P207" s="124">
        <f>SUM(P208:P214)</f>
        <v>0</v>
      </c>
      <c r="R207" s="124">
        <f>SUM(R208:R214)</f>
        <v>0</v>
      </c>
      <c r="T207" s="125">
        <f>SUM(T208:T214)</f>
        <v>8.2900000000000009</v>
      </c>
      <c r="AR207" s="120" t="s">
        <v>86</v>
      </c>
      <c r="AT207" s="126" t="s">
        <v>77</v>
      </c>
      <c r="AU207" s="126" t="s">
        <v>86</v>
      </c>
      <c r="AY207" s="120" t="s">
        <v>153</v>
      </c>
      <c r="BK207" s="127">
        <f>SUM(BK208:BK214)</f>
        <v>0</v>
      </c>
    </row>
    <row r="208" spans="2:65" s="1" customFormat="1" ht="16.5" customHeight="1">
      <c r="B208" s="129"/>
      <c r="C208" s="214" t="s">
        <v>334</v>
      </c>
      <c r="D208" s="214" t="s">
        <v>155</v>
      </c>
      <c r="E208" s="215" t="s">
        <v>1764</v>
      </c>
      <c r="F208" s="216" t="s">
        <v>1765</v>
      </c>
      <c r="G208" s="217" t="s">
        <v>1034</v>
      </c>
      <c r="H208" s="218">
        <v>3</v>
      </c>
      <c r="I208" s="131"/>
      <c r="J208" s="248">
        <f>ROUND(I208*H208,2)</f>
        <v>0</v>
      </c>
      <c r="K208" s="216" t="s">
        <v>1</v>
      </c>
      <c r="L208" s="32"/>
      <c r="M208" s="132" t="s">
        <v>1</v>
      </c>
      <c r="N208" s="133" t="s">
        <v>43</v>
      </c>
      <c r="P208" s="134">
        <f>O208*H208</f>
        <v>0</v>
      </c>
      <c r="Q208" s="134">
        <v>0</v>
      </c>
      <c r="R208" s="134">
        <f>Q208*H208</f>
        <v>0</v>
      </c>
      <c r="S208" s="134">
        <v>0</v>
      </c>
      <c r="T208" s="135">
        <f>S208*H208</f>
        <v>0</v>
      </c>
      <c r="AR208" s="136" t="s">
        <v>160</v>
      </c>
      <c r="AT208" s="136" t="s">
        <v>155</v>
      </c>
      <c r="AU208" s="136" t="s">
        <v>88</v>
      </c>
      <c r="AY208" s="17" t="s">
        <v>153</v>
      </c>
      <c r="BE208" s="137">
        <f>IF(N208="základní",J208,0)</f>
        <v>0</v>
      </c>
      <c r="BF208" s="137">
        <f>IF(N208="snížená",J208,0)</f>
        <v>0</v>
      </c>
      <c r="BG208" s="137">
        <f>IF(N208="zákl. přenesená",J208,0)</f>
        <v>0</v>
      </c>
      <c r="BH208" s="137">
        <f>IF(N208="sníž. přenesená",J208,0)</f>
        <v>0</v>
      </c>
      <c r="BI208" s="137">
        <f>IF(N208="nulová",J208,0)</f>
        <v>0</v>
      </c>
      <c r="BJ208" s="17" t="s">
        <v>86</v>
      </c>
      <c r="BK208" s="137">
        <f>ROUND(I208*H208,2)</f>
        <v>0</v>
      </c>
      <c r="BL208" s="17" t="s">
        <v>160</v>
      </c>
      <c r="BM208" s="136" t="s">
        <v>1766</v>
      </c>
    </row>
    <row r="209" spans="2:65" s="1" customFormat="1" ht="24.15" customHeight="1">
      <c r="B209" s="129"/>
      <c r="C209" s="214" t="s">
        <v>342</v>
      </c>
      <c r="D209" s="214" t="s">
        <v>155</v>
      </c>
      <c r="E209" s="215" t="s">
        <v>1767</v>
      </c>
      <c r="F209" s="216" t="s">
        <v>1768</v>
      </c>
      <c r="G209" s="217" t="s">
        <v>158</v>
      </c>
      <c r="H209" s="218">
        <v>3.66</v>
      </c>
      <c r="I209" s="131"/>
      <c r="J209" s="248">
        <f>ROUND(I209*H209,2)</f>
        <v>0</v>
      </c>
      <c r="K209" s="216" t="s">
        <v>159</v>
      </c>
      <c r="L209" s="32"/>
      <c r="M209" s="132" t="s">
        <v>1</v>
      </c>
      <c r="N209" s="133" t="s">
        <v>43</v>
      </c>
      <c r="P209" s="134">
        <f>O209*H209</f>
        <v>0</v>
      </c>
      <c r="Q209" s="134">
        <v>0</v>
      </c>
      <c r="R209" s="134">
        <f>Q209*H209</f>
        <v>0</v>
      </c>
      <c r="S209" s="134">
        <v>2.2000000000000002</v>
      </c>
      <c r="T209" s="135">
        <f>S209*H209</f>
        <v>8.0520000000000014</v>
      </c>
      <c r="AR209" s="136" t="s">
        <v>160</v>
      </c>
      <c r="AT209" s="136" t="s">
        <v>155</v>
      </c>
      <c r="AU209" s="136" t="s">
        <v>88</v>
      </c>
      <c r="AY209" s="17" t="s">
        <v>153</v>
      </c>
      <c r="BE209" s="137">
        <f>IF(N209="základní",J209,0)</f>
        <v>0</v>
      </c>
      <c r="BF209" s="137">
        <f>IF(N209="snížená",J209,0)</f>
        <v>0</v>
      </c>
      <c r="BG209" s="137">
        <f>IF(N209="zákl. přenesená",J209,0)</f>
        <v>0</v>
      </c>
      <c r="BH209" s="137">
        <f>IF(N209="sníž. přenesená",J209,0)</f>
        <v>0</v>
      </c>
      <c r="BI209" s="137">
        <f>IF(N209="nulová",J209,0)</f>
        <v>0</v>
      </c>
      <c r="BJ209" s="17" t="s">
        <v>86</v>
      </c>
      <c r="BK209" s="137">
        <f>ROUND(I209*H209,2)</f>
        <v>0</v>
      </c>
      <c r="BL209" s="17" t="s">
        <v>160</v>
      </c>
      <c r="BM209" s="136" t="s">
        <v>1769</v>
      </c>
    </row>
    <row r="210" spans="2:65" s="12" customFormat="1">
      <c r="B210" s="138"/>
      <c r="C210" s="219"/>
      <c r="D210" s="220" t="s">
        <v>162</v>
      </c>
      <c r="E210" s="221" t="s">
        <v>1</v>
      </c>
      <c r="F210" s="222" t="s">
        <v>1770</v>
      </c>
      <c r="G210" s="219"/>
      <c r="H210" s="221" t="s">
        <v>1</v>
      </c>
      <c r="I210" s="140"/>
      <c r="J210" s="219"/>
      <c r="K210" s="219"/>
      <c r="L210" s="138"/>
      <c r="M210" s="141"/>
      <c r="T210" s="142"/>
      <c r="AT210" s="139" t="s">
        <v>162</v>
      </c>
      <c r="AU210" s="139" t="s">
        <v>88</v>
      </c>
      <c r="AV210" s="12" t="s">
        <v>86</v>
      </c>
      <c r="AW210" s="12" t="s">
        <v>32</v>
      </c>
      <c r="AX210" s="12" t="s">
        <v>78</v>
      </c>
      <c r="AY210" s="139" t="s">
        <v>153</v>
      </c>
    </row>
    <row r="211" spans="2:65" s="13" customFormat="1">
      <c r="B211" s="143"/>
      <c r="C211" s="223"/>
      <c r="D211" s="220" t="s">
        <v>162</v>
      </c>
      <c r="E211" s="224" t="s">
        <v>1</v>
      </c>
      <c r="F211" s="225" t="s">
        <v>1771</v>
      </c>
      <c r="G211" s="223"/>
      <c r="H211" s="226">
        <v>3.66</v>
      </c>
      <c r="I211" s="145"/>
      <c r="J211" s="223"/>
      <c r="K211" s="223"/>
      <c r="L211" s="143"/>
      <c r="M211" s="146"/>
      <c r="T211" s="147"/>
      <c r="AT211" s="144" t="s">
        <v>162</v>
      </c>
      <c r="AU211" s="144" t="s">
        <v>88</v>
      </c>
      <c r="AV211" s="13" t="s">
        <v>88</v>
      </c>
      <c r="AW211" s="13" t="s">
        <v>32</v>
      </c>
      <c r="AX211" s="13" t="s">
        <v>78</v>
      </c>
      <c r="AY211" s="144" t="s">
        <v>153</v>
      </c>
    </row>
    <row r="212" spans="2:65" s="14" customFormat="1">
      <c r="B212" s="148"/>
      <c r="C212" s="227"/>
      <c r="D212" s="220" t="s">
        <v>162</v>
      </c>
      <c r="E212" s="228" t="s">
        <v>1</v>
      </c>
      <c r="F212" s="229" t="s">
        <v>165</v>
      </c>
      <c r="G212" s="227"/>
      <c r="H212" s="230">
        <v>3.66</v>
      </c>
      <c r="I212" s="150"/>
      <c r="J212" s="227"/>
      <c r="K212" s="227"/>
      <c r="L212" s="148"/>
      <c r="M212" s="151"/>
      <c r="T212" s="152"/>
      <c r="AT212" s="149" t="s">
        <v>162</v>
      </c>
      <c r="AU212" s="149" t="s">
        <v>88</v>
      </c>
      <c r="AV212" s="14" t="s">
        <v>166</v>
      </c>
      <c r="AW212" s="14" t="s">
        <v>32</v>
      </c>
      <c r="AX212" s="14" t="s">
        <v>78</v>
      </c>
      <c r="AY212" s="149" t="s">
        <v>153</v>
      </c>
    </row>
    <row r="213" spans="2:65" s="15" customFormat="1">
      <c r="B213" s="153"/>
      <c r="C213" s="231"/>
      <c r="D213" s="220" t="s">
        <v>162</v>
      </c>
      <c r="E213" s="232" t="s">
        <v>1</v>
      </c>
      <c r="F213" s="233" t="s">
        <v>167</v>
      </c>
      <c r="G213" s="231"/>
      <c r="H213" s="234">
        <v>3.66</v>
      </c>
      <c r="I213" s="155"/>
      <c r="J213" s="231"/>
      <c r="K213" s="231"/>
      <c r="L213" s="153"/>
      <c r="M213" s="156"/>
      <c r="T213" s="157"/>
      <c r="AT213" s="154" t="s">
        <v>162</v>
      </c>
      <c r="AU213" s="154" t="s">
        <v>88</v>
      </c>
      <c r="AV213" s="15" t="s">
        <v>160</v>
      </c>
      <c r="AW213" s="15" t="s">
        <v>32</v>
      </c>
      <c r="AX213" s="15" t="s">
        <v>86</v>
      </c>
      <c r="AY213" s="154" t="s">
        <v>153</v>
      </c>
    </row>
    <row r="214" spans="2:65" s="1" customFormat="1" ht="37.799999999999997" customHeight="1">
      <c r="B214" s="129"/>
      <c r="C214" s="214" t="s">
        <v>350</v>
      </c>
      <c r="D214" s="214" t="s">
        <v>155</v>
      </c>
      <c r="E214" s="215" t="s">
        <v>1772</v>
      </c>
      <c r="F214" s="216" t="s">
        <v>1773</v>
      </c>
      <c r="G214" s="217" t="s">
        <v>290</v>
      </c>
      <c r="H214" s="218">
        <v>2</v>
      </c>
      <c r="I214" s="131"/>
      <c r="J214" s="248">
        <f>ROUND(I214*H214,2)</f>
        <v>0</v>
      </c>
      <c r="K214" s="216" t="s">
        <v>159</v>
      </c>
      <c r="L214" s="32"/>
      <c r="M214" s="132" t="s">
        <v>1</v>
      </c>
      <c r="N214" s="133" t="s">
        <v>43</v>
      </c>
      <c r="P214" s="134">
        <f>O214*H214</f>
        <v>0</v>
      </c>
      <c r="Q214" s="134">
        <v>0</v>
      </c>
      <c r="R214" s="134">
        <f>Q214*H214</f>
        <v>0</v>
      </c>
      <c r="S214" s="134">
        <v>0.11899999999999999</v>
      </c>
      <c r="T214" s="135">
        <f>S214*H214</f>
        <v>0.23799999999999999</v>
      </c>
      <c r="AR214" s="136" t="s">
        <v>160</v>
      </c>
      <c r="AT214" s="136" t="s">
        <v>155</v>
      </c>
      <c r="AU214" s="136" t="s">
        <v>88</v>
      </c>
      <c r="AY214" s="17" t="s">
        <v>153</v>
      </c>
      <c r="BE214" s="137">
        <f>IF(N214="základní",J214,0)</f>
        <v>0</v>
      </c>
      <c r="BF214" s="137">
        <f>IF(N214="snížená",J214,0)</f>
        <v>0</v>
      </c>
      <c r="BG214" s="137">
        <f>IF(N214="zákl. přenesená",J214,0)</f>
        <v>0</v>
      </c>
      <c r="BH214" s="137">
        <f>IF(N214="sníž. přenesená",J214,0)</f>
        <v>0</v>
      </c>
      <c r="BI214" s="137">
        <f>IF(N214="nulová",J214,0)</f>
        <v>0</v>
      </c>
      <c r="BJ214" s="17" t="s">
        <v>86</v>
      </c>
      <c r="BK214" s="137">
        <f>ROUND(I214*H214,2)</f>
        <v>0</v>
      </c>
      <c r="BL214" s="17" t="s">
        <v>160</v>
      </c>
      <c r="BM214" s="136" t="s">
        <v>1774</v>
      </c>
    </row>
    <row r="215" spans="2:65" s="11" customFormat="1" ht="22.8" customHeight="1">
      <c r="B215" s="119"/>
      <c r="C215" s="235"/>
      <c r="D215" s="236" t="s">
        <v>77</v>
      </c>
      <c r="E215" s="237" t="s">
        <v>808</v>
      </c>
      <c r="F215" s="237" t="s">
        <v>809</v>
      </c>
      <c r="G215" s="235"/>
      <c r="H215" s="235"/>
      <c r="I215" s="122"/>
      <c r="J215" s="247">
        <f>BK215</f>
        <v>0</v>
      </c>
      <c r="K215" s="235"/>
      <c r="L215" s="119"/>
      <c r="M215" s="123"/>
      <c r="P215" s="124">
        <f>SUM(P216:P218)</f>
        <v>0</v>
      </c>
      <c r="R215" s="124">
        <f>SUM(R216:R218)</f>
        <v>0</v>
      </c>
      <c r="T215" s="125">
        <f>SUM(T216:T218)</f>
        <v>0</v>
      </c>
      <c r="AR215" s="120" t="s">
        <v>86</v>
      </c>
      <c r="AT215" s="126" t="s">
        <v>77</v>
      </c>
      <c r="AU215" s="126" t="s">
        <v>86</v>
      </c>
      <c r="AY215" s="120" t="s">
        <v>153</v>
      </c>
      <c r="BK215" s="127">
        <f>SUM(BK216:BK218)</f>
        <v>0</v>
      </c>
    </row>
    <row r="216" spans="2:65" s="1" customFormat="1" ht="33" customHeight="1">
      <c r="B216" s="129"/>
      <c r="C216" s="214" t="s">
        <v>361</v>
      </c>
      <c r="D216" s="214" t="s">
        <v>155</v>
      </c>
      <c r="E216" s="215" t="s">
        <v>819</v>
      </c>
      <c r="F216" s="216" t="s">
        <v>820</v>
      </c>
      <c r="G216" s="217" t="s">
        <v>228</v>
      </c>
      <c r="H216" s="218">
        <v>8.2899999999999991</v>
      </c>
      <c r="I216" s="131"/>
      <c r="J216" s="248">
        <f>ROUND(I216*H216,2)</f>
        <v>0</v>
      </c>
      <c r="K216" s="216" t="s">
        <v>159</v>
      </c>
      <c r="L216" s="32"/>
      <c r="M216" s="132" t="s">
        <v>1</v>
      </c>
      <c r="N216" s="133" t="s">
        <v>43</v>
      </c>
      <c r="P216" s="134">
        <f>O216*H216</f>
        <v>0</v>
      </c>
      <c r="Q216" s="134">
        <v>0</v>
      </c>
      <c r="R216" s="134">
        <f>Q216*H216</f>
        <v>0</v>
      </c>
      <c r="S216" s="134">
        <v>0</v>
      </c>
      <c r="T216" s="135">
        <f>S216*H216</f>
        <v>0</v>
      </c>
      <c r="AR216" s="136" t="s">
        <v>160</v>
      </c>
      <c r="AT216" s="136" t="s">
        <v>155</v>
      </c>
      <c r="AU216" s="136" t="s">
        <v>88</v>
      </c>
      <c r="AY216" s="17" t="s">
        <v>153</v>
      </c>
      <c r="BE216" s="137">
        <f>IF(N216="základní",J216,0)</f>
        <v>0</v>
      </c>
      <c r="BF216" s="137">
        <f>IF(N216="snížená",J216,0)</f>
        <v>0</v>
      </c>
      <c r="BG216" s="137">
        <f>IF(N216="zákl. přenesená",J216,0)</f>
        <v>0</v>
      </c>
      <c r="BH216" s="137">
        <f>IF(N216="sníž. přenesená",J216,0)</f>
        <v>0</v>
      </c>
      <c r="BI216" s="137">
        <f>IF(N216="nulová",J216,0)</f>
        <v>0</v>
      </c>
      <c r="BJ216" s="17" t="s">
        <v>86</v>
      </c>
      <c r="BK216" s="137">
        <f>ROUND(I216*H216,2)</f>
        <v>0</v>
      </c>
      <c r="BL216" s="17" t="s">
        <v>160</v>
      </c>
      <c r="BM216" s="136" t="s">
        <v>1775</v>
      </c>
    </row>
    <row r="217" spans="2:65" s="1" customFormat="1" ht="44.25" customHeight="1">
      <c r="B217" s="129"/>
      <c r="C217" s="214" t="s">
        <v>365</v>
      </c>
      <c r="D217" s="214" t="s">
        <v>155</v>
      </c>
      <c r="E217" s="215" t="s">
        <v>823</v>
      </c>
      <c r="F217" s="216" t="s">
        <v>824</v>
      </c>
      <c r="G217" s="217" t="s">
        <v>228</v>
      </c>
      <c r="H217" s="218">
        <v>165.8</v>
      </c>
      <c r="I217" s="131"/>
      <c r="J217" s="248">
        <f>ROUND(I217*H217,2)</f>
        <v>0</v>
      </c>
      <c r="K217" s="216" t="s">
        <v>159</v>
      </c>
      <c r="L217" s="32"/>
      <c r="M217" s="132" t="s">
        <v>1</v>
      </c>
      <c r="N217" s="133" t="s">
        <v>43</v>
      </c>
      <c r="P217" s="134">
        <f>O217*H217</f>
        <v>0</v>
      </c>
      <c r="Q217" s="134">
        <v>0</v>
      </c>
      <c r="R217" s="134">
        <f>Q217*H217</f>
        <v>0</v>
      </c>
      <c r="S217" s="134">
        <v>0</v>
      </c>
      <c r="T217" s="135">
        <f>S217*H217</f>
        <v>0</v>
      </c>
      <c r="AR217" s="136" t="s">
        <v>160</v>
      </c>
      <c r="AT217" s="136" t="s">
        <v>155</v>
      </c>
      <c r="AU217" s="136" t="s">
        <v>88</v>
      </c>
      <c r="AY217" s="17" t="s">
        <v>153</v>
      </c>
      <c r="BE217" s="137">
        <f>IF(N217="základní",J217,0)</f>
        <v>0</v>
      </c>
      <c r="BF217" s="137">
        <f>IF(N217="snížená",J217,0)</f>
        <v>0</v>
      </c>
      <c r="BG217" s="137">
        <f>IF(N217="zákl. přenesená",J217,0)</f>
        <v>0</v>
      </c>
      <c r="BH217" s="137">
        <f>IF(N217="sníž. přenesená",J217,0)</f>
        <v>0</v>
      </c>
      <c r="BI217" s="137">
        <f>IF(N217="nulová",J217,0)</f>
        <v>0</v>
      </c>
      <c r="BJ217" s="17" t="s">
        <v>86</v>
      </c>
      <c r="BK217" s="137">
        <f>ROUND(I217*H217,2)</f>
        <v>0</v>
      </c>
      <c r="BL217" s="17" t="s">
        <v>160</v>
      </c>
      <c r="BM217" s="136" t="s">
        <v>1776</v>
      </c>
    </row>
    <row r="218" spans="2:65" s="13" customFormat="1">
      <c r="B218" s="143"/>
      <c r="C218" s="223"/>
      <c r="D218" s="220" t="s">
        <v>162</v>
      </c>
      <c r="E218" s="224" t="s">
        <v>1</v>
      </c>
      <c r="F218" s="225" t="s">
        <v>1777</v>
      </c>
      <c r="G218" s="223"/>
      <c r="H218" s="226">
        <v>165.8</v>
      </c>
      <c r="I218" s="145"/>
      <c r="J218" s="223"/>
      <c r="K218" s="223"/>
      <c r="L218" s="143"/>
      <c r="M218" s="146"/>
      <c r="T218" s="147"/>
      <c r="AT218" s="144" t="s">
        <v>162</v>
      </c>
      <c r="AU218" s="144" t="s">
        <v>88</v>
      </c>
      <c r="AV218" s="13" t="s">
        <v>88</v>
      </c>
      <c r="AW218" s="13" t="s">
        <v>32</v>
      </c>
      <c r="AX218" s="13" t="s">
        <v>86</v>
      </c>
      <c r="AY218" s="144" t="s">
        <v>153</v>
      </c>
    </row>
    <row r="219" spans="2:65" s="11" customFormat="1" ht="22.8" customHeight="1">
      <c r="B219" s="119"/>
      <c r="C219" s="235"/>
      <c r="D219" s="236" t="s">
        <v>77</v>
      </c>
      <c r="E219" s="237" t="s">
        <v>839</v>
      </c>
      <c r="F219" s="237" t="s">
        <v>840</v>
      </c>
      <c r="G219" s="235"/>
      <c r="H219" s="235"/>
      <c r="I219" s="122"/>
      <c r="J219" s="247">
        <f>BK219</f>
        <v>0</v>
      </c>
      <c r="K219" s="235"/>
      <c r="L219" s="119"/>
      <c r="M219" s="123"/>
      <c r="P219" s="124">
        <f>P220</f>
        <v>0</v>
      </c>
      <c r="R219" s="124">
        <f>R220</f>
        <v>0</v>
      </c>
      <c r="T219" s="125">
        <f>T220</f>
        <v>0</v>
      </c>
      <c r="AR219" s="120" t="s">
        <v>86</v>
      </c>
      <c r="AT219" s="126" t="s">
        <v>77</v>
      </c>
      <c r="AU219" s="126" t="s">
        <v>86</v>
      </c>
      <c r="AY219" s="120" t="s">
        <v>153</v>
      </c>
      <c r="BK219" s="127">
        <f>BK220</f>
        <v>0</v>
      </c>
    </row>
    <row r="220" spans="2:65" s="1" customFormat="1" ht="49.05" customHeight="1">
      <c r="B220" s="129"/>
      <c r="C220" s="214" t="s">
        <v>370</v>
      </c>
      <c r="D220" s="214" t="s">
        <v>155</v>
      </c>
      <c r="E220" s="215" t="s">
        <v>1778</v>
      </c>
      <c r="F220" s="216" t="s">
        <v>1779</v>
      </c>
      <c r="G220" s="217" t="s">
        <v>228</v>
      </c>
      <c r="H220" s="218">
        <v>36.314</v>
      </c>
      <c r="I220" s="131"/>
      <c r="J220" s="248">
        <f>ROUND(I220*H220,2)</f>
        <v>0</v>
      </c>
      <c r="K220" s="216" t="s">
        <v>159</v>
      </c>
      <c r="L220" s="32"/>
      <c r="M220" s="132" t="s">
        <v>1</v>
      </c>
      <c r="N220" s="133" t="s">
        <v>43</v>
      </c>
      <c r="P220" s="134">
        <f>O220*H220</f>
        <v>0</v>
      </c>
      <c r="Q220" s="134">
        <v>0</v>
      </c>
      <c r="R220" s="134">
        <f>Q220*H220</f>
        <v>0</v>
      </c>
      <c r="S220" s="134">
        <v>0</v>
      </c>
      <c r="T220" s="135">
        <f>S220*H220</f>
        <v>0</v>
      </c>
      <c r="AR220" s="136" t="s">
        <v>160</v>
      </c>
      <c r="AT220" s="136" t="s">
        <v>155</v>
      </c>
      <c r="AU220" s="136" t="s">
        <v>88</v>
      </c>
      <c r="AY220" s="17" t="s">
        <v>153</v>
      </c>
      <c r="BE220" s="137">
        <f>IF(N220="základní",J220,0)</f>
        <v>0</v>
      </c>
      <c r="BF220" s="137">
        <f>IF(N220="snížená",J220,0)</f>
        <v>0</v>
      </c>
      <c r="BG220" s="137">
        <f>IF(N220="zákl. přenesená",J220,0)</f>
        <v>0</v>
      </c>
      <c r="BH220" s="137">
        <f>IF(N220="sníž. přenesená",J220,0)</f>
        <v>0</v>
      </c>
      <c r="BI220" s="137">
        <f>IF(N220="nulová",J220,0)</f>
        <v>0</v>
      </c>
      <c r="BJ220" s="17" t="s">
        <v>86</v>
      </c>
      <c r="BK220" s="137">
        <f>ROUND(I220*H220,2)</f>
        <v>0</v>
      </c>
      <c r="BL220" s="17" t="s">
        <v>160</v>
      </c>
      <c r="BM220" s="136" t="s">
        <v>1780</v>
      </c>
    </row>
    <row r="221" spans="2:65" s="11" customFormat="1" ht="25.95" customHeight="1">
      <c r="B221" s="119"/>
      <c r="C221" s="235"/>
      <c r="D221" s="236" t="s">
        <v>77</v>
      </c>
      <c r="E221" s="243" t="s">
        <v>845</v>
      </c>
      <c r="F221" s="243" t="s">
        <v>846</v>
      </c>
      <c r="G221" s="235"/>
      <c r="H221" s="235"/>
      <c r="I221" s="122"/>
      <c r="J221" s="246">
        <f>BK221</f>
        <v>0</v>
      </c>
      <c r="K221" s="235"/>
      <c r="L221" s="119"/>
      <c r="M221" s="123"/>
      <c r="P221" s="124">
        <f>P222+P234+P243+P259+P288+P310+P313</f>
        <v>0</v>
      </c>
      <c r="R221" s="124">
        <f>R222+R234+R243+R259+R288+R310+R313</f>
        <v>3.6302877000000002</v>
      </c>
      <c r="T221" s="125">
        <f>T222+T234+T243+T259+T288+T310+T313</f>
        <v>0</v>
      </c>
      <c r="AR221" s="120" t="s">
        <v>88</v>
      </c>
      <c r="AT221" s="126" t="s">
        <v>77</v>
      </c>
      <c r="AU221" s="126" t="s">
        <v>78</v>
      </c>
      <c r="AY221" s="120" t="s">
        <v>153</v>
      </c>
      <c r="BK221" s="127">
        <f>BK222+BK234+BK243+BK259+BK288+BK310+BK313</f>
        <v>0</v>
      </c>
    </row>
    <row r="222" spans="2:65" s="11" customFormat="1" ht="22.8" customHeight="1">
      <c r="B222" s="119"/>
      <c r="C222" s="235"/>
      <c r="D222" s="236" t="s">
        <v>77</v>
      </c>
      <c r="E222" s="237" t="s">
        <v>847</v>
      </c>
      <c r="F222" s="237" t="s">
        <v>848</v>
      </c>
      <c r="G222" s="235"/>
      <c r="H222" s="235"/>
      <c r="I222" s="122"/>
      <c r="J222" s="247">
        <f>BK222</f>
        <v>0</v>
      </c>
      <c r="K222" s="235"/>
      <c r="L222" s="119"/>
      <c r="M222" s="123"/>
      <c r="P222" s="124">
        <f>SUM(P223:P233)</f>
        <v>0</v>
      </c>
      <c r="R222" s="124">
        <f>SUM(R223:R233)</f>
        <v>0.11469919999999999</v>
      </c>
      <c r="T222" s="125">
        <f>SUM(T223:T233)</f>
        <v>0</v>
      </c>
      <c r="AR222" s="120" t="s">
        <v>88</v>
      </c>
      <c r="AT222" s="126" t="s">
        <v>77</v>
      </c>
      <c r="AU222" s="126" t="s">
        <v>86</v>
      </c>
      <c r="AY222" s="120" t="s">
        <v>153</v>
      </c>
      <c r="BK222" s="127">
        <f>SUM(BK223:BK233)</f>
        <v>0</v>
      </c>
    </row>
    <row r="223" spans="2:65" s="1" customFormat="1" ht="37.799999999999997" customHeight="1">
      <c r="B223" s="129"/>
      <c r="C223" s="214" t="s">
        <v>376</v>
      </c>
      <c r="D223" s="214" t="s">
        <v>155</v>
      </c>
      <c r="E223" s="215" t="s">
        <v>850</v>
      </c>
      <c r="F223" s="216" t="s">
        <v>851</v>
      </c>
      <c r="G223" s="217" t="s">
        <v>217</v>
      </c>
      <c r="H223" s="218">
        <v>18.3</v>
      </c>
      <c r="I223" s="131"/>
      <c r="J223" s="248">
        <f>ROUND(I223*H223,2)</f>
        <v>0</v>
      </c>
      <c r="K223" s="216" t="s">
        <v>159</v>
      </c>
      <c r="L223" s="32"/>
      <c r="M223" s="132" t="s">
        <v>1</v>
      </c>
      <c r="N223" s="133" t="s">
        <v>43</v>
      </c>
      <c r="P223" s="134">
        <f>O223*H223</f>
        <v>0</v>
      </c>
      <c r="Q223" s="134">
        <v>0</v>
      </c>
      <c r="R223" s="134">
        <f>Q223*H223</f>
        <v>0</v>
      </c>
      <c r="S223" s="134">
        <v>0</v>
      </c>
      <c r="T223" s="135">
        <f>S223*H223</f>
        <v>0</v>
      </c>
      <c r="AR223" s="136" t="s">
        <v>271</v>
      </c>
      <c r="AT223" s="136" t="s">
        <v>155</v>
      </c>
      <c r="AU223" s="136" t="s">
        <v>88</v>
      </c>
      <c r="AY223" s="17" t="s">
        <v>153</v>
      </c>
      <c r="BE223" s="137">
        <f>IF(N223="základní",J223,0)</f>
        <v>0</v>
      </c>
      <c r="BF223" s="137">
        <f>IF(N223="snížená",J223,0)</f>
        <v>0</v>
      </c>
      <c r="BG223" s="137">
        <f>IF(N223="zákl. přenesená",J223,0)</f>
        <v>0</v>
      </c>
      <c r="BH223" s="137">
        <f>IF(N223="sníž. přenesená",J223,0)</f>
        <v>0</v>
      </c>
      <c r="BI223" s="137">
        <f>IF(N223="nulová",J223,0)</f>
        <v>0</v>
      </c>
      <c r="BJ223" s="17" t="s">
        <v>86</v>
      </c>
      <c r="BK223" s="137">
        <f>ROUND(I223*H223,2)</f>
        <v>0</v>
      </c>
      <c r="BL223" s="17" t="s">
        <v>271</v>
      </c>
      <c r="BM223" s="136" t="s">
        <v>1781</v>
      </c>
    </row>
    <row r="224" spans="2:65" s="12" customFormat="1">
      <c r="B224" s="138"/>
      <c r="C224" s="219"/>
      <c r="D224" s="220" t="s">
        <v>162</v>
      </c>
      <c r="E224" s="221" t="s">
        <v>1</v>
      </c>
      <c r="F224" s="222" t="s">
        <v>1782</v>
      </c>
      <c r="G224" s="219"/>
      <c r="H224" s="221" t="s">
        <v>1</v>
      </c>
      <c r="I224" s="140"/>
      <c r="J224" s="219"/>
      <c r="K224" s="219"/>
      <c r="L224" s="138"/>
      <c r="M224" s="141"/>
      <c r="T224" s="142"/>
      <c r="AT224" s="139" t="s">
        <v>162</v>
      </c>
      <c r="AU224" s="139" t="s">
        <v>88</v>
      </c>
      <c r="AV224" s="12" t="s">
        <v>86</v>
      </c>
      <c r="AW224" s="12" t="s">
        <v>32</v>
      </c>
      <c r="AX224" s="12" t="s">
        <v>78</v>
      </c>
      <c r="AY224" s="139" t="s">
        <v>153</v>
      </c>
    </row>
    <row r="225" spans="2:65" s="13" customFormat="1">
      <c r="B225" s="143"/>
      <c r="C225" s="223"/>
      <c r="D225" s="220" t="s">
        <v>162</v>
      </c>
      <c r="E225" s="224" t="s">
        <v>1</v>
      </c>
      <c r="F225" s="225" t="s">
        <v>1783</v>
      </c>
      <c r="G225" s="223"/>
      <c r="H225" s="226">
        <v>18.3</v>
      </c>
      <c r="I225" s="145"/>
      <c r="J225" s="223"/>
      <c r="K225" s="223"/>
      <c r="L225" s="143"/>
      <c r="M225" s="146"/>
      <c r="T225" s="147"/>
      <c r="AT225" s="144" t="s">
        <v>162</v>
      </c>
      <c r="AU225" s="144" t="s">
        <v>88</v>
      </c>
      <c r="AV225" s="13" t="s">
        <v>88</v>
      </c>
      <c r="AW225" s="13" t="s">
        <v>32</v>
      </c>
      <c r="AX225" s="13" t="s">
        <v>78</v>
      </c>
      <c r="AY225" s="144" t="s">
        <v>153</v>
      </c>
    </row>
    <row r="226" spans="2:65" s="14" customFormat="1">
      <c r="B226" s="148"/>
      <c r="C226" s="227"/>
      <c r="D226" s="220" t="s">
        <v>162</v>
      </c>
      <c r="E226" s="228" t="s">
        <v>1</v>
      </c>
      <c r="F226" s="229" t="s">
        <v>165</v>
      </c>
      <c r="G226" s="227"/>
      <c r="H226" s="230">
        <v>18.3</v>
      </c>
      <c r="I226" s="150"/>
      <c r="J226" s="227"/>
      <c r="K226" s="227"/>
      <c r="L226" s="148"/>
      <c r="M226" s="151"/>
      <c r="T226" s="152"/>
      <c r="AT226" s="149" t="s">
        <v>162</v>
      </c>
      <c r="AU226" s="149" t="s">
        <v>88</v>
      </c>
      <c r="AV226" s="14" t="s">
        <v>166</v>
      </c>
      <c r="AW226" s="14" t="s">
        <v>32</v>
      </c>
      <c r="AX226" s="14" t="s">
        <v>78</v>
      </c>
      <c r="AY226" s="149" t="s">
        <v>153</v>
      </c>
    </row>
    <row r="227" spans="2:65" s="15" customFormat="1">
      <c r="B227" s="153"/>
      <c r="C227" s="231"/>
      <c r="D227" s="220" t="s">
        <v>162</v>
      </c>
      <c r="E227" s="232" t="s">
        <v>1</v>
      </c>
      <c r="F227" s="233" t="s">
        <v>167</v>
      </c>
      <c r="G227" s="231"/>
      <c r="H227" s="234">
        <v>18.3</v>
      </c>
      <c r="I227" s="155"/>
      <c r="J227" s="231"/>
      <c r="K227" s="231"/>
      <c r="L227" s="153"/>
      <c r="M227" s="156"/>
      <c r="T227" s="157"/>
      <c r="AT227" s="154" t="s">
        <v>162</v>
      </c>
      <c r="AU227" s="154" t="s">
        <v>88</v>
      </c>
      <c r="AV227" s="15" t="s">
        <v>160</v>
      </c>
      <c r="AW227" s="15" t="s">
        <v>32</v>
      </c>
      <c r="AX227" s="15" t="s">
        <v>86</v>
      </c>
      <c r="AY227" s="154" t="s">
        <v>153</v>
      </c>
    </row>
    <row r="228" spans="2:65" s="1" customFormat="1" ht="16.5" customHeight="1">
      <c r="B228" s="129"/>
      <c r="C228" s="238" t="s">
        <v>381</v>
      </c>
      <c r="D228" s="238" t="s">
        <v>366</v>
      </c>
      <c r="E228" s="239" t="s">
        <v>856</v>
      </c>
      <c r="F228" s="240" t="s">
        <v>857</v>
      </c>
      <c r="G228" s="241" t="s">
        <v>228</v>
      </c>
      <c r="H228" s="242">
        <v>5.0000000000000001E-3</v>
      </c>
      <c r="I228" s="159"/>
      <c r="J228" s="249">
        <f>ROUND(I228*H228,2)</f>
        <v>0</v>
      </c>
      <c r="K228" s="240" t="s">
        <v>159</v>
      </c>
      <c r="L228" s="160"/>
      <c r="M228" s="161" t="s">
        <v>1</v>
      </c>
      <c r="N228" s="162" t="s">
        <v>43</v>
      </c>
      <c r="P228" s="134">
        <f>O228*H228</f>
        <v>0</v>
      </c>
      <c r="Q228" s="134">
        <v>1</v>
      </c>
      <c r="R228" s="134">
        <f>Q228*H228</f>
        <v>5.0000000000000001E-3</v>
      </c>
      <c r="S228" s="134">
        <v>0</v>
      </c>
      <c r="T228" s="135">
        <f>S228*H228</f>
        <v>0</v>
      </c>
      <c r="AR228" s="136" t="s">
        <v>381</v>
      </c>
      <c r="AT228" s="136" t="s">
        <v>366</v>
      </c>
      <c r="AU228" s="136" t="s">
        <v>88</v>
      </c>
      <c r="AY228" s="17" t="s">
        <v>153</v>
      </c>
      <c r="BE228" s="137">
        <f>IF(N228="základní",J228,0)</f>
        <v>0</v>
      </c>
      <c r="BF228" s="137">
        <f>IF(N228="snížená",J228,0)</f>
        <v>0</v>
      </c>
      <c r="BG228" s="137">
        <f>IF(N228="zákl. přenesená",J228,0)</f>
        <v>0</v>
      </c>
      <c r="BH228" s="137">
        <f>IF(N228="sníž. přenesená",J228,0)</f>
        <v>0</v>
      </c>
      <c r="BI228" s="137">
        <f>IF(N228="nulová",J228,0)</f>
        <v>0</v>
      </c>
      <c r="BJ228" s="17" t="s">
        <v>86</v>
      </c>
      <c r="BK228" s="137">
        <f>ROUND(I228*H228,2)</f>
        <v>0</v>
      </c>
      <c r="BL228" s="17" t="s">
        <v>271</v>
      </c>
      <c r="BM228" s="136" t="s">
        <v>1784</v>
      </c>
    </row>
    <row r="229" spans="2:65" s="13" customFormat="1">
      <c r="B229" s="143"/>
      <c r="C229" s="223"/>
      <c r="D229" s="220" t="s">
        <v>162</v>
      </c>
      <c r="E229" s="223"/>
      <c r="F229" s="225" t="s">
        <v>1785</v>
      </c>
      <c r="G229" s="223"/>
      <c r="H229" s="226">
        <v>5.0000000000000001E-3</v>
      </c>
      <c r="I229" s="145"/>
      <c r="J229" s="223"/>
      <c r="K229" s="223"/>
      <c r="L229" s="143"/>
      <c r="M229" s="146"/>
      <c r="T229" s="147"/>
      <c r="AT229" s="144" t="s">
        <v>162</v>
      </c>
      <c r="AU229" s="144" t="s">
        <v>88</v>
      </c>
      <c r="AV229" s="13" t="s">
        <v>88</v>
      </c>
      <c r="AW229" s="13" t="s">
        <v>3</v>
      </c>
      <c r="AX229" s="13" t="s">
        <v>86</v>
      </c>
      <c r="AY229" s="144" t="s">
        <v>153</v>
      </c>
    </row>
    <row r="230" spans="2:65" s="1" customFormat="1" ht="24.15" customHeight="1">
      <c r="B230" s="129"/>
      <c r="C230" s="214" t="s">
        <v>387</v>
      </c>
      <c r="D230" s="214" t="s">
        <v>155</v>
      </c>
      <c r="E230" s="215" t="s">
        <v>861</v>
      </c>
      <c r="F230" s="216" t="s">
        <v>862</v>
      </c>
      <c r="G230" s="217" t="s">
        <v>217</v>
      </c>
      <c r="H230" s="218">
        <v>18.3</v>
      </c>
      <c r="I230" s="131"/>
      <c r="J230" s="248">
        <f>ROUND(I230*H230,2)</f>
        <v>0</v>
      </c>
      <c r="K230" s="216" t="s">
        <v>159</v>
      </c>
      <c r="L230" s="32"/>
      <c r="M230" s="132" t="s">
        <v>1</v>
      </c>
      <c r="N230" s="133" t="s">
        <v>43</v>
      </c>
      <c r="P230" s="134">
        <f>O230*H230</f>
        <v>0</v>
      </c>
      <c r="Q230" s="134">
        <v>4.0000000000000002E-4</v>
      </c>
      <c r="R230" s="134">
        <f>Q230*H230</f>
        <v>7.320000000000001E-3</v>
      </c>
      <c r="S230" s="134">
        <v>0</v>
      </c>
      <c r="T230" s="135">
        <f>S230*H230</f>
        <v>0</v>
      </c>
      <c r="AR230" s="136" t="s">
        <v>271</v>
      </c>
      <c r="AT230" s="136" t="s">
        <v>155</v>
      </c>
      <c r="AU230" s="136" t="s">
        <v>88</v>
      </c>
      <c r="AY230" s="17" t="s">
        <v>153</v>
      </c>
      <c r="BE230" s="137">
        <f>IF(N230="základní",J230,0)</f>
        <v>0</v>
      </c>
      <c r="BF230" s="137">
        <f>IF(N230="snížená",J230,0)</f>
        <v>0</v>
      </c>
      <c r="BG230" s="137">
        <f>IF(N230="zákl. přenesená",J230,0)</f>
        <v>0</v>
      </c>
      <c r="BH230" s="137">
        <f>IF(N230="sníž. přenesená",J230,0)</f>
        <v>0</v>
      </c>
      <c r="BI230" s="137">
        <f>IF(N230="nulová",J230,0)</f>
        <v>0</v>
      </c>
      <c r="BJ230" s="17" t="s">
        <v>86</v>
      </c>
      <c r="BK230" s="137">
        <f>ROUND(I230*H230,2)</f>
        <v>0</v>
      </c>
      <c r="BL230" s="17" t="s">
        <v>271</v>
      </c>
      <c r="BM230" s="136" t="s">
        <v>1786</v>
      </c>
    </row>
    <row r="231" spans="2:65" s="1" customFormat="1" ht="37.799999999999997" customHeight="1">
      <c r="B231" s="129"/>
      <c r="C231" s="238" t="s">
        <v>348</v>
      </c>
      <c r="D231" s="238" t="s">
        <v>366</v>
      </c>
      <c r="E231" s="239" t="s">
        <v>866</v>
      </c>
      <c r="F231" s="240" t="s">
        <v>867</v>
      </c>
      <c r="G231" s="241" t="s">
        <v>217</v>
      </c>
      <c r="H231" s="242">
        <v>21.329000000000001</v>
      </c>
      <c r="I231" s="159"/>
      <c r="J231" s="249">
        <f>ROUND(I231*H231,2)</f>
        <v>0</v>
      </c>
      <c r="K231" s="240" t="s">
        <v>159</v>
      </c>
      <c r="L231" s="160"/>
      <c r="M231" s="161" t="s">
        <v>1</v>
      </c>
      <c r="N231" s="162" t="s">
        <v>43</v>
      </c>
      <c r="P231" s="134">
        <f>O231*H231</f>
        <v>0</v>
      </c>
      <c r="Q231" s="134">
        <v>4.7999999999999996E-3</v>
      </c>
      <c r="R231" s="134">
        <f>Q231*H231</f>
        <v>0.10237919999999999</v>
      </c>
      <c r="S231" s="134">
        <v>0</v>
      </c>
      <c r="T231" s="135">
        <f>S231*H231</f>
        <v>0</v>
      </c>
      <c r="AR231" s="136" t="s">
        <v>381</v>
      </c>
      <c r="AT231" s="136" t="s">
        <v>366</v>
      </c>
      <c r="AU231" s="136" t="s">
        <v>88</v>
      </c>
      <c r="AY231" s="17" t="s">
        <v>153</v>
      </c>
      <c r="BE231" s="137">
        <f>IF(N231="základní",J231,0)</f>
        <v>0</v>
      </c>
      <c r="BF231" s="137">
        <f>IF(N231="snížená",J231,0)</f>
        <v>0</v>
      </c>
      <c r="BG231" s="137">
        <f>IF(N231="zákl. přenesená",J231,0)</f>
        <v>0</v>
      </c>
      <c r="BH231" s="137">
        <f>IF(N231="sníž. přenesená",J231,0)</f>
        <v>0</v>
      </c>
      <c r="BI231" s="137">
        <f>IF(N231="nulová",J231,0)</f>
        <v>0</v>
      </c>
      <c r="BJ231" s="17" t="s">
        <v>86</v>
      </c>
      <c r="BK231" s="137">
        <f>ROUND(I231*H231,2)</f>
        <v>0</v>
      </c>
      <c r="BL231" s="17" t="s">
        <v>271</v>
      </c>
      <c r="BM231" s="136" t="s">
        <v>1787</v>
      </c>
    </row>
    <row r="232" spans="2:65" s="13" customFormat="1">
      <c r="B232" s="143"/>
      <c r="C232" s="223"/>
      <c r="D232" s="220" t="s">
        <v>162</v>
      </c>
      <c r="E232" s="223"/>
      <c r="F232" s="225" t="s">
        <v>1788</v>
      </c>
      <c r="G232" s="223"/>
      <c r="H232" s="226">
        <v>21.329000000000001</v>
      </c>
      <c r="I232" s="145"/>
      <c r="J232" s="223"/>
      <c r="K232" s="223"/>
      <c r="L232" s="143"/>
      <c r="M232" s="146"/>
      <c r="T232" s="147"/>
      <c r="AT232" s="144" t="s">
        <v>162</v>
      </c>
      <c r="AU232" s="144" t="s">
        <v>88</v>
      </c>
      <c r="AV232" s="13" t="s">
        <v>88</v>
      </c>
      <c r="AW232" s="13" t="s">
        <v>3</v>
      </c>
      <c r="AX232" s="13" t="s">
        <v>86</v>
      </c>
      <c r="AY232" s="144" t="s">
        <v>153</v>
      </c>
    </row>
    <row r="233" spans="2:65" s="1" customFormat="1" ht="49.05" customHeight="1">
      <c r="B233" s="129"/>
      <c r="C233" s="214" t="s">
        <v>404</v>
      </c>
      <c r="D233" s="214" t="s">
        <v>155</v>
      </c>
      <c r="E233" s="215" t="s">
        <v>871</v>
      </c>
      <c r="F233" s="216" t="s">
        <v>872</v>
      </c>
      <c r="G233" s="217" t="s">
        <v>873</v>
      </c>
      <c r="H233" s="163"/>
      <c r="I233" s="131"/>
      <c r="J233" s="248">
        <f>ROUND(I233*H233,2)</f>
        <v>0</v>
      </c>
      <c r="K233" s="216" t="s">
        <v>159</v>
      </c>
      <c r="L233" s="32"/>
      <c r="M233" s="132" t="s">
        <v>1</v>
      </c>
      <c r="N233" s="133" t="s">
        <v>43</v>
      </c>
      <c r="P233" s="134">
        <f>O233*H233</f>
        <v>0</v>
      </c>
      <c r="Q233" s="134">
        <v>0</v>
      </c>
      <c r="R233" s="134">
        <f>Q233*H233</f>
        <v>0</v>
      </c>
      <c r="S233" s="134">
        <v>0</v>
      </c>
      <c r="T233" s="135">
        <f>S233*H233</f>
        <v>0</v>
      </c>
      <c r="AR233" s="136" t="s">
        <v>271</v>
      </c>
      <c r="AT233" s="136" t="s">
        <v>155</v>
      </c>
      <c r="AU233" s="136" t="s">
        <v>88</v>
      </c>
      <c r="AY233" s="17" t="s">
        <v>153</v>
      </c>
      <c r="BE233" s="137">
        <f>IF(N233="základní",J233,0)</f>
        <v>0</v>
      </c>
      <c r="BF233" s="137">
        <f>IF(N233="snížená",J233,0)</f>
        <v>0</v>
      </c>
      <c r="BG233" s="137">
        <f>IF(N233="zákl. přenesená",J233,0)</f>
        <v>0</v>
      </c>
      <c r="BH233" s="137">
        <f>IF(N233="sníž. přenesená",J233,0)</f>
        <v>0</v>
      </c>
      <c r="BI233" s="137">
        <f>IF(N233="nulová",J233,0)</f>
        <v>0</v>
      </c>
      <c r="BJ233" s="17" t="s">
        <v>86</v>
      </c>
      <c r="BK233" s="137">
        <f>ROUND(I233*H233,2)</f>
        <v>0</v>
      </c>
      <c r="BL233" s="17" t="s">
        <v>271</v>
      </c>
      <c r="BM233" s="136" t="s">
        <v>1789</v>
      </c>
    </row>
    <row r="234" spans="2:65" s="11" customFormat="1" ht="22.8" customHeight="1">
      <c r="B234" s="119"/>
      <c r="C234" s="235"/>
      <c r="D234" s="236" t="s">
        <v>77</v>
      </c>
      <c r="E234" s="237" t="s">
        <v>972</v>
      </c>
      <c r="F234" s="237" t="s">
        <v>973</v>
      </c>
      <c r="G234" s="235"/>
      <c r="H234" s="235"/>
      <c r="I234" s="122"/>
      <c r="J234" s="247">
        <f>BK234</f>
        <v>0</v>
      </c>
      <c r="K234" s="235"/>
      <c r="L234" s="119"/>
      <c r="M234" s="123"/>
      <c r="P234" s="124">
        <f>SUM(P235:P242)</f>
        <v>0</v>
      </c>
      <c r="R234" s="124">
        <f>SUM(R235:R242)</f>
        <v>5.5723499999999995E-2</v>
      </c>
      <c r="T234" s="125">
        <f>SUM(T235:T242)</f>
        <v>0</v>
      </c>
      <c r="AR234" s="120" t="s">
        <v>88</v>
      </c>
      <c r="AT234" s="126" t="s">
        <v>77</v>
      </c>
      <c r="AU234" s="126" t="s">
        <v>86</v>
      </c>
      <c r="AY234" s="120" t="s">
        <v>153</v>
      </c>
      <c r="BK234" s="127">
        <f>SUM(BK235:BK242)</f>
        <v>0</v>
      </c>
    </row>
    <row r="235" spans="2:65" s="1" customFormat="1" ht="37.799999999999997" customHeight="1">
      <c r="B235" s="129"/>
      <c r="C235" s="214" t="s">
        <v>408</v>
      </c>
      <c r="D235" s="214" t="s">
        <v>155</v>
      </c>
      <c r="E235" s="215" t="s">
        <v>975</v>
      </c>
      <c r="F235" s="216" t="s">
        <v>976</v>
      </c>
      <c r="G235" s="217" t="s">
        <v>217</v>
      </c>
      <c r="H235" s="218">
        <v>18.3</v>
      </c>
      <c r="I235" s="131"/>
      <c r="J235" s="248">
        <f>ROUND(I235*H235,2)</f>
        <v>0</v>
      </c>
      <c r="K235" s="216" t="s">
        <v>159</v>
      </c>
      <c r="L235" s="32"/>
      <c r="M235" s="132" t="s">
        <v>1</v>
      </c>
      <c r="N235" s="133" t="s">
        <v>43</v>
      </c>
      <c r="P235" s="134">
        <f>O235*H235</f>
        <v>0</v>
      </c>
      <c r="Q235" s="134">
        <v>0</v>
      </c>
      <c r="R235" s="134">
        <f>Q235*H235</f>
        <v>0</v>
      </c>
      <c r="S235" s="134">
        <v>0</v>
      </c>
      <c r="T235" s="135">
        <f>S235*H235</f>
        <v>0</v>
      </c>
      <c r="AR235" s="136" t="s">
        <v>271</v>
      </c>
      <c r="AT235" s="136" t="s">
        <v>155</v>
      </c>
      <c r="AU235" s="136" t="s">
        <v>88</v>
      </c>
      <c r="AY235" s="17" t="s">
        <v>153</v>
      </c>
      <c r="BE235" s="137">
        <f>IF(N235="základní",J235,0)</f>
        <v>0</v>
      </c>
      <c r="BF235" s="137">
        <f>IF(N235="snížená",J235,0)</f>
        <v>0</v>
      </c>
      <c r="BG235" s="137">
        <f>IF(N235="zákl. přenesená",J235,0)</f>
        <v>0</v>
      </c>
      <c r="BH235" s="137">
        <f>IF(N235="sníž. přenesená",J235,0)</f>
        <v>0</v>
      </c>
      <c r="BI235" s="137">
        <f>IF(N235="nulová",J235,0)</f>
        <v>0</v>
      </c>
      <c r="BJ235" s="17" t="s">
        <v>86</v>
      </c>
      <c r="BK235" s="137">
        <f>ROUND(I235*H235,2)</f>
        <v>0</v>
      </c>
      <c r="BL235" s="17" t="s">
        <v>271</v>
      </c>
      <c r="BM235" s="136" t="s">
        <v>1790</v>
      </c>
    </row>
    <row r="236" spans="2:65" s="12" customFormat="1">
      <c r="B236" s="138"/>
      <c r="C236" s="219"/>
      <c r="D236" s="220" t="s">
        <v>162</v>
      </c>
      <c r="E236" s="221" t="s">
        <v>1</v>
      </c>
      <c r="F236" s="222" t="s">
        <v>1791</v>
      </c>
      <c r="G236" s="219"/>
      <c r="H236" s="221" t="s">
        <v>1</v>
      </c>
      <c r="I236" s="140"/>
      <c r="J236" s="219"/>
      <c r="K236" s="219"/>
      <c r="L236" s="138"/>
      <c r="M236" s="141"/>
      <c r="T236" s="142"/>
      <c r="AT236" s="139" t="s">
        <v>162</v>
      </c>
      <c r="AU236" s="139" t="s">
        <v>88</v>
      </c>
      <c r="AV236" s="12" t="s">
        <v>86</v>
      </c>
      <c r="AW236" s="12" t="s">
        <v>32</v>
      </c>
      <c r="AX236" s="12" t="s">
        <v>78</v>
      </c>
      <c r="AY236" s="139" t="s">
        <v>153</v>
      </c>
    </row>
    <row r="237" spans="2:65" s="13" customFormat="1">
      <c r="B237" s="143"/>
      <c r="C237" s="223"/>
      <c r="D237" s="220" t="s">
        <v>162</v>
      </c>
      <c r="E237" s="224" t="s">
        <v>1</v>
      </c>
      <c r="F237" s="225" t="s">
        <v>1783</v>
      </c>
      <c r="G237" s="223"/>
      <c r="H237" s="226">
        <v>18.3</v>
      </c>
      <c r="I237" s="145"/>
      <c r="J237" s="223"/>
      <c r="K237" s="223"/>
      <c r="L237" s="143"/>
      <c r="M237" s="146"/>
      <c r="T237" s="147"/>
      <c r="AT237" s="144" t="s">
        <v>162</v>
      </c>
      <c r="AU237" s="144" t="s">
        <v>88</v>
      </c>
      <c r="AV237" s="13" t="s">
        <v>88</v>
      </c>
      <c r="AW237" s="13" t="s">
        <v>32</v>
      </c>
      <c r="AX237" s="13" t="s">
        <v>78</v>
      </c>
      <c r="AY237" s="144" t="s">
        <v>153</v>
      </c>
    </row>
    <row r="238" spans="2:65" s="14" customFormat="1">
      <c r="B238" s="148"/>
      <c r="C238" s="227"/>
      <c r="D238" s="220" t="s">
        <v>162</v>
      </c>
      <c r="E238" s="228" t="s">
        <v>1</v>
      </c>
      <c r="F238" s="229" t="s">
        <v>165</v>
      </c>
      <c r="G238" s="227"/>
      <c r="H238" s="230">
        <v>18.3</v>
      </c>
      <c r="I238" s="150"/>
      <c r="J238" s="227"/>
      <c r="K238" s="227"/>
      <c r="L238" s="148"/>
      <c r="M238" s="151"/>
      <c r="T238" s="152"/>
      <c r="AT238" s="149" t="s">
        <v>162</v>
      </c>
      <c r="AU238" s="149" t="s">
        <v>88</v>
      </c>
      <c r="AV238" s="14" t="s">
        <v>166</v>
      </c>
      <c r="AW238" s="14" t="s">
        <v>32</v>
      </c>
      <c r="AX238" s="14" t="s">
        <v>78</v>
      </c>
      <c r="AY238" s="149" t="s">
        <v>153</v>
      </c>
    </row>
    <row r="239" spans="2:65" s="15" customFormat="1">
      <c r="B239" s="153"/>
      <c r="C239" s="231"/>
      <c r="D239" s="220" t="s">
        <v>162</v>
      </c>
      <c r="E239" s="232" t="s">
        <v>1</v>
      </c>
      <c r="F239" s="233" t="s">
        <v>167</v>
      </c>
      <c r="G239" s="231"/>
      <c r="H239" s="234">
        <v>18.3</v>
      </c>
      <c r="I239" s="155"/>
      <c r="J239" s="231"/>
      <c r="K239" s="231"/>
      <c r="L239" s="153"/>
      <c r="M239" s="156"/>
      <c r="T239" s="157"/>
      <c r="AT239" s="154" t="s">
        <v>162</v>
      </c>
      <c r="AU239" s="154" t="s">
        <v>88</v>
      </c>
      <c r="AV239" s="15" t="s">
        <v>160</v>
      </c>
      <c r="AW239" s="15" t="s">
        <v>32</v>
      </c>
      <c r="AX239" s="15" t="s">
        <v>86</v>
      </c>
      <c r="AY239" s="154" t="s">
        <v>153</v>
      </c>
    </row>
    <row r="240" spans="2:65" s="1" customFormat="1" ht="24.15" customHeight="1">
      <c r="B240" s="129"/>
      <c r="C240" s="238" t="s">
        <v>414</v>
      </c>
      <c r="D240" s="238" t="s">
        <v>366</v>
      </c>
      <c r="E240" s="239" t="s">
        <v>981</v>
      </c>
      <c r="F240" s="240" t="s">
        <v>982</v>
      </c>
      <c r="G240" s="241" t="s">
        <v>217</v>
      </c>
      <c r="H240" s="242">
        <v>19.215</v>
      </c>
      <c r="I240" s="159"/>
      <c r="J240" s="249">
        <f>ROUND(I240*H240,2)</f>
        <v>0</v>
      </c>
      <c r="K240" s="240" t="s">
        <v>159</v>
      </c>
      <c r="L240" s="160"/>
      <c r="M240" s="161" t="s">
        <v>1</v>
      </c>
      <c r="N240" s="162" t="s">
        <v>43</v>
      </c>
      <c r="P240" s="134">
        <f>O240*H240</f>
        <v>0</v>
      </c>
      <c r="Q240" s="134">
        <v>2.8999999999999998E-3</v>
      </c>
      <c r="R240" s="134">
        <f>Q240*H240</f>
        <v>5.5723499999999995E-2</v>
      </c>
      <c r="S240" s="134">
        <v>0</v>
      </c>
      <c r="T240" s="135">
        <f>S240*H240</f>
        <v>0</v>
      </c>
      <c r="AR240" s="136" t="s">
        <v>381</v>
      </c>
      <c r="AT240" s="136" t="s">
        <v>366</v>
      </c>
      <c r="AU240" s="136" t="s">
        <v>88</v>
      </c>
      <c r="AY240" s="17" t="s">
        <v>153</v>
      </c>
      <c r="BE240" s="137">
        <f>IF(N240="základní",J240,0)</f>
        <v>0</v>
      </c>
      <c r="BF240" s="137">
        <f>IF(N240="snížená",J240,0)</f>
        <v>0</v>
      </c>
      <c r="BG240" s="137">
        <f>IF(N240="zákl. přenesená",J240,0)</f>
        <v>0</v>
      </c>
      <c r="BH240" s="137">
        <f>IF(N240="sníž. přenesená",J240,0)</f>
        <v>0</v>
      </c>
      <c r="BI240" s="137">
        <f>IF(N240="nulová",J240,0)</f>
        <v>0</v>
      </c>
      <c r="BJ240" s="17" t="s">
        <v>86</v>
      </c>
      <c r="BK240" s="137">
        <f>ROUND(I240*H240,2)</f>
        <v>0</v>
      </c>
      <c r="BL240" s="17" t="s">
        <v>271</v>
      </c>
      <c r="BM240" s="136" t="s">
        <v>1792</v>
      </c>
    </row>
    <row r="241" spans="2:65" s="13" customFormat="1">
      <c r="B241" s="143"/>
      <c r="C241" s="223"/>
      <c r="D241" s="220" t="s">
        <v>162</v>
      </c>
      <c r="E241" s="223"/>
      <c r="F241" s="225" t="s">
        <v>1793</v>
      </c>
      <c r="G241" s="223"/>
      <c r="H241" s="226">
        <v>19.215</v>
      </c>
      <c r="I241" s="145"/>
      <c r="J241" s="223"/>
      <c r="K241" s="223"/>
      <c r="L241" s="143"/>
      <c r="M241" s="146"/>
      <c r="T241" s="147"/>
      <c r="AT241" s="144" t="s">
        <v>162</v>
      </c>
      <c r="AU241" s="144" t="s">
        <v>88</v>
      </c>
      <c r="AV241" s="13" t="s">
        <v>88</v>
      </c>
      <c r="AW241" s="13" t="s">
        <v>3</v>
      </c>
      <c r="AX241" s="13" t="s">
        <v>86</v>
      </c>
      <c r="AY241" s="144" t="s">
        <v>153</v>
      </c>
    </row>
    <row r="242" spans="2:65" s="1" customFormat="1" ht="44.25" customHeight="1">
      <c r="B242" s="129"/>
      <c r="C242" s="214" t="s">
        <v>423</v>
      </c>
      <c r="D242" s="214" t="s">
        <v>155</v>
      </c>
      <c r="E242" s="215" t="s">
        <v>1026</v>
      </c>
      <c r="F242" s="216" t="s">
        <v>1027</v>
      </c>
      <c r="G242" s="217" t="s">
        <v>873</v>
      </c>
      <c r="H242" s="163"/>
      <c r="I242" s="131"/>
      <c r="J242" s="248">
        <f>ROUND(I242*H242,2)</f>
        <v>0</v>
      </c>
      <c r="K242" s="216" t="s">
        <v>159</v>
      </c>
      <c r="L242" s="32"/>
      <c r="M242" s="132" t="s">
        <v>1</v>
      </c>
      <c r="N242" s="133" t="s">
        <v>43</v>
      </c>
      <c r="P242" s="134">
        <f>O242*H242</f>
        <v>0</v>
      </c>
      <c r="Q242" s="134">
        <v>0</v>
      </c>
      <c r="R242" s="134">
        <f>Q242*H242</f>
        <v>0</v>
      </c>
      <c r="S242" s="134">
        <v>0</v>
      </c>
      <c r="T242" s="135">
        <f>S242*H242</f>
        <v>0</v>
      </c>
      <c r="AR242" s="136" t="s">
        <v>271</v>
      </c>
      <c r="AT242" s="136" t="s">
        <v>155</v>
      </c>
      <c r="AU242" s="136" t="s">
        <v>88</v>
      </c>
      <c r="AY242" s="17" t="s">
        <v>153</v>
      </c>
      <c r="BE242" s="137">
        <f>IF(N242="základní",J242,0)</f>
        <v>0</v>
      </c>
      <c r="BF242" s="137">
        <f>IF(N242="snížená",J242,0)</f>
        <v>0</v>
      </c>
      <c r="BG242" s="137">
        <f>IF(N242="zákl. přenesená",J242,0)</f>
        <v>0</v>
      </c>
      <c r="BH242" s="137">
        <f>IF(N242="sníž. přenesená",J242,0)</f>
        <v>0</v>
      </c>
      <c r="BI242" s="137">
        <f>IF(N242="nulová",J242,0)</f>
        <v>0</v>
      </c>
      <c r="BJ242" s="17" t="s">
        <v>86</v>
      </c>
      <c r="BK242" s="137">
        <f>ROUND(I242*H242,2)</f>
        <v>0</v>
      </c>
      <c r="BL242" s="17" t="s">
        <v>271</v>
      </c>
      <c r="BM242" s="136" t="s">
        <v>1794</v>
      </c>
    </row>
    <row r="243" spans="2:65" s="11" customFormat="1" ht="22.8" customHeight="1">
      <c r="B243" s="119"/>
      <c r="C243" s="235"/>
      <c r="D243" s="236" t="s">
        <v>77</v>
      </c>
      <c r="E243" s="237" t="s">
        <v>1795</v>
      </c>
      <c r="F243" s="237" t="s">
        <v>1796</v>
      </c>
      <c r="G243" s="235"/>
      <c r="H243" s="235"/>
      <c r="I243" s="122"/>
      <c r="J243" s="247">
        <f>BK243</f>
        <v>0</v>
      </c>
      <c r="K243" s="235"/>
      <c r="L243" s="119"/>
      <c r="M243" s="123"/>
      <c r="P243" s="124">
        <f>SUM(P244:P258)</f>
        <v>0</v>
      </c>
      <c r="R243" s="124">
        <f>SUM(R244:R258)</f>
        <v>0.26669600000000004</v>
      </c>
      <c r="T243" s="125">
        <f>SUM(T244:T258)</f>
        <v>0</v>
      </c>
      <c r="AR243" s="120" t="s">
        <v>88</v>
      </c>
      <c r="AT243" s="126" t="s">
        <v>77</v>
      </c>
      <c r="AU243" s="126" t="s">
        <v>86</v>
      </c>
      <c r="AY243" s="120" t="s">
        <v>153</v>
      </c>
      <c r="BK243" s="127">
        <f>SUM(BK244:BK258)</f>
        <v>0</v>
      </c>
    </row>
    <row r="244" spans="2:65" s="1" customFormat="1" ht="21.75" customHeight="1">
      <c r="B244" s="129"/>
      <c r="C244" s="214" t="s">
        <v>433</v>
      </c>
      <c r="D244" s="214" t="s">
        <v>155</v>
      </c>
      <c r="E244" s="215" t="s">
        <v>1797</v>
      </c>
      <c r="F244" s="216" t="s">
        <v>1798</v>
      </c>
      <c r="G244" s="217" t="s">
        <v>337</v>
      </c>
      <c r="H244" s="218">
        <v>6.5</v>
      </c>
      <c r="I244" s="131"/>
      <c r="J244" s="248">
        <f t="shared" ref="J244:J258" si="10">ROUND(I244*H244,2)</f>
        <v>0</v>
      </c>
      <c r="K244" s="216" t="s">
        <v>159</v>
      </c>
      <c r="L244" s="32"/>
      <c r="M244" s="132" t="s">
        <v>1</v>
      </c>
      <c r="N244" s="133" t="s">
        <v>43</v>
      </c>
      <c r="P244" s="134">
        <f t="shared" ref="P244:P258" si="11">O244*H244</f>
        <v>0</v>
      </c>
      <c r="Q244" s="134">
        <v>1.42E-3</v>
      </c>
      <c r="R244" s="134">
        <f t="shared" ref="R244:R258" si="12">Q244*H244</f>
        <v>9.2300000000000004E-3</v>
      </c>
      <c r="S244" s="134">
        <v>0</v>
      </c>
      <c r="T244" s="135">
        <f t="shared" ref="T244:T258" si="13">S244*H244</f>
        <v>0</v>
      </c>
      <c r="AR244" s="136" t="s">
        <v>271</v>
      </c>
      <c r="AT244" s="136" t="s">
        <v>155</v>
      </c>
      <c r="AU244" s="136" t="s">
        <v>88</v>
      </c>
      <c r="AY244" s="17" t="s">
        <v>153</v>
      </c>
      <c r="BE244" s="137">
        <f t="shared" ref="BE244:BE258" si="14">IF(N244="základní",J244,0)</f>
        <v>0</v>
      </c>
      <c r="BF244" s="137">
        <f t="shared" ref="BF244:BF258" si="15">IF(N244="snížená",J244,0)</f>
        <v>0</v>
      </c>
      <c r="BG244" s="137">
        <f t="shared" ref="BG244:BG258" si="16">IF(N244="zákl. přenesená",J244,0)</f>
        <v>0</v>
      </c>
      <c r="BH244" s="137">
        <f t="shared" ref="BH244:BH258" si="17">IF(N244="sníž. přenesená",J244,0)</f>
        <v>0</v>
      </c>
      <c r="BI244" s="137">
        <f t="shared" ref="BI244:BI258" si="18">IF(N244="nulová",J244,0)</f>
        <v>0</v>
      </c>
      <c r="BJ244" s="17" t="s">
        <v>86</v>
      </c>
      <c r="BK244" s="137">
        <f t="shared" ref="BK244:BK258" si="19">ROUND(I244*H244,2)</f>
        <v>0</v>
      </c>
      <c r="BL244" s="17" t="s">
        <v>271</v>
      </c>
      <c r="BM244" s="136" t="s">
        <v>1799</v>
      </c>
    </row>
    <row r="245" spans="2:65" s="1" customFormat="1" ht="21.75" customHeight="1">
      <c r="B245" s="129"/>
      <c r="C245" s="214" t="s">
        <v>440</v>
      </c>
      <c r="D245" s="214" t="s">
        <v>155</v>
      </c>
      <c r="E245" s="215" t="s">
        <v>1800</v>
      </c>
      <c r="F245" s="216" t="s">
        <v>1801</v>
      </c>
      <c r="G245" s="217" t="s">
        <v>337</v>
      </c>
      <c r="H245" s="218">
        <v>13.6</v>
      </c>
      <c r="I245" s="131"/>
      <c r="J245" s="248">
        <f t="shared" si="10"/>
        <v>0</v>
      </c>
      <c r="K245" s="216" t="s">
        <v>159</v>
      </c>
      <c r="L245" s="32"/>
      <c r="M245" s="132" t="s">
        <v>1</v>
      </c>
      <c r="N245" s="133" t="s">
        <v>43</v>
      </c>
      <c r="P245" s="134">
        <f t="shared" si="11"/>
        <v>0</v>
      </c>
      <c r="Q245" s="134">
        <v>1.97E-3</v>
      </c>
      <c r="R245" s="134">
        <f t="shared" si="12"/>
        <v>2.6792E-2</v>
      </c>
      <c r="S245" s="134">
        <v>0</v>
      </c>
      <c r="T245" s="135">
        <f t="shared" si="13"/>
        <v>0</v>
      </c>
      <c r="AR245" s="136" t="s">
        <v>271</v>
      </c>
      <c r="AT245" s="136" t="s">
        <v>155</v>
      </c>
      <c r="AU245" s="136" t="s">
        <v>88</v>
      </c>
      <c r="AY245" s="17" t="s">
        <v>153</v>
      </c>
      <c r="BE245" s="137">
        <f t="shared" si="14"/>
        <v>0</v>
      </c>
      <c r="BF245" s="137">
        <f t="shared" si="15"/>
        <v>0</v>
      </c>
      <c r="BG245" s="137">
        <f t="shared" si="16"/>
        <v>0</v>
      </c>
      <c r="BH245" s="137">
        <f t="shared" si="17"/>
        <v>0</v>
      </c>
      <c r="BI245" s="137">
        <f t="shared" si="18"/>
        <v>0</v>
      </c>
      <c r="BJ245" s="17" t="s">
        <v>86</v>
      </c>
      <c r="BK245" s="137">
        <f t="shared" si="19"/>
        <v>0</v>
      </c>
      <c r="BL245" s="17" t="s">
        <v>271</v>
      </c>
      <c r="BM245" s="136" t="s">
        <v>1802</v>
      </c>
    </row>
    <row r="246" spans="2:65" s="1" customFormat="1" ht="21.75" customHeight="1">
      <c r="B246" s="129"/>
      <c r="C246" s="214" t="s">
        <v>451</v>
      </c>
      <c r="D246" s="214" t="s">
        <v>155</v>
      </c>
      <c r="E246" s="215" t="s">
        <v>1803</v>
      </c>
      <c r="F246" s="216" t="s">
        <v>1804</v>
      </c>
      <c r="G246" s="217" t="s">
        <v>337</v>
      </c>
      <c r="H246" s="218">
        <v>4.7</v>
      </c>
      <c r="I246" s="131"/>
      <c r="J246" s="248">
        <f t="shared" si="10"/>
        <v>0</v>
      </c>
      <c r="K246" s="216" t="s">
        <v>159</v>
      </c>
      <c r="L246" s="32"/>
      <c r="M246" s="132" t="s">
        <v>1</v>
      </c>
      <c r="N246" s="133" t="s">
        <v>43</v>
      </c>
      <c r="P246" s="134">
        <f t="shared" si="11"/>
        <v>0</v>
      </c>
      <c r="Q246" s="134">
        <v>3.0400000000000002E-3</v>
      </c>
      <c r="R246" s="134">
        <f t="shared" si="12"/>
        <v>1.4288000000000002E-2</v>
      </c>
      <c r="S246" s="134">
        <v>0</v>
      </c>
      <c r="T246" s="135">
        <f t="shared" si="13"/>
        <v>0</v>
      </c>
      <c r="AR246" s="136" t="s">
        <v>271</v>
      </c>
      <c r="AT246" s="136" t="s">
        <v>155</v>
      </c>
      <c r="AU246" s="136" t="s">
        <v>88</v>
      </c>
      <c r="AY246" s="17" t="s">
        <v>153</v>
      </c>
      <c r="BE246" s="137">
        <f t="shared" si="14"/>
        <v>0</v>
      </c>
      <c r="BF246" s="137">
        <f t="shared" si="15"/>
        <v>0</v>
      </c>
      <c r="BG246" s="137">
        <f t="shared" si="16"/>
        <v>0</v>
      </c>
      <c r="BH246" s="137">
        <f t="shared" si="17"/>
        <v>0</v>
      </c>
      <c r="BI246" s="137">
        <f t="shared" si="18"/>
        <v>0</v>
      </c>
      <c r="BJ246" s="17" t="s">
        <v>86</v>
      </c>
      <c r="BK246" s="137">
        <f t="shared" si="19"/>
        <v>0</v>
      </c>
      <c r="BL246" s="17" t="s">
        <v>271</v>
      </c>
      <c r="BM246" s="136" t="s">
        <v>1805</v>
      </c>
    </row>
    <row r="247" spans="2:65" s="1" customFormat="1" ht="21.75" customHeight="1">
      <c r="B247" s="129"/>
      <c r="C247" s="214" t="s">
        <v>457</v>
      </c>
      <c r="D247" s="214" t="s">
        <v>155</v>
      </c>
      <c r="E247" s="215" t="s">
        <v>1806</v>
      </c>
      <c r="F247" s="216" t="s">
        <v>1807</v>
      </c>
      <c r="G247" s="217" t="s">
        <v>337</v>
      </c>
      <c r="H247" s="218">
        <v>13.6</v>
      </c>
      <c r="I247" s="131"/>
      <c r="J247" s="248">
        <f t="shared" si="10"/>
        <v>0</v>
      </c>
      <c r="K247" s="216" t="s">
        <v>159</v>
      </c>
      <c r="L247" s="32"/>
      <c r="M247" s="132" t="s">
        <v>1</v>
      </c>
      <c r="N247" s="133" t="s">
        <v>43</v>
      </c>
      <c r="P247" s="134">
        <f t="shared" si="11"/>
        <v>0</v>
      </c>
      <c r="Q247" s="134">
        <v>4.9199999999999999E-3</v>
      </c>
      <c r="R247" s="134">
        <f t="shared" si="12"/>
        <v>6.6911999999999999E-2</v>
      </c>
      <c r="S247" s="134">
        <v>0</v>
      </c>
      <c r="T247" s="135">
        <f t="shared" si="13"/>
        <v>0</v>
      </c>
      <c r="AR247" s="136" t="s">
        <v>271</v>
      </c>
      <c r="AT247" s="136" t="s">
        <v>155</v>
      </c>
      <c r="AU247" s="136" t="s">
        <v>88</v>
      </c>
      <c r="AY247" s="17" t="s">
        <v>153</v>
      </c>
      <c r="BE247" s="137">
        <f t="shared" si="14"/>
        <v>0</v>
      </c>
      <c r="BF247" s="137">
        <f t="shared" si="15"/>
        <v>0</v>
      </c>
      <c r="BG247" s="137">
        <f t="shared" si="16"/>
        <v>0</v>
      </c>
      <c r="BH247" s="137">
        <f t="shared" si="17"/>
        <v>0</v>
      </c>
      <c r="BI247" s="137">
        <f t="shared" si="18"/>
        <v>0</v>
      </c>
      <c r="BJ247" s="17" t="s">
        <v>86</v>
      </c>
      <c r="BK247" s="137">
        <f t="shared" si="19"/>
        <v>0</v>
      </c>
      <c r="BL247" s="17" t="s">
        <v>271</v>
      </c>
      <c r="BM247" s="136" t="s">
        <v>1808</v>
      </c>
    </row>
    <row r="248" spans="2:65" s="1" customFormat="1" ht="24.15" customHeight="1">
      <c r="B248" s="129"/>
      <c r="C248" s="214" t="s">
        <v>438</v>
      </c>
      <c r="D248" s="214" t="s">
        <v>155</v>
      </c>
      <c r="E248" s="215" t="s">
        <v>1809</v>
      </c>
      <c r="F248" s="216" t="s">
        <v>1810</v>
      </c>
      <c r="G248" s="217" t="s">
        <v>337</v>
      </c>
      <c r="H248" s="218">
        <v>25</v>
      </c>
      <c r="I248" s="131"/>
      <c r="J248" s="248">
        <f t="shared" si="10"/>
        <v>0</v>
      </c>
      <c r="K248" s="216" t="s">
        <v>159</v>
      </c>
      <c r="L248" s="32"/>
      <c r="M248" s="132" t="s">
        <v>1</v>
      </c>
      <c r="N248" s="133" t="s">
        <v>43</v>
      </c>
      <c r="P248" s="134">
        <f t="shared" si="11"/>
        <v>0</v>
      </c>
      <c r="Q248" s="134">
        <v>2.0100000000000001E-3</v>
      </c>
      <c r="R248" s="134">
        <f t="shared" si="12"/>
        <v>5.0250000000000003E-2</v>
      </c>
      <c r="S248" s="134">
        <v>0</v>
      </c>
      <c r="T248" s="135">
        <f t="shared" si="13"/>
        <v>0</v>
      </c>
      <c r="AR248" s="136" t="s">
        <v>271</v>
      </c>
      <c r="AT248" s="136" t="s">
        <v>155</v>
      </c>
      <c r="AU248" s="136" t="s">
        <v>88</v>
      </c>
      <c r="AY248" s="17" t="s">
        <v>153</v>
      </c>
      <c r="BE248" s="137">
        <f t="shared" si="14"/>
        <v>0</v>
      </c>
      <c r="BF248" s="137">
        <f t="shared" si="15"/>
        <v>0</v>
      </c>
      <c r="BG248" s="137">
        <f t="shared" si="16"/>
        <v>0</v>
      </c>
      <c r="BH248" s="137">
        <f t="shared" si="17"/>
        <v>0</v>
      </c>
      <c r="BI248" s="137">
        <f t="shared" si="18"/>
        <v>0</v>
      </c>
      <c r="BJ248" s="17" t="s">
        <v>86</v>
      </c>
      <c r="BK248" s="137">
        <f t="shared" si="19"/>
        <v>0</v>
      </c>
      <c r="BL248" s="17" t="s">
        <v>271</v>
      </c>
      <c r="BM248" s="136" t="s">
        <v>1811</v>
      </c>
    </row>
    <row r="249" spans="2:65" s="1" customFormat="1" ht="21.75" customHeight="1">
      <c r="B249" s="129"/>
      <c r="C249" s="214" t="s">
        <v>479</v>
      </c>
      <c r="D249" s="214" t="s">
        <v>155</v>
      </c>
      <c r="E249" s="215" t="s">
        <v>1812</v>
      </c>
      <c r="F249" s="216" t="s">
        <v>1813</v>
      </c>
      <c r="G249" s="217" t="s">
        <v>337</v>
      </c>
      <c r="H249" s="218">
        <v>31.2</v>
      </c>
      <c r="I249" s="131"/>
      <c r="J249" s="248">
        <f t="shared" si="10"/>
        <v>0</v>
      </c>
      <c r="K249" s="216" t="s">
        <v>159</v>
      </c>
      <c r="L249" s="32"/>
      <c r="M249" s="132" t="s">
        <v>1</v>
      </c>
      <c r="N249" s="133" t="s">
        <v>43</v>
      </c>
      <c r="P249" s="134">
        <f t="shared" si="11"/>
        <v>0</v>
      </c>
      <c r="Q249" s="134">
        <v>4.8000000000000001E-4</v>
      </c>
      <c r="R249" s="134">
        <f t="shared" si="12"/>
        <v>1.4976E-2</v>
      </c>
      <c r="S249" s="134">
        <v>0</v>
      </c>
      <c r="T249" s="135">
        <f t="shared" si="13"/>
        <v>0</v>
      </c>
      <c r="AR249" s="136" t="s">
        <v>271</v>
      </c>
      <c r="AT249" s="136" t="s">
        <v>155</v>
      </c>
      <c r="AU249" s="136" t="s">
        <v>88</v>
      </c>
      <c r="AY249" s="17" t="s">
        <v>153</v>
      </c>
      <c r="BE249" s="137">
        <f t="shared" si="14"/>
        <v>0</v>
      </c>
      <c r="BF249" s="137">
        <f t="shared" si="15"/>
        <v>0</v>
      </c>
      <c r="BG249" s="137">
        <f t="shared" si="16"/>
        <v>0</v>
      </c>
      <c r="BH249" s="137">
        <f t="shared" si="17"/>
        <v>0</v>
      </c>
      <c r="BI249" s="137">
        <f t="shared" si="18"/>
        <v>0</v>
      </c>
      <c r="BJ249" s="17" t="s">
        <v>86</v>
      </c>
      <c r="BK249" s="137">
        <f t="shared" si="19"/>
        <v>0</v>
      </c>
      <c r="BL249" s="17" t="s">
        <v>271</v>
      </c>
      <c r="BM249" s="136" t="s">
        <v>1814</v>
      </c>
    </row>
    <row r="250" spans="2:65" s="1" customFormat="1" ht="21.75" customHeight="1">
      <c r="B250" s="129"/>
      <c r="C250" s="214" t="s">
        <v>484</v>
      </c>
      <c r="D250" s="214" t="s">
        <v>155</v>
      </c>
      <c r="E250" s="215" t="s">
        <v>1815</v>
      </c>
      <c r="F250" s="216" t="s">
        <v>1816</v>
      </c>
      <c r="G250" s="217" t="s">
        <v>337</v>
      </c>
      <c r="H250" s="218">
        <v>8.4</v>
      </c>
      <c r="I250" s="131"/>
      <c r="J250" s="248">
        <f t="shared" si="10"/>
        <v>0</v>
      </c>
      <c r="K250" s="216" t="s">
        <v>159</v>
      </c>
      <c r="L250" s="32"/>
      <c r="M250" s="132" t="s">
        <v>1</v>
      </c>
      <c r="N250" s="133" t="s">
        <v>43</v>
      </c>
      <c r="P250" s="134">
        <f t="shared" si="11"/>
        <v>0</v>
      </c>
      <c r="Q250" s="134">
        <v>7.1000000000000002E-4</v>
      </c>
      <c r="R250" s="134">
        <f t="shared" si="12"/>
        <v>5.9640000000000006E-3</v>
      </c>
      <c r="S250" s="134">
        <v>0</v>
      </c>
      <c r="T250" s="135">
        <f t="shared" si="13"/>
        <v>0</v>
      </c>
      <c r="AR250" s="136" t="s">
        <v>271</v>
      </c>
      <c r="AT250" s="136" t="s">
        <v>155</v>
      </c>
      <c r="AU250" s="136" t="s">
        <v>88</v>
      </c>
      <c r="AY250" s="17" t="s">
        <v>153</v>
      </c>
      <c r="BE250" s="137">
        <f t="shared" si="14"/>
        <v>0</v>
      </c>
      <c r="BF250" s="137">
        <f t="shared" si="15"/>
        <v>0</v>
      </c>
      <c r="BG250" s="137">
        <f t="shared" si="16"/>
        <v>0</v>
      </c>
      <c r="BH250" s="137">
        <f t="shared" si="17"/>
        <v>0</v>
      </c>
      <c r="BI250" s="137">
        <f t="shared" si="18"/>
        <v>0</v>
      </c>
      <c r="BJ250" s="17" t="s">
        <v>86</v>
      </c>
      <c r="BK250" s="137">
        <f t="shared" si="19"/>
        <v>0</v>
      </c>
      <c r="BL250" s="17" t="s">
        <v>271</v>
      </c>
      <c r="BM250" s="136" t="s">
        <v>1817</v>
      </c>
    </row>
    <row r="251" spans="2:65" s="1" customFormat="1" ht="21.75" customHeight="1">
      <c r="B251" s="129"/>
      <c r="C251" s="214" t="s">
        <v>490</v>
      </c>
      <c r="D251" s="214" t="s">
        <v>155</v>
      </c>
      <c r="E251" s="215" t="s">
        <v>1818</v>
      </c>
      <c r="F251" s="216" t="s">
        <v>1819</v>
      </c>
      <c r="G251" s="217" t="s">
        <v>337</v>
      </c>
      <c r="H251" s="218">
        <v>24.1</v>
      </c>
      <c r="I251" s="131"/>
      <c r="J251" s="248">
        <f t="shared" si="10"/>
        <v>0</v>
      </c>
      <c r="K251" s="216" t="s">
        <v>159</v>
      </c>
      <c r="L251" s="32"/>
      <c r="M251" s="132" t="s">
        <v>1</v>
      </c>
      <c r="N251" s="133" t="s">
        <v>43</v>
      </c>
      <c r="P251" s="134">
        <f t="shared" si="11"/>
        <v>0</v>
      </c>
      <c r="Q251" s="134">
        <v>2.2399999999999998E-3</v>
      </c>
      <c r="R251" s="134">
        <f t="shared" si="12"/>
        <v>5.3983999999999997E-2</v>
      </c>
      <c r="S251" s="134">
        <v>0</v>
      </c>
      <c r="T251" s="135">
        <f t="shared" si="13"/>
        <v>0</v>
      </c>
      <c r="AR251" s="136" t="s">
        <v>271</v>
      </c>
      <c r="AT251" s="136" t="s">
        <v>155</v>
      </c>
      <c r="AU251" s="136" t="s">
        <v>88</v>
      </c>
      <c r="AY251" s="17" t="s">
        <v>153</v>
      </c>
      <c r="BE251" s="137">
        <f t="shared" si="14"/>
        <v>0</v>
      </c>
      <c r="BF251" s="137">
        <f t="shared" si="15"/>
        <v>0</v>
      </c>
      <c r="BG251" s="137">
        <f t="shared" si="16"/>
        <v>0</v>
      </c>
      <c r="BH251" s="137">
        <f t="shared" si="17"/>
        <v>0</v>
      </c>
      <c r="BI251" s="137">
        <f t="shared" si="18"/>
        <v>0</v>
      </c>
      <c r="BJ251" s="17" t="s">
        <v>86</v>
      </c>
      <c r="BK251" s="137">
        <f t="shared" si="19"/>
        <v>0</v>
      </c>
      <c r="BL251" s="17" t="s">
        <v>271</v>
      </c>
      <c r="BM251" s="136" t="s">
        <v>1820</v>
      </c>
    </row>
    <row r="252" spans="2:65" s="1" customFormat="1" ht="16.5" customHeight="1">
      <c r="B252" s="129"/>
      <c r="C252" s="214" t="s">
        <v>546</v>
      </c>
      <c r="D252" s="214" t="s">
        <v>155</v>
      </c>
      <c r="E252" s="215" t="s">
        <v>1821</v>
      </c>
      <c r="F252" s="216" t="s">
        <v>1822</v>
      </c>
      <c r="G252" s="217" t="s">
        <v>337</v>
      </c>
      <c r="H252" s="218">
        <v>12.6</v>
      </c>
      <c r="I252" s="131"/>
      <c r="J252" s="248">
        <f t="shared" si="10"/>
        <v>0</v>
      </c>
      <c r="K252" s="216" t="s">
        <v>159</v>
      </c>
      <c r="L252" s="32"/>
      <c r="M252" s="132" t="s">
        <v>1</v>
      </c>
      <c r="N252" s="133" t="s">
        <v>43</v>
      </c>
      <c r="P252" s="134">
        <f t="shared" si="11"/>
        <v>0</v>
      </c>
      <c r="Q252" s="134">
        <v>1.9E-3</v>
      </c>
      <c r="R252" s="134">
        <f t="shared" si="12"/>
        <v>2.3939999999999999E-2</v>
      </c>
      <c r="S252" s="134">
        <v>0</v>
      </c>
      <c r="T252" s="135">
        <f t="shared" si="13"/>
        <v>0</v>
      </c>
      <c r="AR252" s="136" t="s">
        <v>271</v>
      </c>
      <c r="AT252" s="136" t="s">
        <v>155</v>
      </c>
      <c r="AU252" s="136" t="s">
        <v>88</v>
      </c>
      <c r="AY252" s="17" t="s">
        <v>153</v>
      </c>
      <c r="BE252" s="137">
        <f t="shared" si="14"/>
        <v>0</v>
      </c>
      <c r="BF252" s="137">
        <f t="shared" si="15"/>
        <v>0</v>
      </c>
      <c r="BG252" s="137">
        <f t="shared" si="16"/>
        <v>0</v>
      </c>
      <c r="BH252" s="137">
        <f t="shared" si="17"/>
        <v>0</v>
      </c>
      <c r="BI252" s="137">
        <f t="shared" si="18"/>
        <v>0</v>
      </c>
      <c r="BJ252" s="17" t="s">
        <v>86</v>
      </c>
      <c r="BK252" s="137">
        <f t="shared" si="19"/>
        <v>0</v>
      </c>
      <c r="BL252" s="17" t="s">
        <v>271</v>
      </c>
      <c r="BM252" s="136" t="s">
        <v>1823</v>
      </c>
    </row>
    <row r="253" spans="2:65" s="1" customFormat="1" ht="24.15" customHeight="1">
      <c r="B253" s="129"/>
      <c r="C253" s="214" t="s">
        <v>552</v>
      </c>
      <c r="D253" s="214" t="s">
        <v>155</v>
      </c>
      <c r="E253" s="215" t="s">
        <v>1824</v>
      </c>
      <c r="F253" s="216" t="s">
        <v>1825</v>
      </c>
      <c r="G253" s="217" t="s">
        <v>290</v>
      </c>
      <c r="H253" s="218">
        <v>18</v>
      </c>
      <c r="I253" s="131"/>
      <c r="J253" s="248">
        <f t="shared" si="10"/>
        <v>0</v>
      </c>
      <c r="K253" s="216" t="s">
        <v>159</v>
      </c>
      <c r="L253" s="32"/>
      <c r="M253" s="132" t="s">
        <v>1</v>
      </c>
      <c r="N253" s="133" t="s">
        <v>43</v>
      </c>
      <c r="P253" s="134">
        <f t="shared" si="11"/>
        <v>0</v>
      </c>
      <c r="Q253" s="134">
        <v>0</v>
      </c>
      <c r="R253" s="134">
        <f t="shared" si="12"/>
        <v>0</v>
      </c>
      <c r="S253" s="134">
        <v>0</v>
      </c>
      <c r="T253" s="135">
        <f t="shared" si="13"/>
        <v>0</v>
      </c>
      <c r="AR253" s="136" t="s">
        <v>271</v>
      </c>
      <c r="AT253" s="136" t="s">
        <v>155</v>
      </c>
      <c r="AU253" s="136" t="s">
        <v>88</v>
      </c>
      <c r="AY253" s="17" t="s">
        <v>153</v>
      </c>
      <c r="BE253" s="137">
        <f t="shared" si="14"/>
        <v>0</v>
      </c>
      <c r="BF253" s="137">
        <f t="shared" si="15"/>
        <v>0</v>
      </c>
      <c r="BG253" s="137">
        <f t="shared" si="16"/>
        <v>0</v>
      </c>
      <c r="BH253" s="137">
        <f t="shared" si="17"/>
        <v>0</v>
      </c>
      <c r="BI253" s="137">
        <f t="shared" si="18"/>
        <v>0</v>
      </c>
      <c r="BJ253" s="17" t="s">
        <v>86</v>
      </c>
      <c r="BK253" s="137">
        <f t="shared" si="19"/>
        <v>0</v>
      </c>
      <c r="BL253" s="17" t="s">
        <v>271</v>
      </c>
      <c r="BM253" s="136" t="s">
        <v>1826</v>
      </c>
    </row>
    <row r="254" spans="2:65" s="1" customFormat="1" ht="24.15" customHeight="1">
      <c r="B254" s="129"/>
      <c r="C254" s="214" t="s">
        <v>561</v>
      </c>
      <c r="D254" s="214" t="s">
        <v>155</v>
      </c>
      <c r="E254" s="215" t="s">
        <v>1827</v>
      </c>
      <c r="F254" s="216" t="s">
        <v>1828</v>
      </c>
      <c r="G254" s="217" t="s">
        <v>290</v>
      </c>
      <c r="H254" s="218">
        <v>17</v>
      </c>
      <c r="I254" s="131"/>
      <c r="J254" s="248">
        <f t="shared" si="10"/>
        <v>0</v>
      </c>
      <c r="K254" s="216" t="s">
        <v>159</v>
      </c>
      <c r="L254" s="32"/>
      <c r="M254" s="132" t="s">
        <v>1</v>
      </c>
      <c r="N254" s="133" t="s">
        <v>43</v>
      </c>
      <c r="P254" s="134">
        <f t="shared" si="11"/>
        <v>0</v>
      </c>
      <c r="Q254" s="134">
        <v>0</v>
      </c>
      <c r="R254" s="134">
        <f t="shared" si="12"/>
        <v>0</v>
      </c>
      <c r="S254" s="134">
        <v>0</v>
      </c>
      <c r="T254" s="135">
        <f t="shared" si="13"/>
        <v>0</v>
      </c>
      <c r="AR254" s="136" t="s">
        <v>271</v>
      </c>
      <c r="AT254" s="136" t="s">
        <v>155</v>
      </c>
      <c r="AU254" s="136" t="s">
        <v>88</v>
      </c>
      <c r="AY254" s="17" t="s">
        <v>153</v>
      </c>
      <c r="BE254" s="137">
        <f t="shared" si="14"/>
        <v>0</v>
      </c>
      <c r="BF254" s="137">
        <f t="shared" si="15"/>
        <v>0</v>
      </c>
      <c r="BG254" s="137">
        <f t="shared" si="16"/>
        <v>0</v>
      </c>
      <c r="BH254" s="137">
        <f t="shared" si="17"/>
        <v>0</v>
      </c>
      <c r="BI254" s="137">
        <f t="shared" si="18"/>
        <v>0</v>
      </c>
      <c r="BJ254" s="17" t="s">
        <v>86</v>
      </c>
      <c r="BK254" s="137">
        <f t="shared" si="19"/>
        <v>0</v>
      </c>
      <c r="BL254" s="17" t="s">
        <v>271</v>
      </c>
      <c r="BM254" s="136" t="s">
        <v>1829</v>
      </c>
    </row>
    <row r="255" spans="2:65" s="1" customFormat="1" ht="21.75" customHeight="1">
      <c r="B255" s="129"/>
      <c r="C255" s="214" t="s">
        <v>566</v>
      </c>
      <c r="D255" s="214" t="s">
        <v>155</v>
      </c>
      <c r="E255" s="215" t="s">
        <v>1830</v>
      </c>
      <c r="F255" s="216" t="s">
        <v>1831</v>
      </c>
      <c r="G255" s="217" t="s">
        <v>290</v>
      </c>
      <c r="H255" s="218">
        <v>4</v>
      </c>
      <c r="I255" s="131"/>
      <c r="J255" s="248">
        <f t="shared" si="10"/>
        <v>0</v>
      </c>
      <c r="K255" s="216" t="s">
        <v>159</v>
      </c>
      <c r="L255" s="32"/>
      <c r="M255" s="132" t="s">
        <v>1</v>
      </c>
      <c r="N255" s="133" t="s">
        <v>43</v>
      </c>
      <c r="P255" s="134">
        <f t="shared" si="11"/>
        <v>0</v>
      </c>
      <c r="Q255" s="134">
        <v>9.0000000000000006E-5</v>
      </c>
      <c r="R255" s="134">
        <f t="shared" si="12"/>
        <v>3.6000000000000002E-4</v>
      </c>
      <c r="S255" s="134">
        <v>0</v>
      </c>
      <c r="T255" s="135">
        <f t="shared" si="13"/>
        <v>0</v>
      </c>
      <c r="AR255" s="136" t="s">
        <v>271</v>
      </c>
      <c r="AT255" s="136" t="s">
        <v>155</v>
      </c>
      <c r="AU255" s="136" t="s">
        <v>88</v>
      </c>
      <c r="AY255" s="17" t="s">
        <v>153</v>
      </c>
      <c r="BE255" s="137">
        <f t="shared" si="14"/>
        <v>0</v>
      </c>
      <c r="BF255" s="137">
        <f t="shared" si="15"/>
        <v>0</v>
      </c>
      <c r="BG255" s="137">
        <f t="shared" si="16"/>
        <v>0</v>
      </c>
      <c r="BH255" s="137">
        <f t="shared" si="17"/>
        <v>0</v>
      </c>
      <c r="BI255" s="137">
        <f t="shared" si="18"/>
        <v>0</v>
      </c>
      <c r="BJ255" s="17" t="s">
        <v>86</v>
      </c>
      <c r="BK255" s="137">
        <f t="shared" si="19"/>
        <v>0</v>
      </c>
      <c r="BL255" s="17" t="s">
        <v>271</v>
      </c>
      <c r="BM255" s="136" t="s">
        <v>1832</v>
      </c>
    </row>
    <row r="256" spans="2:65" s="1" customFormat="1" ht="24.15" customHeight="1">
      <c r="B256" s="129"/>
      <c r="C256" s="214" t="s">
        <v>572</v>
      </c>
      <c r="D256" s="214" t="s">
        <v>155</v>
      </c>
      <c r="E256" s="215" t="s">
        <v>1833</v>
      </c>
      <c r="F256" s="216" t="s">
        <v>1834</v>
      </c>
      <c r="G256" s="217" t="s">
        <v>337</v>
      </c>
      <c r="H256" s="218">
        <v>68.2</v>
      </c>
      <c r="I256" s="131"/>
      <c r="J256" s="248">
        <f t="shared" si="10"/>
        <v>0</v>
      </c>
      <c r="K256" s="216" t="s">
        <v>159</v>
      </c>
      <c r="L256" s="32"/>
      <c r="M256" s="132" t="s">
        <v>1</v>
      </c>
      <c r="N256" s="133" t="s">
        <v>43</v>
      </c>
      <c r="P256" s="134">
        <f t="shared" si="11"/>
        <v>0</v>
      </c>
      <c r="Q256" s="134">
        <v>0</v>
      </c>
      <c r="R256" s="134">
        <f t="shared" si="12"/>
        <v>0</v>
      </c>
      <c r="S256" s="134">
        <v>0</v>
      </c>
      <c r="T256" s="135">
        <f t="shared" si="13"/>
        <v>0</v>
      </c>
      <c r="AR256" s="136" t="s">
        <v>271</v>
      </c>
      <c r="AT256" s="136" t="s">
        <v>155</v>
      </c>
      <c r="AU256" s="136" t="s">
        <v>88</v>
      </c>
      <c r="AY256" s="17" t="s">
        <v>153</v>
      </c>
      <c r="BE256" s="137">
        <f t="shared" si="14"/>
        <v>0</v>
      </c>
      <c r="BF256" s="137">
        <f t="shared" si="15"/>
        <v>0</v>
      </c>
      <c r="BG256" s="137">
        <f t="shared" si="16"/>
        <v>0</v>
      </c>
      <c r="BH256" s="137">
        <f t="shared" si="17"/>
        <v>0</v>
      </c>
      <c r="BI256" s="137">
        <f t="shared" si="18"/>
        <v>0</v>
      </c>
      <c r="BJ256" s="17" t="s">
        <v>86</v>
      </c>
      <c r="BK256" s="137">
        <f t="shared" si="19"/>
        <v>0</v>
      </c>
      <c r="BL256" s="17" t="s">
        <v>271</v>
      </c>
      <c r="BM256" s="136" t="s">
        <v>1835</v>
      </c>
    </row>
    <row r="257" spans="2:65" s="1" customFormat="1" ht="24.15" customHeight="1">
      <c r="B257" s="129"/>
      <c r="C257" s="214" t="s">
        <v>577</v>
      </c>
      <c r="D257" s="214" t="s">
        <v>155</v>
      </c>
      <c r="E257" s="215" t="s">
        <v>1836</v>
      </c>
      <c r="F257" s="216" t="s">
        <v>1837</v>
      </c>
      <c r="G257" s="217" t="s">
        <v>337</v>
      </c>
      <c r="H257" s="218">
        <v>18.3</v>
      </c>
      <c r="I257" s="131"/>
      <c r="J257" s="248">
        <f t="shared" si="10"/>
        <v>0</v>
      </c>
      <c r="K257" s="216" t="s">
        <v>159</v>
      </c>
      <c r="L257" s="32"/>
      <c r="M257" s="132" t="s">
        <v>1</v>
      </c>
      <c r="N257" s="133" t="s">
        <v>43</v>
      </c>
      <c r="P257" s="134">
        <f t="shared" si="11"/>
        <v>0</v>
      </c>
      <c r="Q257" s="134">
        <v>0</v>
      </c>
      <c r="R257" s="134">
        <f t="shared" si="12"/>
        <v>0</v>
      </c>
      <c r="S257" s="134">
        <v>0</v>
      </c>
      <c r="T257" s="135">
        <f t="shared" si="13"/>
        <v>0</v>
      </c>
      <c r="AR257" s="136" t="s">
        <v>271</v>
      </c>
      <c r="AT257" s="136" t="s">
        <v>155</v>
      </c>
      <c r="AU257" s="136" t="s">
        <v>88</v>
      </c>
      <c r="AY257" s="17" t="s">
        <v>153</v>
      </c>
      <c r="BE257" s="137">
        <f t="shared" si="14"/>
        <v>0</v>
      </c>
      <c r="BF257" s="137">
        <f t="shared" si="15"/>
        <v>0</v>
      </c>
      <c r="BG257" s="137">
        <f t="shared" si="16"/>
        <v>0</v>
      </c>
      <c r="BH257" s="137">
        <f t="shared" si="17"/>
        <v>0</v>
      </c>
      <c r="BI257" s="137">
        <f t="shared" si="18"/>
        <v>0</v>
      </c>
      <c r="BJ257" s="17" t="s">
        <v>86</v>
      </c>
      <c r="BK257" s="137">
        <f t="shared" si="19"/>
        <v>0</v>
      </c>
      <c r="BL257" s="17" t="s">
        <v>271</v>
      </c>
      <c r="BM257" s="136" t="s">
        <v>1838</v>
      </c>
    </row>
    <row r="258" spans="2:65" s="1" customFormat="1" ht="44.25" customHeight="1">
      <c r="B258" s="129"/>
      <c r="C258" s="214" t="s">
        <v>582</v>
      </c>
      <c r="D258" s="214" t="s">
        <v>155</v>
      </c>
      <c r="E258" s="215" t="s">
        <v>1839</v>
      </c>
      <c r="F258" s="216" t="s">
        <v>1840</v>
      </c>
      <c r="G258" s="217" t="s">
        <v>873</v>
      </c>
      <c r="H258" s="163"/>
      <c r="I258" s="131"/>
      <c r="J258" s="248">
        <f t="shared" si="10"/>
        <v>0</v>
      </c>
      <c r="K258" s="216" t="s">
        <v>159</v>
      </c>
      <c r="L258" s="32"/>
      <c r="M258" s="132" t="s">
        <v>1</v>
      </c>
      <c r="N258" s="133" t="s">
        <v>43</v>
      </c>
      <c r="P258" s="134">
        <f t="shared" si="11"/>
        <v>0</v>
      </c>
      <c r="Q258" s="134">
        <v>0</v>
      </c>
      <c r="R258" s="134">
        <f t="shared" si="12"/>
        <v>0</v>
      </c>
      <c r="S258" s="134">
        <v>0</v>
      </c>
      <c r="T258" s="135">
        <f t="shared" si="13"/>
        <v>0</v>
      </c>
      <c r="AR258" s="136" t="s">
        <v>271</v>
      </c>
      <c r="AT258" s="136" t="s">
        <v>155</v>
      </c>
      <c r="AU258" s="136" t="s">
        <v>88</v>
      </c>
      <c r="AY258" s="17" t="s">
        <v>153</v>
      </c>
      <c r="BE258" s="137">
        <f t="shared" si="14"/>
        <v>0</v>
      </c>
      <c r="BF258" s="137">
        <f t="shared" si="15"/>
        <v>0</v>
      </c>
      <c r="BG258" s="137">
        <f t="shared" si="16"/>
        <v>0</v>
      </c>
      <c r="BH258" s="137">
        <f t="shared" si="17"/>
        <v>0</v>
      </c>
      <c r="BI258" s="137">
        <f t="shared" si="18"/>
        <v>0</v>
      </c>
      <c r="BJ258" s="17" t="s">
        <v>86</v>
      </c>
      <c r="BK258" s="137">
        <f t="shared" si="19"/>
        <v>0</v>
      </c>
      <c r="BL258" s="17" t="s">
        <v>271</v>
      </c>
      <c r="BM258" s="136" t="s">
        <v>1841</v>
      </c>
    </row>
    <row r="259" spans="2:65" s="11" customFormat="1" ht="22.8" customHeight="1">
      <c r="B259" s="119"/>
      <c r="C259" s="235"/>
      <c r="D259" s="236" t="s">
        <v>77</v>
      </c>
      <c r="E259" s="237" t="s">
        <v>1842</v>
      </c>
      <c r="F259" s="237" t="s">
        <v>1843</v>
      </c>
      <c r="G259" s="235"/>
      <c r="H259" s="235"/>
      <c r="I259" s="122"/>
      <c r="J259" s="247">
        <f>BK259</f>
        <v>0</v>
      </c>
      <c r="K259" s="235"/>
      <c r="L259" s="119"/>
      <c r="M259" s="123"/>
      <c r="P259" s="124">
        <f>SUM(P260:P287)</f>
        <v>0</v>
      </c>
      <c r="R259" s="124">
        <f>SUM(R260:R287)</f>
        <v>2.3057890000000003</v>
      </c>
      <c r="T259" s="125">
        <f>SUM(T260:T287)</f>
        <v>0</v>
      </c>
      <c r="AR259" s="120" t="s">
        <v>88</v>
      </c>
      <c r="AT259" s="126" t="s">
        <v>77</v>
      </c>
      <c r="AU259" s="126" t="s">
        <v>86</v>
      </c>
      <c r="AY259" s="120" t="s">
        <v>153</v>
      </c>
      <c r="BK259" s="127">
        <f>SUM(BK260:BK287)</f>
        <v>0</v>
      </c>
    </row>
    <row r="260" spans="2:65" s="1" customFormat="1" ht="24.15" customHeight="1">
      <c r="B260" s="129"/>
      <c r="C260" s="214" t="s">
        <v>588</v>
      </c>
      <c r="D260" s="214" t="s">
        <v>155</v>
      </c>
      <c r="E260" s="215" t="s">
        <v>1844</v>
      </c>
      <c r="F260" s="216" t="s">
        <v>1845</v>
      </c>
      <c r="G260" s="217" t="s">
        <v>337</v>
      </c>
      <c r="H260" s="218">
        <v>52.3</v>
      </c>
      <c r="I260" s="131"/>
      <c r="J260" s="248">
        <f t="shared" ref="J260:J287" si="20">ROUND(I260*H260,2)</f>
        <v>0</v>
      </c>
      <c r="K260" s="216" t="s">
        <v>159</v>
      </c>
      <c r="L260" s="32"/>
      <c r="M260" s="132" t="s">
        <v>1</v>
      </c>
      <c r="N260" s="133" t="s">
        <v>43</v>
      </c>
      <c r="P260" s="134">
        <f t="shared" ref="P260:P287" si="21">O260*H260</f>
        <v>0</v>
      </c>
      <c r="Q260" s="134">
        <v>4.5100000000000001E-3</v>
      </c>
      <c r="R260" s="134">
        <f t="shared" ref="R260:R287" si="22">Q260*H260</f>
        <v>0.235873</v>
      </c>
      <c r="S260" s="134">
        <v>0</v>
      </c>
      <c r="T260" s="135">
        <f t="shared" ref="T260:T287" si="23">S260*H260</f>
        <v>0</v>
      </c>
      <c r="AR260" s="136" t="s">
        <v>271</v>
      </c>
      <c r="AT260" s="136" t="s">
        <v>155</v>
      </c>
      <c r="AU260" s="136" t="s">
        <v>88</v>
      </c>
      <c r="AY260" s="17" t="s">
        <v>153</v>
      </c>
      <c r="BE260" s="137">
        <f t="shared" ref="BE260:BE287" si="24">IF(N260="základní",J260,0)</f>
        <v>0</v>
      </c>
      <c r="BF260" s="137">
        <f t="shared" ref="BF260:BF287" si="25">IF(N260="snížená",J260,0)</f>
        <v>0</v>
      </c>
      <c r="BG260" s="137">
        <f t="shared" ref="BG260:BG287" si="26">IF(N260="zákl. přenesená",J260,0)</f>
        <v>0</v>
      </c>
      <c r="BH260" s="137">
        <f t="shared" ref="BH260:BH287" si="27">IF(N260="sníž. přenesená",J260,0)</f>
        <v>0</v>
      </c>
      <c r="BI260" s="137">
        <f t="shared" ref="BI260:BI287" si="28">IF(N260="nulová",J260,0)</f>
        <v>0</v>
      </c>
      <c r="BJ260" s="17" t="s">
        <v>86</v>
      </c>
      <c r="BK260" s="137">
        <f t="shared" ref="BK260:BK287" si="29">ROUND(I260*H260,2)</f>
        <v>0</v>
      </c>
      <c r="BL260" s="17" t="s">
        <v>271</v>
      </c>
      <c r="BM260" s="136" t="s">
        <v>1846</v>
      </c>
    </row>
    <row r="261" spans="2:65" s="1" customFormat="1" ht="24.15" customHeight="1">
      <c r="B261" s="129"/>
      <c r="C261" s="214" t="s">
        <v>597</v>
      </c>
      <c r="D261" s="214" t="s">
        <v>155</v>
      </c>
      <c r="E261" s="215" t="s">
        <v>1847</v>
      </c>
      <c r="F261" s="216" t="s">
        <v>1848</v>
      </c>
      <c r="G261" s="217" t="s">
        <v>337</v>
      </c>
      <c r="H261" s="218">
        <v>25.8</v>
      </c>
      <c r="I261" s="131"/>
      <c r="J261" s="248">
        <f t="shared" si="20"/>
        <v>0</v>
      </c>
      <c r="K261" s="216" t="s">
        <v>159</v>
      </c>
      <c r="L261" s="32"/>
      <c r="M261" s="132" t="s">
        <v>1</v>
      </c>
      <c r="N261" s="133" t="s">
        <v>43</v>
      </c>
      <c r="P261" s="134">
        <f t="shared" si="21"/>
        <v>0</v>
      </c>
      <c r="Q261" s="134">
        <v>8.3700000000000007E-3</v>
      </c>
      <c r="R261" s="134">
        <f t="shared" si="22"/>
        <v>0.21594600000000003</v>
      </c>
      <c r="S261" s="134">
        <v>0</v>
      </c>
      <c r="T261" s="135">
        <f t="shared" si="23"/>
        <v>0</v>
      </c>
      <c r="AR261" s="136" t="s">
        <v>271</v>
      </c>
      <c r="AT261" s="136" t="s">
        <v>155</v>
      </c>
      <c r="AU261" s="136" t="s">
        <v>88</v>
      </c>
      <c r="AY261" s="17" t="s">
        <v>153</v>
      </c>
      <c r="BE261" s="137">
        <f t="shared" si="24"/>
        <v>0</v>
      </c>
      <c r="BF261" s="137">
        <f t="shared" si="25"/>
        <v>0</v>
      </c>
      <c r="BG261" s="137">
        <f t="shared" si="26"/>
        <v>0</v>
      </c>
      <c r="BH261" s="137">
        <f t="shared" si="27"/>
        <v>0</v>
      </c>
      <c r="BI261" s="137">
        <f t="shared" si="28"/>
        <v>0</v>
      </c>
      <c r="BJ261" s="17" t="s">
        <v>86</v>
      </c>
      <c r="BK261" s="137">
        <f t="shared" si="29"/>
        <v>0</v>
      </c>
      <c r="BL261" s="17" t="s">
        <v>271</v>
      </c>
      <c r="BM261" s="136" t="s">
        <v>1849</v>
      </c>
    </row>
    <row r="262" spans="2:65" s="1" customFormat="1" ht="33" customHeight="1">
      <c r="B262" s="129"/>
      <c r="C262" s="214" t="s">
        <v>603</v>
      </c>
      <c r="D262" s="214" t="s">
        <v>155</v>
      </c>
      <c r="E262" s="215" t="s">
        <v>1850</v>
      </c>
      <c r="F262" s="216" t="s">
        <v>1851</v>
      </c>
      <c r="G262" s="217" t="s">
        <v>337</v>
      </c>
      <c r="H262" s="218">
        <v>135</v>
      </c>
      <c r="I262" s="131"/>
      <c r="J262" s="248">
        <f t="shared" si="20"/>
        <v>0</v>
      </c>
      <c r="K262" s="216" t="s">
        <v>159</v>
      </c>
      <c r="L262" s="32"/>
      <c r="M262" s="132" t="s">
        <v>1</v>
      </c>
      <c r="N262" s="133" t="s">
        <v>43</v>
      </c>
      <c r="P262" s="134">
        <f t="shared" si="21"/>
        <v>0</v>
      </c>
      <c r="Q262" s="134">
        <v>1.2600000000000001E-3</v>
      </c>
      <c r="R262" s="134">
        <f t="shared" si="22"/>
        <v>0.1701</v>
      </c>
      <c r="S262" s="134">
        <v>0</v>
      </c>
      <c r="T262" s="135">
        <f t="shared" si="23"/>
        <v>0</v>
      </c>
      <c r="AR262" s="136" t="s">
        <v>271</v>
      </c>
      <c r="AT262" s="136" t="s">
        <v>155</v>
      </c>
      <c r="AU262" s="136" t="s">
        <v>88</v>
      </c>
      <c r="AY262" s="17" t="s">
        <v>153</v>
      </c>
      <c r="BE262" s="137">
        <f t="shared" si="24"/>
        <v>0</v>
      </c>
      <c r="BF262" s="137">
        <f t="shared" si="25"/>
        <v>0</v>
      </c>
      <c r="BG262" s="137">
        <f t="shared" si="26"/>
        <v>0</v>
      </c>
      <c r="BH262" s="137">
        <f t="shared" si="27"/>
        <v>0</v>
      </c>
      <c r="BI262" s="137">
        <f t="shared" si="28"/>
        <v>0</v>
      </c>
      <c r="BJ262" s="17" t="s">
        <v>86</v>
      </c>
      <c r="BK262" s="137">
        <f t="shared" si="29"/>
        <v>0</v>
      </c>
      <c r="BL262" s="17" t="s">
        <v>271</v>
      </c>
      <c r="BM262" s="136" t="s">
        <v>1852</v>
      </c>
    </row>
    <row r="263" spans="2:65" s="1" customFormat="1" ht="33" customHeight="1">
      <c r="B263" s="129"/>
      <c r="C263" s="214" t="s">
        <v>608</v>
      </c>
      <c r="D263" s="214" t="s">
        <v>155</v>
      </c>
      <c r="E263" s="215" t="s">
        <v>1853</v>
      </c>
      <c r="F263" s="216" t="s">
        <v>1854</v>
      </c>
      <c r="G263" s="217" t="s">
        <v>337</v>
      </c>
      <c r="H263" s="218">
        <v>282.89999999999998</v>
      </c>
      <c r="I263" s="131"/>
      <c r="J263" s="248">
        <f t="shared" si="20"/>
        <v>0</v>
      </c>
      <c r="K263" s="216" t="s">
        <v>159</v>
      </c>
      <c r="L263" s="32"/>
      <c r="M263" s="132" t="s">
        <v>1</v>
      </c>
      <c r="N263" s="133" t="s">
        <v>43</v>
      </c>
      <c r="P263" s="134">
        <f t="shared" si="21"/>
        <v>0</v>
      </c>
      <c r="Q263" s="134">
        <v>1.5299999999999999E-3</v>
      </c>
      <c r="R263" s="134">
        <f t="shared" si="22"/>
        <v>0.43283699999999992</v>
      </c>
      <c r="S263" s="134">
        <v>0</v>
      </c>
      <c r="T263" s="135">
        <f t="shared" si="23"/>
        <v>0</v>
      </c>
      <c r="AR263" s="136" t="s">
        <v>271</v>
      </c>
      <c r="AT263" s="136" t="s">
        <v>155</v>
      </c>
      <c r="AU263" s="136" t="s">
        <v>88</v>
      </c>
      <c r="AY263" s="17" t="s">
        <v>153</v>
      </c>
      <c r="BE263" s="137">
        <f t="shared" si="24"/>
        <v>0</v>
      </c>
      <c r="BF263" s="137">
        <f t="shared" si="25"/>
        <v>0</v>
      </c>
      <c r="BG263" s="137">
        <f t="shared" si="26"/>
        <v>0</v>
      </c>
      <c r="BH263" s="137">
        <f t="shared" si="27"/>
        <v>0</v>
      </c>
      <c r="BI263" s="137">
        <f t="shared" si="28"/>
        <v>0</v>
      </c>
      <c r="BJ263" s="17" t="s">
        <v>86</v>
      </c>
      <c r="BK263" s="137">
        <f t="shared" si="29"/>
        <v>0</v>
      </c>
      <c r="BL263" s="17" t="s">
        <v>271</v>
      </c>
      <c r="BM263" s="136" t="s">
        <v>1855</v>
      </c>
    </row>
    <row r="264" spans="2:65" s="1" customFormat="1" ht="33" customHeight="1">
      <c r="B264" s="129"/>
      <c r="C264" s="214" t="s">
        <v>616</v>
      </c>
      <c r="D264" s="214" t="s">
        <v>155</v>
      </c>
      <c r="E264" s="215" t="s">
        <v>1856</v>
      </c>
      <c r="F264" s="216" t="s">
        <v>1857</v>
      </c>
      <c r="G264" s="217" t="s">
        <v>337</v>
      </c>
      <c r="H264" s="218">
        <v>174.6</v>
      </c>
      <c r="I264" s="131"/>
      <c r="J264" s="248">
        <f t="shared" si="20"/>
        <v>0</v>
      </c>
      <c r="K264" s="216" t="s">
        <v>159</v>
      </c>
      <c r="L264" s="32"/>
      <c r="M264" s="132" t="s">
        <v>1</v>
      </c>
      <c r="N264" s="133" t="s">
        <v>43</v>
      </c>
      <c r="P264" s="134">
        <f t="shared" si="21"/>
        <v>0</v>
      </c>
      <c r="Q264" s="134">
        <v>2.8400000000000001E-3</v>
      </c>
      <c r="R264" s="134">
        <f t="shared" si="22"/>
        <v>0.49586399999999997</v>
      </c>
      <c r="S264" s="134">
        <v>0</v>
      </c>
      <c r="T264" s="135">
        <f t="shared" si="23"/>
        <v>0</v>
      </c>
      <c r="AR264" s="136" t="s">
        <v>271</v>
      </c>
      <c r="AT264" s="136" t="s">
        <v>155</v>
      </c>
      <c r="AU264" s="136" t="s">
        <v>88</v>
      </c>
      <c r="AY264" s="17" t="s">
        <v>153</v>
      </c>
      <c r="BE264" s="137">
        <f t="shared" si="24"/>
        <v>0</v>
      </c>
      <c r="BF264" s="137">
        <f t="shared" si="25"/>
        <v>0</v>
      </c>
      <c r="BG264" s="137">
        <f t="shared" si="26"/>
        <v>0</v>
      </c>
      <c r="BH264" s="137">
        <f t="shared" si="27"/>
        <v>0</v>
      </c>
      <c r="BI264" s="137">
        <f t="shared" si="28"/>
        <v>0</v>
      </c>
      <c r="BJ264" s="17" t="s">
        <v>86</v>
      </c>
      <c r="BK264" s="137">
        <f t="shared" si="29"/>
        <v>0</v>
      </c>
      <c r="BL264" s="17" t="s">
        <v>271</v>
      </c>
      <c r="BM264" s="136" t="s">
        <v>1858</v>
      </c>
    </row>
    <row r="265" spans="2:65" s="1" customFormat="1" ht="33" customHeight="1">
      <c r="B265" s="129"/>
      <c r="C265" s="214" t="s">
        <v>621</v>
      </c>
      <c r="D265" s="214" t="s">
        <v>155</v>
      </c>
      <c r="E265" s="215" t="s">
        <v>1859</v>
      </c>
      <c r="F265" s="216" t="s">
        <v>1860</v>
      </c>
      <c r="G265" s="217" t="s">
        <v>337</v>
      </c>
      <c r="H265" s="218">
        <v>144.6</v>
      </c>
      <c r="I265" s="131"/>
      <c r="J265" s="248">
        <f t="shared" si="20"/>
        <v>0</v>
      </c>
      <c r="K265" s="216" t="s">
        <v>159</v>
      </c>
      <c r="L265" s="32"/>
      <c r="M265" s="132" t="s">
        <v>1</v>
      </c>
      <c r="N265" s="133" t="s">
        <v>43</v>
      </c>
      <c r="P265" s="134">
        <f t="shared" si="21"/>
        <v>0</v>
      </c>
      <c r="Q265" s="134">
        <v>3.7299999999999998E-3</v>
      </c>
      <c r="R265" s="134">
        <f t="shared" si="22"/>
        <v>0.539358</v>
      </c>
      <c r="S265" s="134">
        <v>0</v>
      </c>
      <c r="T265" s="135">
        <f t="shared" si="23"/>
        <v>0</v>
      </c>
      <c r="AR265" s="136" t="s">
        <v>271</v>
      </c>
      <c r="AT265" s="136" t="s">
        <v>155</v>
      </c>
      <c r="AU265" s="136" t="s">
        <v>88</v>
      </c>
      <c r="AY265" s="17" t="s">
        <v>153</v>
      </c>
      <c r="BE265" s="137">
        <f t="shared" si="24"/>
        <v>0</v>
      </c>
      <c r="BF265" s="137">
        <f t="shared" si="25"/>
        <v>0</v>
      </c>
      <c r="BG265" s="137">
        <f t="shared" si="26"/>
        <v>0</v>
      </c>
      <c r="BH265" s="137">
        <f t="shared" si="27"/>
        <v>0</v>
      </c>
      <c r="BI265" s="137">
        <f t="shared" si="28"/>
        <v>0</v>
      </c>
      <c r="BJ265" s="17" t="s">
        <v>86</v>
      </c>
      <c r="BK265" s="137">
        <f t="shared" si="29"/>
        <v>0</v>
      </c>
      <c r="BL265" s="17" t="s">
        <v>271</v>
      </c>
      <c r="BM265" s="136" t="s">
        <v>1861</v>
      </c>
    </row>
    <row r="266" spans="2:65" s="1" customFormat="1" ht="55.5" customHeight="1">
      <c r="B266" s="129"/>
      <c r="C266" s="214" t="s">
        <v>627</v>
      </c>
      <c r="D266" s="214" t="s">
        <v>155</v>
      </c>
      <c r="E266" s="215" t="s">
        <v>1862</v>
      </c>
      <c r="F266" s="216" t="s">
        <v>1863</v>
      </c>
      <c r="G266" s="217" t="s">
        <v>337</v>
      </c>
      <c r="H266" s="218">
        <v>51.6</v>
      </c>
      <c r="I266" s="131"/>
      <c r="J266" s="248">
        <f t="shared" si="20"/>
        <v>0</v>
      </c>
      <c r="K266" s="216" t="s">
        <v>159</v>
      </c>
      <c r="L266" s="32"/>
      <c r="M266" s="132" t="s">
        <v>1</v>
      </c>
      <c r="N266" s="133" t="s">
        <v>43</v>
      </c>
      <c r="P266" s="134">
        <f t="shared" si="21"/>
        <v>0</v>
      </c>
      <c r="Q266" s="134">
        <v>5.0000000000000002E-5</v>
      </c>
      <c r="R266" s="134">
        <f t="shared" si="22"/>
        <v>2.5800000000000003E-3</v>
      </c>
      <c r="S266" s="134">
        <v>0</v>
      </c>
      <c r="T266" s="135">
        <f t="shared" si="23"/>
        <v>0</v>
      </c>
      <c r="AR266" s="136" t="s">
        <v>271</v>
      </c>
      <c r="AT266" s="136" t="s">
        <v>155</v>
      </c>
      <c r="AU266" s="136" t="s">
        <v>88</v>
      </c>
      <c r="AY266" s="17" t="s">
        <v>153</v>
      </c>
      <c r="BE266" s="137">
        <f t="shared" si="24"/>
        <v>0</v>
      </c>
      <c r="BF266" s="137">
        <f t="shared" si="25"/>
        <v>0</v>
      </c>
      <c r="BG266" s="137">
        <f t="shared" si="26"/>
        <v>0</v>
      </c>
      <c r="BH266" s="137">
        <f t="shared" si="27"/>
        <v>0</v>
      </c>
      <c r="BI266" s="137">
        <f t="shared" si="28"/>
        <v>0</v>
      </c>
      <c r="BJ266" s="17" t="s">
        <v>86</v>
      </c>
      <c r="BK266" s="137">
        <f t="shared" si="29"/>
        <v>0</v>
      </c>
      <c r="BL266" s="17" t="s">
        <v>271</v>
      </c>
      <c r="BM266" s="136" t="s">
        <v>1864</v>
      </c>
    </row>
    <row r="267" spans="2:65" s="1" customFormat="1" ht="55.5" customHeight="1">
      <c r="B267" s="129"/>
      <c r="C267" s="214" t="s">
        <v>632</v>
      </c>
      <c r="D267" s="214" t="s">
        <v>155</v>
      </c>
      <c r="E267" s="215" t="s">
        <v>1865</v>
      </c>
      <c r="F267" s="216" t="s">
        <v>1866</v>
      </c>
      <c r="G267" s="217" t="s">
        <v>337</v>
      </c>
      <c r="H267" s="218">
        <v>144</v>
      </c>
      <c r="I267" s="131"/>
      <c r="J267" s="248">
        <f t="shared" si="20"/>
        <v>0</v>
      </c>
      <c r="K267" s="216" t="s">
        <v>159</v>
      </c>
      <c r="L267" s="32"/>
      <c r="M267" s="132" t="s">
        <v>1</v>
      </c>
      <c r="N267" s="133" t="s">
        <v>43</v>
      </c>
      <c r="P267" s="134">
        <f t="shared" si="21"/>
        <v>0</v>
      </c>
      <c r="Q267" s="134">
        <v>6.9999999999999994E-5</v>
      </c>
      <c r="R267" s="134">
        <f t="shared" si="22"/>
        <v>1.0079999999999999E-2</v>
      </c>
      <c r="S267" s="134">
        <v>0</v>
      </c>
      <c r="T267" s="135">
        <f t="shared" si="23"/>
        <v>0</v>
      </c>
      <c r="AR267" s="136" t="s">
        <v>271</v>
      </c>
      <c r="AT267" s="136" t="s">
        <v>155</v>
      </c>
      <c r="AU267" s="136" t="s">
        <v>88</v>
      </c>
      <c r="AY267" s="17" t="s">
        <v>153</v>
      </c>
      <c r="BE267" s="137">
        <f t="shared" si="24"/>
        <v>0</v>
      </c>
      <c r="BF267" s="137">
        <f t="shared" si="25"/>
        <v>0</v>
      </c>
      <c r="BG267" s="137">
        <f t="shared" si="26"/>
        <v>0</v>
      </c>
      <c r="BH267" s="137">
        <f t="shared" si="27"/>
        <v>0</v>
      </c>
      <c r="BI267" s="137">
        <f t="shared" si="28"/>
        <v>0</v>
      </c>
      <c r="BJ267" s="17" t="s">
        <v>86</v>
      </c>
      <c r="BK267" s="137">
        <f t="shared" si="29"/>
        <v>0</v>
      </c>
      <c r="BL267" s="17" t="s">
        <v>271</v>
      </c>
      <c r="BM267" s="136" t="s">
        <v>1867</v>
      </c>
    </row>
    <row r="268" spans="2:65" s="1" customFormat="1" ht="55.5" customHeight="1">
      <c r="B268" s="129"/>
      <c r="C268" s="214" t="s">
        <v>640</v>
      </c>
      <c r="D268" s="214" t="s">
        <v>155</v>
      </c>
      <c r="E268" s="215" t="s">
        <v>1868</v>
      </c>
      <c r="F268" s="216" t="s">
        <v>1869</v>
      </c>
      <c r="G268" s="217" t="s">
        <v>337</v>
      </c>
      <c r="H268" s="218">
        <v>156.9</v>
      </c>
      <c r="I268" s="131"/>
      <c r="J268" s="248">
        <f t="shared" si="20"/>
        <v>0</v>
      </c>
      <c r="K268" s="216" t="s">
        <v>159</v>
      </c>
      <c r="L268" s="32"/>
      <c r="M268" s="132" t="s">
        <v>1</v>
      </c>
      <c r="N268" s="133" t="s">
        <v>43</v>
      </c>
      <c r="P268" s="134">
        <f t="shared" si="21"/>
        <v>0</v>
      </c>
      <c r="Q268" s="134">
        <v>6.9999999999999994E-5</v>
      </c>
      <c r="R268" s="134">
        <f t="shared" si="22"/>
        <v>1.0983E-2</v>
      </c>
      <c r="S268" s="134">
        <v>0</v>
      </c>
      <c r="T268" s="135">
        <f t="shared" si="23"/>
        <v>0</v>
      </c>
      <c r="AR268" s="136" t="s">
        <v>271</v>
      </c>
      <c r="AT268" s="136" t="s">
        <v>155</v>
      </c>
      <c r="AU268" s="136" t="s">
        <v>88</v>
      </c>
      <c r="AY268" s="17" t="s">
        <v>153</v>
      </c>
      <c r="BE268" s="137">
        <f t="shared" si="24"/>
        <v>0</v>
      </c>
      <c r="BF268" s="137">
        <f t="shared" si="25"/>
        <v>0</v>
      </c>
      <c r="BG268" s="137">
        <f t="shared" si="26"/>
        <v>0</v>
      </c>
      <c r="BH268" s="137">
        <f t="shared" si="27"/>
        <v>0</v>
      </c>
      <c r="BI268" s="137">
        <f t="shared" si="28"/>
        <v>0</v>
      </c>
      <c r="BJ268" s="17" t="s">
        <v>86</v>
      </c>
      <c r="BK268" s="137">
        <f t="shared" si="29"/>
        <v>0</v>
      </c>
      <c r="BL268" s="17" t="s">
        <v>271</v>
      </c>
      <c r="BM268" s="136" t="s">
        <v>1870</v>
      </c>
    </row>
    <row r="269" spans="2:65" s="1" customFormat="1" ht="55.5" customHeight="1">
      <c r="B269" s="129"/>
      <c r="C269" s="214" t="s">
        <v>645</v>
      </c>
      <c r="D269" s="214" t="s">
        <v>155</v>
      </c>
      <c r="E269" s="215" t="s">
        <v>1871</v>
      </c>
      <c r="F269" s="216" t="s">
        <v>1872</v>
      </c>
      <c r="G269" s="217" t="s">
        <v>337</v>
      </c>
      <c r="H269" s="218">
        <v>312.60000000000002</v>
      </c>
      <c r="I269" s="131"/>
      <c r="J269" s="248">
        <f t="shared" si="20"/>
        <v>0</v>
      </c>
      <c r="K269" s="216" t="s">
        <v>159</v>
      </c>
      <c r="L269" s="32"/>
      <c r="M269" s="132" t="s">
        <v>1</v>
      </c>
      <c r="N269" s="133" t="s">
        <v>43</v>
      </c>
      <c r="P269" s="134">
        <f t="shared" si="21"/>
        <v>0</v>
      </c>
      <c r="Q269" s="134">
        <v>9.0000000000000006E-5</v>
      </c>
      <c r="R269" s="134">
        <f t="shared" si="22"/>
        <v>2.8134000000000003E-2</v>
      </c>
      <c r="S269" s="134">
        <v>0</v>
      </c>
      <c r="T269" s="135">
        <f t="shared" si="23"/>
        <v>0</v>
      </c>
      <c r="AR269" s="136" t="s">
        <v>271</v>
      </c>
      <c r="AT269" s="136" t="s">
        <v>155</v>
      </c>
      <c r="AU269" s="136" t="s">
        <v>88</v>
      </c>
      <c r="AY269" s="17" t="s">
        <v>153</v>
      </c>
      <c r="BE269" s="137">
        <f t="shared" si="24"/>
        <v>0</v>
      </c>
      <c r="BF269" s="137">
        <f t="shared" si="25"/>
        <v>0</v>
      </c>
      <c r="BG269" s="137">
        <f t="shared" si="26"/>
        <v>0</v>
      </c>
      <c r="BH269" s="137">
        <f t="shared" si="27"/>
        <v>0</v>
      </c>
      <c r="BI269" s="137">
        <f t="shared" si="28"/>
        <v>0</v>
      </c>
      <c r="BJ269" s="17" t="s">
        <v>86</v>
      </c>
      <c r="BK269" s="137">
        <f t="shared" si="29"/>
        <v>0</v>
      </c>
      <c r="BL269" s="17" t="s">
        <v>271</v>
      </c>
      <c r="BM269" s="136" t="s">
        <v>1873</v>
      </c>
    </row>
    <row r="270" spans="2:65" s="1" customFormat="1" ht="55.5" customHeight="1">
      <c r="B270" s="129"/>
      <c r="C270" s="214" t="s">
        <v>652</v>
      </c>
      <c r="D270" s="214" t="s">
        <v>155</v>
      </c>
      <c r="E270" s="215" t="s">
        <v>1874</v>
      </c>
      <c r="F270" s="216" t="s">
        <v>1875</v>
      </c>
      <c r="G270" s="217" t="s">
        <v>337</v>
      </c>
      <c r="H270" s="218">
        <v>72</v>
      </c>
      <c r="I270" s="131"/>
      <c r="J270" s="248">
        <f t="shared" si="20"/>
        <v>0</v>
      </c>
      <c r="K270" s="216" t="s">
        <v>159</v>
      </c>
      <c r="L270" s="32"/>
      <c r="M270" s="132" t="s">
        <v>1</v>
      </c>
      <c r="N270" s="133" t="s">
        <v>43</v>
      </c>
      <c r="P270" s="134">
        <f t="shared" si="21"/>
        <v>0</v>
      </c>
      <c r="Q270" s="134">
        <v>1.2E-4</v>
      </c>
      <c r="R270" s="134">
        <f t="shared" si="22"/>
        <v>8.6400000000000001E-3</v>
      </c>
      <c r="S270" s="134">
        <v>0</v>
      </c>
      <c r="T270" s="135">
        <f t="shared" si="23"/>
        <v>0</v>
      </c>
      <c r="AR270" s="136" t="s">
        <v>271</v>
      </c>
      <c r="AT270" s="136" t="s">
        <v>155</v>
      </c>
      <c r="AU270" s="136" t="s">
        <v>88</v>
      </c>
      <c r="AY270" s="17" t="s">
        <v>153</v>
      </c>
      <c r="BE270" s="137">
        <f t="shared" si="24"/>
        <v>0</v>
      </c>
      <c r="BF270" s="137">
        <f t="shared" si="25"/>
        <v>0</v>
      </c>
      <c r="BG270" s="137">
        <f t="shared" si="26"/>
        <v>0</v>
      </c>
      <c r="BH270" s="137">
        <f t="shared" si="27"/>
        <v>0</v>
      </c>
      <c r="BI270" s="137">
        <f t="shared" si="28"/>
        <v>0</v>
      </c>
      <c r="BJ270" s="17" t="s">
        <v>86</v>
      </c>
      <c r="BK270" s="137">
        <f t="shared" si="29"/>
        <v>0</v>
      </c>
      <c r="BL270" s="17" t="s">
        <v>271</v>
      </c>
      <c r="BM270" s="136" t="s">
        <v>1876</v>
      </c>
    </row>
    <row r="271" spans="2:65" s="1" customFormat="1" ht="24.15" customHeight="1">
      <c r="B271" s="129"/>
      <c r="C271" s="214" t="s">
        <v>657</v>
      </c>
      <c r="D271" s="214" t="s">
        <v>155</v>
      </c>
      <c r="E271" s="215" t="s">
        <v>1877</v>
      </c>
      <c r="F271" s="216" t="s">
        <v>1878</v>
      </c>
      <c r="G271" s="217" t="s">
        <v>290</v>
      </c>
      <c r="H271" s="218">
        <v>76</v>
      </c>
      <c r="I271" s="131"/>
      <c r="J271" s="248">
        <f t="shared" si="20"/>
        <v>0</v>
      </c>
      <c r="K271" s="216" t="s">
        <v>159</v>
      </c>
      <c r="L271" s="32"/>
      <c r="M271" s="132" t="s">
        <v>1</v>
      </c>
      <c r="N271" s="133" t="s">
        <v>43</v>
      </c>
      <c r="P271" s="134">
        <f t="shared" si="21"/>
        <v>0</v>
      </c>
      <c r="Q271" s="134">
        <v>0</v>
      </c>
      <c r="R271" s="134">
        <f t="shared" si="22"/>
        <v>0</v>
      </c>
      <c r="S271" s="134">
        <v>0</v>
      </c>
      <c r="T271" s="135">
        <f t="shared" si="23"/>
        <v>0</v>
      </c>
      <c r="AR271" s="136" t="s">
        <v>271</v>
      </c>
      <c r="AT271" s="136" t="s">
        <v>155</v>
      </c>
      <c r="AU271" s="136" t="s">
        <v>88</v>
      </c>
      <c r="AY271" s="17" t="s">
        <v>153</v>
      </c>
      <c r="BE271" s="137">
        <f t="shared" si="24"/>
        <v>0</v>
      </c>
      <c r="BF271" s="137">
        <f t="shared" si="25"/>
        <v>0</v>
      </c>
      <c r="BG271" s="137">
        <f t="shared" si="26"/>
        <v>0</v>
      </c>
      <c r="BH271" s="137">
        <f t="shared" si="27"/>
        <v>0</v>
      </c>
      <c r="BI271" s="137">
        <f t="shared" si="28"/>
        <v>0</v>
      </c>
      <c r="BJ271" s="17" t="s">
        <v>86</v>
      </c>
      <c r="BK271" s="137">
        <f t="shared" si="29"/>
        <v>0</v>
      </c>
      <c r="BL271" s="17" t="s">
        <v>271</v>
      </c>
      <c r="BM271" s="136" t="s">
        <v>1879</v>
      </c>
    </row>
    <row r="272" spans="2:65" s="1" customFormat="1" ht="24.15" customHeight="1">
      <c r="B272" s="129"/>
      <c r="C272" s="214" t="s">
        <v>663</v>
      </c>
      <c r="D272" s="214" t="s">
        <v>155</v>
      </c>
      <c r="E272" s="215" t="s">
        <v>1880</v>
      </c>
      <c r="F272" s="216" t="s">
        <v>1881</v>
      </c>
      <c r="G272" s="217" t="s">
        <v>290</v>
      </c>
      <c r="H272" s="218">
        <v>75</v>
      </c>
      <c r="I272" s="131"/>
      <c r="J272" s="248">
        <f t="shared" si="20"/>
        <v>0</v>
      </c>
      <c r="K272" s="216" t="s">
        <v>159</v>
      </c>
      <c r="L272" s="32"/>
      <c r="M272" s="132" t="s">
        <v>1</v>
      </c>
      <c r="N272" s="133" t="s">
        <v>43</v>
      </c>
      <c r="P272" s="134">
        <f t="shared" si="21"/>
        <v>0</v>
      </c>
      <c r="Q272" s="134">
        <v>0</v>
      </c>
      <c r="R272" s="134">
        <f t="shared" si="22"/>
        <v>0</v>
      </c>
      <c r="S272" s="134">
        <v>0</v>
      </c>
      <c r="T272" s="135">
        <f t="shared" si="23"/>
        <v>0</v>
      </c>
      <c r="AR272" s="136" t="s">
        <v>271</v>
      </c>
      <c r="AT272" s="136" t="s">
        <v>155</v>
      </c>
      <c r="AU272" s="136" t="s">
        <v>88</v>
      </c>
      <c r="AY272" s="17" t="s">
        <v>153</v>
      </c>
      <c r="BE272" s="137">
        <f t="shared" si="24"/>
        <v>0</v>
      </c>
      <c r="BF272" s="137">
        <f t="shared" si="25"/>
        <v>0</v>
      </c>
      <c r="BG272" s="137">
        <f t="shared" si="26"/>
        <v>0</v>
      </c>
      <c r="BH272" s="137">
        <f t="shared" si="27"/>
        <v>0</v>
      </c>
      <c r="BI272" s="137">
        <f t="shared" si="28"/>
        <v>0</v>
      </c>
      <c r="BJ272" s="17" t="s">
        <v>86</v>
      </c>
      <c r="BK272" s="137">
        <f t="shared" si="29"/>
        <v>0</v>
      </c>
      <c r="BL272" s="17" t="s">
        <v>271</v>
      </c>
      <c r="BM272" s="136" t="s">
        <v>1882</v>
      </c>
    </row>
    <row r="273" spans="2:65" s="1" customFormat="1" ht="21.75" customHeight="1">
      <c r="B273" s="129"/>
      <c r="C273" s="214" t="s">
        <v>670</v>
      </c>
      <c r="D273" s="214" t="s">
        <v>155</v>
      </c>
      <c r="E273" s="215" t="s">
        <v>1883</v>
      </c>
      <c r="F273" s="216" t="s">
        <v>1884</v>
      </c>
      <c r="G273" s="217" t="s">
        <v>1034</v>
      </c>
      <c r="H273" s="218">
        <v>18</v>
      </c>
      <c r="I273" s="131"/>
      <c r="J273" s="248">
        <f t="shared" si="20"/>
        <v>0</v>
      </c>
      <c r="K273" s="216" t="s">
        <v>159</v>
      </c>
      <c r="L273" s="32"/>
      <c r="M273" s="132" t="s">
        <v>1</v>
      </c>
      <c r="N273" s="133" t="s">
        <v>43</v>
      </c>
      <c r="P273" s="134">
        <f t="shared" si="21"/>
        <v>0</v>
      </c>
      <c r="Q273" s="134">
        <v>1.1E-4</v>
      </c>
      <c r="R273" s="134">
        <f t="shared" si="22"/>
        <v>1.98E-3</v>
      </c>
      <c r="S273" s="134">
        <v>0</v>
      </c>
      <c r="T273" s="135">
        <f t="shared" si="23"/>
        <v>0</v>
      </c>
      <c r="AR273" s="136" t="s">
        <v>271</v>
      </c>
      <c r="AT273" s="136" t="s">
        <v>155</v>
      </c>
      <c r="AU273" s="136" t="s">
        <v>88</v>
      </c>
      <c r="AY273" s="17" t="s">
        <v>153</v>
      </c>
      <c r="BE273" s="137">
        <f t="shared" si="24"/>
        <v>0</v>
      </c>
      <c r="BF273" s="137">
        <f t="shared" si="25"/>
        <v>0</v>
      </c>
      <c r="BG273" s="137">
        <f t="shared" si="26"/>
        <v>0</v>
      </c>
      <c r="BH273" s="137">
        <f t="shared" si="27"/>
        <v>0</v>
      </c>
      <c r="BI273" s="137">
        <f t="shared" si="28"/>
        <v>0</v>
      </c>
      <c r="BJ273" s="17" t="s">
        <v>86</v>
      </c>
      <c r="BK273" s="137">
        <f t="shared" si="29"/>
        <v>0</v>
      </c>
      <c r="BL273" s="17" t="s">
        <v>271</v>
      </c>
      <c r="BM273" s="136" t="s">
        <v>1885</v>
      </c>
    </row>
    <row r="274" spans="2:65" s="1" customFormat="1" ht="24.15" customHeight="1">
      <c r="B274" s="129"/>
      <c r="C274" s="214" t="s">
        <v>676</v>
      </c>
      <c r="D274" s="214" t="s">
        <v>155</v>
      </c>
      <c r="E274" s="215" t="s">
        <v>1886</v>
      </c>
      <c r="F274" s="216" t="s">
        <v>1887</v>
      </c>
      <c r="G274" s="217" t="s">
        <v>290</v>
      </c>
      <c r="H274" s="218">
        <v>7</v>
      </c>
      <c r="I274" s="131"/>
      <c r="J274" s="248">
        <f t="shared" si="20"/>
        <v>0</v>
      </c>
      <c r="K274" s="216" t="s">
        <v>159</v>
      </c>
      <c r="L274" s="32"/>
      <c r="M274" s="132" t="s">
        <v>1</v>
      </c>
      <c r="N274" s="133" t="s">
        <v>43</v>
      </c>
      <c r="P274" s="134">
        <f t="shared" si="21"/>
        <v>0</v>
      </c>
      <c r="Q274" s="134">
        <v>1.7000000000000001E-4</v>
      </c>
      <c r="R274" s="134">
        <f t="shared" si="22"/>
        <v>1.1900000000000001E-3</v>
      </c>
      <c r="S274" s="134">
        <v>0</v>
      </c>
      <c r="T274" s="135">
        <f t="shared" si="23"/>
        <v>0</v>
      </c>
      <c r="AR274" s="136" t="s">
        <v>271</v>
      </c>
      <c r="AT274" s="136" t="s">
        <v>155</v>
      </c>
      <c r="AU274" s="136" t="s">
        <v>88</v>
      </c>
      <c r="AY274" s="17" t="s">
        <v>153</v>
      </c>
      <c r="BE274" s="137">
        <f t="shared" si="24"/>
        <v>0</v>
      </c>
      <c r="BF274" s="137">
        <f t="shared" si="25"/>
        <v>0</v>
      </c>
      <c r="BG274" s="137">
        <f t="shared" si="26"/>
        <v>0</v>
      </c>
      <c r="BH274" s="137">
        <f t="shared" si="27"/>
        <v>0</v>
      </c>
      <c r="BI274" s="137">
        <f t="shared" si="28"/>
        <v>0</v>
      </c>
      <c r="BJ274" s="17" t="s">
        <v>86</v>
      </c>
      <c r="BK274" s="137">
        <f t="shared" si="29"/>
        <v>0</v>
      </c>
      <c r="BL274" s="17" t="s">
        <v>271</v>
      </c>
      <c r="BM274" s="136" t="s">
        <v>1888</v>
      </c>
    </row>
    <row r="275" spans="2:65" s="1" customFormat="1" ht="24.15" customHeight="1">
      <c r="B275" s="129"/>
      <c r="C275" s="214" t="s">
        <v>682</v>
      </c>
      <c r="D275" s="214" t="s">
        <v>155</v>
      </c>
      <c r="E275" s="215" t="s">
        <v>1889</v>
      </c>
      <c r="F275" s="216" t="s">
        <v>1890</v>
      </c>
      <c r="G275" s="217" t="s">
        <v>290</v>
      </c>
      <c r="H275" s="218">
        <v>6</v>
      </c>
      <c r="I275" s="131"/>
      <c r="J275" s="248">
        <f t="shared" si="20"/>
        <v>0</v>
      </c>
      <c r="K275" s="216" t="s">
        <v>159</v>
      </c>
      <c r="L275" s="32"/>
      <c r="M275" s="132" t="s">
        <v>1</v>
      </c>
      <c r="N275" s="133" t="s">
        <v>43</v>
      </c>
      <c r="P275" s="134">
        <f t="shared" si="21"/>
        <v>0</v>
      </c>
      <c r="Q275" s="134">
        <v>2.0000000000000001E-4</v>
      </c>
      <c r="R275" s="134">
        <f t="shared" si="22"/>
        <v>1.2000000000000001E-3</v>
      </c>
      <c r="S275" s="134">
        <v>0</v>
      </c>
      <c r="T275" s="135">
        <f t="shared" si="23"/>
        <v>0</v>
      </c>
      <c r="AR275" s="136" t="s">
        <v>271</v>
      </c>
      <c r="AT275" s="136" t="s">
        <v>155</v>
      </c>
      <c r="AU275" s="136" t="s">
        <v>88</v>
      </c>
      <c r="AY275" s="17" t="s">
        <v>153</v>
      </c>
      <c r="BE275" s="137">
        <f t="shared" si="24"/>
        <v>0</v>
      </c>
      <c r="BF275" s="137">
        <f t="shared" si="25"/>
        <v>0</v>
      </c>
      <c r="BG275" s="137">
        <f t="shared" si="26"/>
        <v>0</v>
      </c>
      <c r="BH275" s="137">
        <f t="shared" si="27"/>
        <v>0</v>
      </c>
      <c r="BI275" s="137">
        <f t="shared" si="28"/>
        <v>0</v>
      </c>
      <c r="BJ275" s="17" t="s">
        <v>86</v>
      </c>
      <c r="BK275" s="137">
        <f t="shared" si="29"/>
        <v>0</v>
      </c>
      <c r="BL275" s="17" t="s">
        <v>271</v>
      </c>
      <c r="BM275" s="136" t="s">
        <v>1891</v>
      </c>
    </row>
    <row r="276" spans="2:65" s="1" customFormat="1" ht="33" customHeight="1">
      <c r="B276" s="129"/>
      <c r="C276" s="214" t="s">
        <v>688</v>
      </c>
      <c r="D276" s="214" t="s">
        <v>155</v>
      </c>
      <c r="E276" s="215" t="s">
        <v>1892</v>
      </c>
      <c r="F276" s="216" t="s">
        <v>1893</v>
      </c>
      <c r="G276" s="217" t="s">
        <v>290</v>
      </c>
      <c r="H276" s="218">
        <v>24</v>
      </c>
      <c r="I276" s="131"/>
      <c r="J276" s="248">
        <f t="shared" si="20"/>
        <v>0</v>
      </c>
      <c r="K276" s="216" t="s">
        <v>159</v>
      </c>
      <c r="L276" s="32"/>
      <c r="M276" s="132" t="s">
        <v>1</v>
      </c>
      <c r="N276" s="133" t="s">
        <v>43</v>
      </c>
      <c r="P276" s="134">
        <f t="shared" si="21"/>
        <v>0</v>
      </c>
      <c r="Q276" s="134">
        <v>4.0000000000000002E-4</v>
      </c>
      <c r="R276" s="134">
        <f t="shared" si="22"/>
        <v>9.6000000000000009E-3</v>
      </c>
      <c r="S276" s="134">
        <v>0</v>
      </c>
      <c r="T276" s="135">
        <f t="shared" si="23"/>
        <v>0</v>
      </c>
      <c r="AR276" s="136" t="s">
        <v>271</v>
      </c>
      <c r="AT276" s="136" t="s">
        <v>155</v>
      </c>
      <c r="AU276" s="136" t="s">
        <v>88</v>
      </c>
      <c r="AY276" s="17" t="s">
        <v>153</v>
      </c>
      <c r="BE276" s="137">
        <f t="shared" si="24"/>
        <v>0</v>
      </c>
      <c r="BF276" s="137">
        <f t="shared" si="25"/>
        <v>0</v>
      </c>
      <c r="BG276" s="137">
        <f t="shared" si="26"/>
        <v>0</v>
      </c>
      <c r="BH276" s="137">
        <f t="shared" si="27"/>
        <v>0</v>
      </c>
      <c r="BI276" s="137">
        <f t="shared" si="28"/>
        <v>0</v>
      </c>
      <c r="BJ276" s="17" t="s">
        <v>86</v>
      </c>
      <c r="BK276" s="137">
        <f t="shared" si="29"/>
        <v>0</v>
      </c>
      <c r="BL276" s="17" t="s">
        <v>271</v>
      </c>
      <c r="BM276" s="136" t="s">
        <v>1894</v>
      </c>
    </row>
    <row r="277" spans="2:65" s="1" customFormat="1" ht="33" customHeight="1">
      <c r="B277" s="129"/>
      <c r="C277" s="214" t="s">
        <v>696</v>
      </c>
      <c r="D277" s="214" t="s">
        <v>155</v>
      </c>
      <c r="E277" s="215" t="s">
        <v>1895</v>
      </c>
      <c r="F277" s="216" t="s">
        <v>1896</v>
      </c>
      <c r="G277" s="217" t="s">
        <v>290</v>
      </c>
      <c r="H277" s="218">
        <v>25</v>
      </c>
      <c r="I277" s="131"/>
      <c r="J277" s="248">
        <f t="shared" si="20"/>
        <v>0</v>
      </c>
      <c r="K277" s="216" t="s">
        <v>159</v>
      </c>
      <c r="L277" s="32"/>
      <c r="M277" s="132" t="s">
        <v>1</v>
      </c>
      <c r="N277" s="133" t="s">
        <v>43</v>
      </c>
      <c r="P277" s="134">
        <f t="shared" si="21"/>
        <v>0</v>
      </c>
      <c r="Q277" s="134">
        <v>5.6999999999999998E-4</v>
      </c>
      <c r="R277" s="134">
        <f t="shared" si="22"/>
        <v>1.4249999999999999E-2</v>
      </c>
      <c r="S277" s="134">
        <v>0</v>
      </c>
      <c r="T277" s="135">
        <f t="shared" si="23"/>
        <v>0</v>
      </c>
      <c r="AR277" s="136" t="s">
        <v>271</v>
      </c>
      <c r="AT277" s="136" t="s">
        <v>155</v>
      </c>
      <c r="AU277" s="136" t="s">
        <v>88</v>
      </c>
      <c r="AY277" s="17" t="s">
        <v>153</v>
      </c>
      <c r="BE277" s="137">
        <f t="shared" si="24"/>
        <v>0</v>
      </c>
      <c r="BF277" s="137">
        <f t="shared" si="25"/>
        <v>0</v>
      </c>
      <c r="BG277" s="137">
        <f t="shared" si="26"/>
        <v>0</v>
      </c>
      <c r="BH277" s="137">
        <f t="shared" si="27"/>
        <v>0</v>
      </c>
      <c r="BI277" s="137">
        <f t="shared" si="28"/>
        <v>0</v>
      </c>
      <c r="BJ277" s="17" t="s">
        <v>86</v>
      </c>
      <c r="BK277" s="137">
        <f t="shared" si="29"/>
        <v>0</v>
      </c>
      <c r="BL277" s="17" t="s">
        <v>271</v>
      </c>
      <c r="BM277" s="136" t="s">
        <v>1897</v>
      </c>
    </row>
    <row r="278" spans="2:65" s="1" customFormat="1" ht="33" customHeight="1">
      <c r="B278" s="129"/>
      <c r="C278" s="214" t="s">
        <v>702</v>
      </c>
      <c r="D278" s="214" t="s">
        <v>155</v>
      </c>
      <c r="E278" s="215" t="s">
        <v>1898</v>
      </c>
      <c r="F278" s="216" t="s">
        <v>1899</v>
      </c>
      <c r="G278" s="217" t="s">
        <v>290</v>
      </c>
      <c r="H278" s="218">
        <v>18</v>
      </c>
      <c r="I278" s="131"/>
      <c r="J278" s="248">
        <f t="shared" si="20"/>
        <v>0</v>
      </c>
      <c r="K278" s="216" t="s">
        <v>159</v>
      </c>
      <c r="L278" s="32"/>
      <c r="M278" s="132" t="s">
        <v>1</v>
      </c>
      <c r="N278" s="133" t="s">
        <v>43</v>
      </c>
      <c r="P278" s="134">
        <f t="shared" si="21"/>
        <v>0</v>
      </c>
      <c r="Q278" s="134">
        <v>8.0000000000000004E-4</v>
      </c>
      <c r="R278" s="134">
        <f t="shared" si="22"/>
        <v>1.4400000000000001E-2</v>
      </c>
      <c r="S278" s="134">
        <v>0</v>
      </c>
      <c r="T278" s="135">
        <f t="shared" si="23"/>
        <v>0</v>
      </c>
      <c r="AR278" s="136" t="s">
        <v>271</v>
      </c>
      <c r="AT278" s="136" t="s">
        <v>155</v>
      </c>
      <c r="AU278" s="136" t="s">
        <v>88</v>
      </c>
      <c r="AY278" s="17" t="s">
        <v>153</v>
      </c>
      <c r="BE278" s="137">
        <f t="shared" si="24"/>
        <v>0</v>
      </c>
      <c r="BF278" s="137">
        <f t="shared" si="25"/>
        <v>0</v>
      </c>
      <c r="BG278" s="137">
        <f t="shared" si="26"/>
        <v>0</v>
      </c>
      <c r="BH278" s="137">
        <f t="shared" si="27"/>
        <v>0</v>
      </c>
      <c r="BI278" s="137">
        <f t="shared" si="28"/>
        <v>0</v>
      </c>
      <c r="BJ278" s="17" t="s">
        <v>86</v>
      </c>
      <c r="BK278" s="137">
        <f t="shared" si="29"/>
        <v>0</v>
      </c>
      <c r="BL278" s="17" t="s">
        <v>271</v>
      </c>
      <c r="BM278" s="136" t="s">
        <v>1900</v>
      </c>
    </row>
    <row r="279" spans="2:65" s="1" customFormat="1" ht="33" customHeight="1">
      <c r="B279" s="129"/>
      <c r="C279" s="214" t="s">
        <v>706</v>
      </c>
      <c r="D279" s="214" t="s">
        <v>155</v>
      </c>
      <c r="E279" s="215" t="s">
        <v>1901</v>
      </c>
      <c r="F279" s="216" t="s">
        <v>1902</v>
      </c>
      <c r="G279" s="217" t="s">
        <v>290</v>
      </c>
      <c r="H279" s="218">
        <v>15</v>
      </c>
      <c r="I279" s="131"/>
      <c r="J279" s="248">
        <f t="shared" si="20"/>
        <v>0</v>
      </c>
      <c r="K279" s="216" t="s">
        <v>159</v>
      </c>
      <c r="L279" s="32"/>
      <c r="M279" s="132" t="s">
        <v>1</v>
      </c>
      <c r="N279" s="133" t="s">
        <v>43</v>
      </c>
      <c r="P279" s="134">
        <f t="shared" si="21"/>
        <v>0</v>
      </c>
      <c r="Q279" s="134">
        <v>1.1999999999999999E-3</v>
      </c>
      <c r="R279" s="134">
        <f t="shared" si="22"/>
        <v>1.7999999999999999E-2</v>
      </c>
      <c r="S279" s="134">
        <v>0</v>
      </c>
      <c r="T279" s="135">
        <f t="shared" si="23"/>
        <v>0</v>
      </c>
      <c r="AR279" s="136" t="s">
        <v>271</v>
      </c>
      <c r="AT279" s="136" t="s">
        <v>155</v>
      </c>
      <c r="AU279" s="136" t="s">
        <v>88</v>
      </c>
      <c r="AY279" s="17" t="s">
        <v>153</v>
      </c>
      <c r="BE279" s="137">
        <f t="shared" si="24"/>
        <v>0</v>
      </c>
      <c r="BF279" s="137">
        <f t="shared" si="25"/>
        <v>0</v>
      </c>
      <c r="BG279" s="137">
        <f t="shared" si="26"/>
        <v>0</v>
      </c>
      <c r="BH279" s="137">
        <f t="shared" si="27"/>
        <v>0</v>
      </c>
      <c r="BI279" s="137">
        <f t="shared" si="28"/>
        <v>0</v>
      </c>
      <c r="BJ279" s="17" t="s">
        <v>86</v>
      </c>
      <c r="BK279" s="137">
        <f t="shared" si="29"/>
        <v>0</v>
      </c>
      <c r="BL279" s="17" t="s">
        <v>271</v>
      </c>
      <c r="BM279" s="136" t="s">
        <v>1903</v>
      </c>
    </row>
    <row r="280" spans="2:65" s="1" customFormat="1" ht="33" customHeight="1">
      <c r="B280" s="129"/>
      <c r="C280" s="214" t="s">
        <v>712</v>
      </c>
      <c r="D280" s="214" t="s">
        <v>155</v>
      </c>
      <c r="E280" s="215" t="s">
        <v>1904</v>
      </c>
      <c r="F280" s="216" t="s">
        <v>1905</v>
      </c>
      <c r="G280" s="217" t="s">
        <v>290</v>
      </c>
      <c r="H280" s="218">
        <v>12</v>
      </c>
      <c r="I280" s="131"/>
      <c r="J280" s="248">
        <f t="shared" si="20"/>
        <v>0</v>
      </c>
      <c r="K280" s="216" t="s">
        <v>159</v>
      </c>
      <c r="L280" s="32"/>
      <c r="M280" s="132" t="s">
        <v>1</v>
      </c>
      <c r="N280" s="133" t="s">
        <v>43</v>
      </c>
      <c r="P280" s="134">
        <f t="shared" si="21"/>
        <v>0</v>
      </c>
      <c r="Q280" s="134">
        <v>1.82E-3</v>
      </c>
      <c r="R280" s="134">
        <f t="shared" si="22"/>
        <v>2.1839999999999998E-2</v>
      </c>
      <c r="S280" s="134">
        <v>0</v>
      </c>
      <c r="T280" s="135">
        <f t="shared" si="23"/>
        <v>0</v>
      </c>
      <c r="AR280" s="136" t="s">
        <v>271</v>
      </c>
      <c r="AT280" s="136" t="s">
        <v>155</v>
      </c>
      <c r="AU280" s="136" t="s">
        <v>88</v>
      </c>
      <c r="AY280" s="17" t="s">
        <v>153</v>
      </c>
      <c r="BE280" s="137">
        <f t="shared" si="24"/>
        <v>0</v>
      </c>
      <c r="BF280" s="137">
        <f t="shared" si="25"/>
        <v>0</v>
      </c>
      <c r="BG280" s="137">
        <f t="shared" si="26"/>
        <v>0</v>
      </c>
      <c r="BH280" s="137">
        <f t="shared" si="27"/>
        <v>0</v>
      </c>
      <c r="BI280" s="137">
        <f t="shared" si="28"/>
        <v>0</v>
      </c>
      <c r="BJ280" s="17" t="s">
        <v>86</v>
      </c>
      <c r="BK280" s="137">
        <f t="shared" si="29"/>
        <v>0</v>
      </c>
      <c r="BL280" s="17" t="s">
        <v>271</v>
      </c>
      <c r="BM280" s="136" t="s">
        <v>1906</v>
      </c>
    </row>
    <row r="281" spans="2:65" s="1" customFormat="1" ht="24.15" customHeight="1">
      <c r="B281" s="129"/>
      <c r="C281" s="214" t="s">
        <v>717</v>
      </c>
      <c r="D281" s="214" t="s">
        <v>155</v>
      </c>
      <c r="E281" s="215" t="s">
        <v>1907</v>
      </c>
      <c r="F281" s="216" t="s">
        <v>1908</v>
      </c>
      <c r="G281" s="217" t="s">
        <v>290</v>
      </c>
      <c r="H281" s="218">
        <v>18</v>
      </c>
      <c r="I281" s="131"/>
      <c r="J281" s="248">
        <f t="shared" si="20"/>
        <v>0</v>
      </c>
      <c r="K281" s="216" t="s">
        <v>159</v>
      </c>
      <c r="L281" s="32"/>
      <c r="M281" s="132" t="s">
        <v>1</v>
      </c>
      <c r="N281" s="133" t="s">
        <v>43</v>
      </c>
      <c r="P281" s="134">
        <f t="shared" si="21"/>
        <v>0</v>
      </c>
      <c r="Q281" s="134">
        <v>2.0000000000000001E-4</v>
      </c>
      <c r="R281" s="134">
        <f t="shared" si="22"/>
        <v>3.6000000000000003E-3</v>
      </c>
      <c r="S281" s="134">
        <v>0</v>
      </c>
      <c r="T281" s="135">
        <f t="shared" si="23"/>
        <v>0</v>
      </c>
      <c r="AR281" s="136" t="s">
        <v>271</v>
      </c>
      <c r="AT281" s="136" t="s">
        <v>155</v>
      </c>
      <c r="AU281" s="136" t="s">
        <v>88</v>
      </c>
      <c r="AY281" s="17" t="s">
        <v>153</v>
      </c>
      <c r="BE281" s="137">
        <f t="shared" si="24"/>
        <v>0</v>
      </c>
      <c r="BF281" s="137">
        <f t="shared" si="25"/>
        <v>0</v>
      </c>
      <c r="BG281" s="137">
        <f t="shared" si="26"/>
        <v>0</v>
      </c>
      <c r="BH281" s="137">
        <f t="shared" si="27"/>
        <v>0</v>
      </c>
      <c r="BI281" s="137">
        <f t="shared" si="28"/>
        <v>0</v>
      </c>
      <c r="BJ281" s="17" t="s">
        <v>86</v>
      </c>
      <c r="BK281" s="137">
        <f t="shared" si="29"/>
        <v>0</v>
      </c>
      <c r="BL281" s="17" t="s">
        <v>271</v>
      </c>
      <c r="BM281" s="136" t="s">
        <v>1909</v>
      </c>
    </row>
    <row r="282" spans="2:65" s="1" customFormat="1" ht="33" customHeight="1">
      <c r="B282" s="129"/>
      <c r="C282" s="214" t="s">
        <v>721</v>
      </c>
      <c r="D282" s="214" t="s">
        <v>155</v>
      </c>
      <c r="E282" s="215" t="s">
        <v>1910</v>
      </c>
      <c r="F282" s="216" t="s">
        <v>1911</v>
      </c>
      <c r="G282" s="217" t="s">
        <v>1034</v>
      </c>
      <c r="H282" s="218">
        <v>1</v>
      </c>
      <c r="I282" s="131"/>
      <c r="J282" s="248">
        <f t="shared" si="20"/>
        <v>0</v>
      </c>
      <c r="K282" s="216" t="s">
        <v>159</v>
      </c>
      <c r="L282" s="32"/>
      <c r="M282" s="132" t="s">
        <v>1</v>
      </c>
      <c r="N282" s="133" t="s">
        <v>43</v>
      </c>
      <c r="P282" s="134">
        <f t="shared" si="21"/>
        <v>0</v>
      </c>
      <c r="Q282" s="134">
        <v>2.92E-2</v>
      </c>
      <c r="R282" s="134">
        <f t="shared" si="22"/>
        <v>2.92E-2</v>
      </c>
      <c r="S282" s="134">
        <v>0</v>
      </c>
      <c r="T282" s="135">
        <f t="shared" si="23"/>
        <v>0</v>
      </c>
      <c r="AR282" s="136" t="s">
        <v>271</v>
      </c>
      <c r="AT282" s="136" t="s">
        <v>155</v>
      </c>
      <c r="AU282" s="136" t="s">
        <v>88</v>
      </c>
      <c r="AY282" s="17" t="s">
        <v>153</v>
      </c>
      <c r="BE282" s="137">
        <f t="shared" si="24"/>
        <v>0</v>
      </c>
      <c r="BF282" s="137">
        <f t="shared" si="25"/>
        <v>0</v>
      </c>
      <c r="BG282" s="137">
        <f t="shared" si="26"/>
        <v>0</v>
      </c>
      <c r="BH282" s="137">
        <f t="shared" si="27"/>
        <v>0</v>
      </c>
      <c r="BI282" s="137">
        <f t="shared" si="28"/>
        <v>0</v>
      </c>
      <c r="BJ282" s="17" t="s">
        <v>86</v>
      </c>
      <c r="BK282" s="137">
        <f t="shared" si="29"/>
        <v>0</v>
      </c>
      <c r="BL282" s="17" t="s">
        <v>271</v>
      </c>
      <c r="BM282" s="136" t="s">
        <v>1912</v>
      </c>
    </row>
    <row r="283" spans="2:65" s="1" customFormat="1" ht="37.799999999999997" customHeight="1">
      <c r="B283" s="129"/>
      <c r="C283" s="214" t="s">
        <v>725</v>
      </c>
      <c r="D283" s="214" t="s">
        <v>155</v>
      </c>
      <c r="E283" s="215" t="s">
        <v>1913</v>
      </c>
      <c r="F283" s="216" t="s">
        <v>1914</v>
      </c>
      <c r="G283" s="217" t="s">
        <v>337</v>
      </c>
      <c r="H283" s="218">
        <v>88.1</v>
      </c>
      <c r="I283" s="131"/>
      <c r="J283" s="248">
        <f t="shared" si="20"/>
        <v>0</v>
      </c>
      <c r="K283" s="216" t="s">
        <v>159</v>
      </c>
      <c r="L283" s="32"/>
      <c r="M283" s="132" t="s">
        <v>1</v>
      </c>
      <c r="N283" s="133" t="s">
        <v>43</v>
      </c>
      <c r="P283" s="134">
        <f t="shared" si="21"/>
        <v>0</v>
      </c>
      <c r="Q283" s="134">
        <v>3.5E-4</v>
      </c>
      <c r="R283" s="134">
        <f t="shared" si="22"/>
        <v>3.0834999999999998E-2</v>
      </c>
      <c r="S283" s="134">
        <v>0</v>
      </c>
      <c r="T283" s="135">
        <f t="shared" si="23"/>
        <v>0</v>
      </c>
      <c r="AR283" s="136" t="s">
        <v>271</v>
      </c>
      <c r="AT283" s="136" t="s">
        <v>155</v>
      </c>
      <c r="AU283" s="136" t="s">
        <v>88</v>
      </c>
      <c r="AY283" s="17" t="s">
        <v>153</v>
      </c>
      <c r="BE283" s="137">
        <f t="shared" si="24"/>
        <v>0</v>
      </c>
      <c r="BF283" s="137">
        <f t="shared" si="25"/>
        <v>0</v>
      </c>
      <c r="BG283" s="137">
        <f t="shared" si="26"/>
        <v>0</v>
      </c>
      <c r="BH283" s="137">
        <f t="shared" si="27"/>
        <v>0</v>
      </c>
      <c r="BI283" s="137">
        <f t="shared" si="28"/>
        <v>0</v>
      </c>
      <c r="BJ283" s="17" t="s">
        <v>86</v>
      </c>
      <c r="BK283" s="137">
        <f t="shared" si="29"/>
        <v>0</v>
      </c>
      <c r="BL283" s="17" t="s">
        <v>271</v>
      </c>
      <c r="BM283" s="136" t="s">
        <v>1915</v>
      </c>
    </row>
    <row r="284" spans="2:65" s="1" customFormat="1" ht="33" customHeight="1">
      <c r="B284" s="129"/>
      <c r="C284" s="214" t="s">
        <v>729</v>
      </c>
      <c r="D284" s="214" t="s">
        <v>155</v>
      </c>
      <c r="E284" s="215" t="s">
        <v>1916</v>
      </c>
      <c r="F284" s="216" t="s">
        <v>1917</v>
      </c>
      <c r="G284" s="217" t="s">
        <v>337</v>
      </c>
      <c r="H284" s="218">
        <v>245.7</v>
      </c>
      <c r="I284" s="131"/>
      <c r="J284" s="248">
        <f t="shared" si="20"/>
        <v>0</v>
      </c>
      <c r="K284" s="216" t="s">
        <v>159</v>
      </c>
      <c r="L284" s="32"/>
      <c r="M284" s="132" t="s">
        <v>1</v>
      </c>
      <c r="N284" s="133" t="s">
        <v>43</v>
      </c>
      <c r="P284" s="134">
        <f t="shared" si="21"/>
        <v>0</v>
      </c>
      <c r="Q284" s="134">
        <v>1.0000000000000001E-5</v>
      </c>
      <c r="R284" s="134">
        <f t="shared" si="22"/>
        <v>2.457E-3</v>
      </c>
      <c r="S284" s="134">
        <v>0</v>
      </c>
      <c r="T284" s="135">
        <f t="shared" si="23"/>
        <v>0</v>
      </c>
      <c r="AR284" s="136" t="s">
        <v>271</v>
      </c>
      <c r="AT284" s="136" t="s">
        <v>155</v>
      </c>
      <c r="AU284" s="136" t="s">
        <v>88</v>
      </c>
      <c r="AY284" s="17" t="s">
        <v>153</v>
      </c>
      <c r="BE284" s="137">
        <f t="shared" si="24"/>
        <v>0</v>
      </c>
      <c r="BF284" s="137">
        <f t="shared" si="25"/>
        <v>0</v>
      </c>
      <c r="BG284" s="137">
        <f t="shared" si="26"/>
        <v>0</v>
      </c>
      <c r="BH284" s="137">
        <f t="shared" si="27"/>
        <v>0</v>
      </c>
      <c r="BI284" s="137">
        <f t="shared" si="28"/>
        <v>0</v>
      </c>
      <c r="BJ284" s="17" t="s">
        <v>86</v>
      </c>
      <c r="BK284" s="137">
        <f t="shared" si="29"/>
        <v>0</v>
      </c>
      <c r="BL284" s="17" t="s">
        <v>271</v>
      </c>
      <c r="BM284" s="136" t="s">
        <v>1918</v>
      </c>
    </row>
    <row r="285" spans="2:65" s="1" customFormat="1" ht="37.799999999999997" customHeight="1">
      <c r="B285" s="129"/>
      <c r="C285" s="214" t="s">
        <v>733</v>
      </c>
      <c r="D285" s="214" t="s">
        <v>155</v>
      </c>
      <c r="E285" s="215" t="s">
        <v>1919</v>
      </c>
      <c r="F285" s="216" t="s">
        <v>1920</v>
      </c>
      <c r="G285" s="217" t="s">
        <v>337</v>
      </c>
      <c r="H285" s="218">
        <v>197.5</v>
      </c>
      <c r="I285" s="131"/>
      <c r="J285" s="248">
        <f t="shared" si="20"/>
        <v>0</v>
      </c>
      <c r="K285" s="216" t="s">
        <v>159</v>
      </c>
      <c r="L285" s="32"/>
      <c r="M285" s="132" t="s">
        <v>1</v>
      </c>
      <c r="N285" s="133" t="s">
        <v>43</v>
      </c>
      <c r="P285" s="134">
        <f t="shared" si="21"/>
        <v>0</v>
      </c>
      <c r="Q285" s="134">
        <v>2.0000000000000002E-5</v>
      </c>
      <c r="R285" s="134">
        <f t="shared" si="22"/>
        <v>3.9500000000000004E-3</v>
      </c>
      <c r="S285" s="134">
        <v>0</v>
      </c>
      <c r="T285" s="135">
        <f t="shared" si="23"/>
        <v>0</v>
      </c>
      <c r="AR285" s="136" t="s">
        <v>271</v>
      </c>
      <c r="AT285" s="136" t="s">
        <v>155</v>
      </c>
      <c r="AU285" s="136" t="s">
        <v>88</v>
      </c>
      <c r="AY285" s="17" t="s">
        <v>153</v>
      </c>
      <c r="BE285" s="137">
        <f t="shared" si="24"/>
        <v>0</v>
      </c>
      <c r="BF285" s="137">
        <f t="shared" si="25"/>
        <v>0</v>
      </c>
      <c r="BG285" s="137">
        <f t="shared" si="26"/>
        <v>0</v>
      </c>
      <c r="BH285" s="137">
        <f t="shared" si="27"/>
        <v>0</v>
      </c>
      <c r="BI285" s="137">
        <f t="shared" si="28"/>
        <v>0</v>
      </c>
      <c r="BJ285" s="17" t="s">
        <v>86</v>
      </c>
      <c r="BK285" s="137">
        <f t="shared" si="29"/>
        <v>0</v>
      </c>
      <c r="BL285" s="17" t="s">
        <v>271</v>
      </c>
      <c r="BM285" s="136" t="s">
        <v>1921</v>
      </c>
    </row>
    <row r="286" spans="2:65" s="1" customFormat="1" ht="37.799999999999997" customHeight="1">
      <c r="B286" s="129"/>
      <c r="C286" s="214" t="s">
        <v>739</v>
      </c>
      <c r="D286" s="214" t="s">
        <v>155</v>
      </c>
      <c r="E286" s="215" t="s">
        <v>1922</v>
      </c>
      <c r="F286" s="216" t="s">
        <v>1923</v>
      </c>
      <c r="G286" s="217" t="s">
        <v>337</v>
      </c>
      <c r="H286" s="218">
        <v>48.2</v>
      </c>
      <c r="I286" s="131"/>
      <c r="J286" s="248">
        <f t="shared" si="20"/>
        <v>0</v>
      </c>
      <c r="K286" s="216" t="s">
        <v>159</v>
      </c>
      <c r="L286" s="32"/>
      <c r="M286" s="132" t="s">
        <v>1</v>
      </c>
      <c r="N286" s="133" t="s">
        <v>43</v>
      </c>
      <c r="P286" s="134">
        <f t="shared" si="21"/>
        <v>0</v>
      </c>
      <c r="Q286" s="134">
        <v>6.0000000000000002E-5</v>
      </c>
      <c r="R286" s="134">
        <f t="shared" si="22"/>
        <v>2.892E-3</v>
      </c>
      <c r="S286" s="134">
        <v>0</v>
      </c>
      <c r="T286" s="135">
        <f t="shared" si="23"/>
        <v>0</v>
      </c>
      <c r="AR286" s="136" t="s">
        <v>271</v>
      </c>
      <c r="AT286" s="136" t="s">
        <v>155</v>
      </c>
      <c r="AU286" s="136" t="s">
        <v>88</v>
      </c>
      <c r="AY286" s="17" t="s">
        <v>153</v>
      </c>
      <c r="BE286" s="137">
        <f t="shared" si="24"/>
        <v>0</v>
      </c>
      <c r="BF286" s="137">
        <f t="shared" si="25"/>
        <v>0</v>
      </c>
      <c r="BG286" s="137">
        <f t="shared" si="26"/>
        <v>0</v>
      </c>
      <c r="BH286" s="137">
        <f t="shared" si="27"/>
        <v>0</v>
      </c>
      <c r="BI286" s="137">
        <f t="shared" si="28"/>
        <v>0</v>
      </c>
      <c r="BJ286" s="17" t="s">
        <v>86</v>
      </c>
      <c r="BK286" s="137">
        <f t="shared" si="29"/>
        <v>0</v>
      </c>
      <c r="BL286" s="17" t="s">
        <v>271</v>
      </c>
      <c r="BM286" s="136" t="s">
        <v>1924</v>
      </c>
    </row>
    <row r="287" spans="2:65" s="1" customFormat="1" ht="44.25" customHeight="1">
      <c r="B287" s="129"/>
      <c r="C287" s="214" t="s">
        <v>745</v>
      </c>
      <c r="D287" s="214" t="s">
        <v>155</v>
      </c>
      <c r="E287" s="215" t="s">
        <v>1925</v>
      </c>
      <c r="F287" s="216" t="s">
        <v>1926</v>
      </c>
      <c r="G287" s="217" t="s">
        <v>873</v>
      </c>
      <c r="H287" s="244"/>
      <c r="I287" s="131"/>
      <c r="J287" s="248">
        <f t="shared" si="20"/>
        <v>0</v>
      </c>
      <c r="K287" s="216" t="s">
        <v>159</v>
      </c>
      <c r="L287" s="32"/>
      <c r="M287" s="132" t="s">
        <v>1</v>
      </c>
      <c r="N287" s="133" t="s">
        <v>43</v>
      </c>
      <c r="P287" s="134">
        <f t="shared" si="21"/>
        <v>0</v>
      </c>
      <c r="Q287" s="134">
        <v>0</v>
      </c>
      <c r="R287" s="134">
        <f t="shared" si="22"/>
        <v>0</v>
      </c>
      <c r="S287" s="134">
        <v>0</v>
      </c>
      <c r="T287" s="135">
        <f t="shared" si="23"/>
        <v>0</v>
      </c>
      <c r="AR287" s="136" t="s">
        <v>271</v>
      </c>
      <c r="AT287" s="136" t="s">
        <v>155</v>
      </c>
      <c r="AU287" s="136" t="s">
        <v>88</v>
      </c>
      <c r="AY287" s="17" t="s">
        <v>153</v>
      </c>
      <c r="BE287" s="137">
        <f t="shared" si="24"/>
        <v>0</v>
      </c>
      <c r="BF287" s="137">
        <f t="shared" si="25"/>
        <v>0</v>
      </c>
      <c r="BG287" s="137">
        <f t="shared" si="26"/>
        <v>0</v>
      </c>
      <c r="BH287" s="137">
        <f t="shared" si="27"/>
        <v>0</v>
      </c>
      <c r="BI287" s="137">
        <f t="shared" si="28"/>
        <v>0</v>
      </c>
      <c r="BJ287" s="17" t="s">
        <v>86</v>
      </c>
      <c r="BK287" s="137">
        <f t="shared" si="29"/>
        <v>0</v>
      </c>
      <c r="BL287" s="17" t="s">
        <v>271</v>
      </c>
      <c r="BM287" s="136" t="s">
        <v>1927</v>
      </c>
    </row>
    <row r="288" spans="2:65" s="11" customFormat="1" ht="22.8" customHeight="1">
      <c r="B288" s="119"/>
      <c r="C288" s="235"/>
      <c r="D288" s="236" t="s">
        <v>77</v>
      </c>
      <c r="E288" s="237" t="s">
        <v>1928</v>
      </c>
      <c r="F288" s="237" t="s">
        <v>1929</v>
      </c>
      <c r="G288" s="235"/>
      <c r="H288" s="235"/>
      <c r="I288" s="122"/>
      <c r="J288" s="247">
        <f>BK288</f>
        <v>0</v>
      </c>
      <c r="K288" s="235"/>
      <c r="L288" s="119"/>
      <c r="M288" s="123"/>
      <c r="P288" s="124">
        <f>SUM(P289:P309)</f>
        <v>0</v>
      </c>
      <c r="R288" s="124">
        <f>SUM(R289:R309)</f>
        <v>0.6319800000000001</v>
      </c>
      <c r="T288" s="125">
        <f>SUM(T289:T309)</f>
        <v>0</v>
      </c>
      <c r="AR288" s="120" t="s">
        <v>88</v>
      </c>
      <c r="AT288" s="126" t="s">
        <v>77</v>
      </c>
      <c r="AU288" s="126" t="s">
        <v>86</v>
      </c>
      <c r="AY288" s="120" t="s">
        <v>153</v>
      </c>
      <c r="BK288" s="127">
        <f>SUM(BK289:BK309)</f>
        <v>0</v>
      </c>
    </row>
    <row r="289" spans="2:65" s="1" customFormat="1" ht="37.799999999999997" customHeight="1">
      <c r="B289" s="129"/>
      <c r="C289" s="214" t="s">
        <v>757</v>
      </c>
      <c r="D289" s="214" t="s">
        <v>155</v>
      </c>
      <c r="E289" s="215" t="s">
        <v>1930</v>
      </c>
      <c r="F289" s="216" t="s">
        <v>1931</v>
      </c>
      <c r="G289" s="217" t="s">
        <v>1034</v>
      </c>
      <c r="H289" s="218">
        <v>1</v>
      </c>
      <c r="I289" s="131"/>
      <c r="J289" s="248">
        <f>ROUND(I289*H289,2)</f>
        <v>0</v>
      </c>
      <c r="K289" s="216" t="s">
        <v>159</v>
      </c>
      <c r="L289" s="32"/>
      <c r="M289" s="132" t="s">
        <v>1</v>
      </c>
      <c r="N289" s="133" t="s">
        <v>43</v>
      </c>
      <c r="P289" s="134">
        <f>O289*H289</f>
        <v>0</v>
      </c>
      <c r="Q289" s="134">
        <v>1.4760000000000001E-2</v>
      </c>
      <c r="R289" s="134">
        <f>Q289*H289</f>
        <v>1.4760000000000001E-2</v>
      </c>
      <c r="S289" s="134">
        <v>0</v>
      </c>
      <c r="T289" s="135">
        <f>S289*H289</f>
        <v>0</v>
      </c>
      <c r="AR289" s="136" t="s">
        <v>271</v>
      </c>
      <c r="AT289" s="136" t="s">
        <v>155</v>
      </c>
      <c r="AU289" s="136" t="s">
        <v>88</v>
      </c>
      <c r="AY289" s="17" t="s">
        <v>153</v>
      </c>
      <c r="BE289" s="137">
        <f>IF(N289="základní",J289,0)</f>
        <v>0</v>
      </c>
      <c r="BF289" s="137">
        <f>IF(N289="snížená",J289,0)</f>
        <v>0</v>
      </c>
      <c r="BG289" s="137">
        <f>IF(N289="zákl. přenesená",J289,0)</f>
        <v>0</v>
      </c>
      <c r="BH289" s="137">
        <f>IF(N289="sníž. přenesená",J289,0)</f>
        <v>0</v>
      </c>
      <c r="BI289" s="137">
        <f>IF(N289="nulová",J289,0)</f>
        <v>0</v>
      </c>
      <c r="BJ289" s="17" t="s">
        <v>86</v>
      </c>
      <c r="BK289" s="137">
        <f>ROUND(I289*H289,2)</f>
        <v>0</v>
      </c>
      <c r="BL289" s="17" t="s">
        <v>271</v>
      </c>
      <c r="BM289" s="136" t="s">
        <v>1932</v>
      </c>
    </row>
    <row r="290" spans="2:65" s="1" customFormat="1" ht="37.799999999999997" customHeight="1">
      <c r="B290" s="129"/>
      <c r="C290" s="214" t="s">
        <v>765</v>
      </c>
      <c r="D290" s="214" t="s">
        <v>155</v>
      </c>
      <c r="E290" s="215" t="s">
        <v>1933</v>
      </c>
      <c r="F290" s="216" t="s">
        <v>1934</v>
      </c>
      <c r="G290" s="217" t="s">
        <v>1034</v>
      </c>
      <c r="H290" s="218">
        <v>15</v>
      </c>
      <c r="I290" s="131"/>
      <c r="J290" s="248">
        <f>ROUND(I290*H290,2)</f>
        <v>0</v>
      </c>
      <c r="K290" s="216" t="s">
        <v>159</v>
      </c>
      <c r="L290" s="32"/>
      <c r="M290" s="132" t="s">
        <v>1</v>
      </c>
      <c r="N290" s="133" t="s">
        <v>43</v>
      </c>
      <c r="P290" s="134">
        <f>O290*H290</f>
        <v>0</v>
      </c>
      <c r="Q290" s="134">
        <v>1.374E-2</v>
      </c>
      <c r="R290" s="134">
        <f>Q290*H290</f>
        <v>0.20610000000000001</v>
      </c>
      <c r="S290" s="134">
        <v>0</v>
      </c>
      <c r="T290" s="135">
        <f>S290*H290</f>
        <v>0</v>
      </c>
      <c r="AR290" s="136" t="s">
        <v>271</v>
      </c>
      <c r="AT290" s="136" t="s">
        <v>155</v>
      </c>
      <c r="AU290" s="136" t="s">
        <v>88</v>
      </c>
      <c r="AY290" s="17" t="s">
        <v>153</v>
      </c>
      <c r="BE290" s="137">
        <f>IF(N290="základní",J290,0)</f>
        <v>0</v>
      </c>
      <c r="BF290" s="137">
        <f>IF(N290="snížená",J290,0)</f>
        <v>0</v>
      </c>
      <c r="BG290" s="137">
        <f>IF(N290="zákl. přenesená",J290,0)</f>
        <v>0</v>
      </c>
      <c r="BH290" s="137">
        <f>IF(N290="sníž. přenesená",J290,0)</f>
        <v>0</v>
      </c>
      <c r="BI290" s="137">
        <f>IF(N290="nulová",J290,0)</f>
        <v>0</v>
      </c>
      <c r="BJ290" s="17" t="s">
        <v>86</v>
      </c>
      <c r="BK290" s="137">
        <f>ROUND(I290*H290,2)</f>
        <v>0</v>
      </c>
      <c r="BL290" s="17" t="s">
        <v>271</v>
      </c>
      <c r="BM290" s="136" t="s">
        <v>1935</v>
      </c>
    </row>
    <row r="291" spans="2:65" s="1" customFormat="1" ht="16.5" customHeight="1">
      <c r="B291" s="129"/>
      <c r="C291" s="214" t="s">
        <v>771</v>
      </c>
      <c r="D291" s="214" t="s">
        <v>155</v>
      </c>
      <c r="E291" s="215" t="s">
        <v>1936</v>
      </c>
      <c r="F291" s="216" t="s">
        <v>1937</v>
      </c>
      <c r="G291" s="217" t="s">
        <v>290</v>
      </c>
      <c r="H291" s="218">
        <v>1</v>
      </c>
      <c r="I291" s="131"/>
      <c r="J291" s="248">
        <f>ROUND(I291*H291,2)</f>
        <v>0</v>
      </c>
      <c r="K291" s="216" t="s">
        <v>159</v>
      </c>
      <c r="L291" s="32"/>
      <c r="M291" s="132" t="s">
        <v>1</v>
      </c>
      <c r="N291" s="133" t="s">
        <v>43</v>
      </c>
      <c r="P291" s="134">
        <f>O291*H291</f>
        <v>0</v>
      </c>
      <c r="Q291" s="134">
        <v>5.5000000000000003E-4</v>
      </c>
      <c r="R291" s="134">
        <f>Q291*H291</f>
        <v>5.5000000000000003E-4</v>
      </c>
      <c r="S291" s="134">
        <v>0</v>
      </c>
      <c r="T291" s="135">
        <f>S291*H291</f>
        <v>0</v>
      </c>
      <c r="AR291" s="136" t="s">
        <v>271</v>
      </c>
      <c r="AT291" s="136" t="s">
        <v>155</v>
      </c>
      <c r="AU291" s="136" t="s">
        <v>88</v>
      </c>
      <c r="AY291" s="17" t="s">
        <v>153</v>
      </c>
      <c r="BE291" s="137">
        <f>IF(N291="základní",J291,0)</f>
        <v>0</v>
      </c>
      <c r="BF291" s="137">
        <f>IF(N291="snížená",J291,0)</f>
        <v>0</v>
      </c>
      <c r="BG291" s="137">
        <f>IF(N291="zákl. přenesená",J291,0)</f>
        <v>0</v>
      </c>
      <c r="BH291" s="137">
        <f>IF(N291="sníž. přenesená",J291,0)</f>
        <v>0</v>
      </c>
      <c r="BI291" s="137">
        <f>IF(N291="nulová",J291,0)</f>
        <v>0</v>
      </c>
      <c r="BJ291" s="17" t="s">
        <v>86</v>
      </c>
      <c r="BK291" s="137">
        <f>ROUND(I291*H291,2)</f>
        <v>0</v>
      </c>
      <c r="BL291" s="17" t="s">
        <v>271</v>
      </c>
      <c r="BM291" s="136" t="s">
        <v>1938</v>
      </c>
    </row>
    <row r="292" spans="2:65" s="13" customFormat="1">
      <c r="B292" s="143"/>
      <c r="C292" s="223"/>
      <c r="D292" s="220" t="s">
        <v>162</v>
      </c>
      <c r="E292" s="224" t="s">
        <v>1</v>
      </c>
      <c r="F292" s="225" t="s">
        <v>1036</v>
      </c>
      <c r="G292" s="223"/>
      <c r="H292" s="226">
        <v>1</v>
      </c>
      <c r="I292" s="145"/>
      <c r="J292" s="223"/>
      <c r="K292" s="223"/>
      <c r="L292" s="143"/>
      <c r="M292" s="146"/>
      <c r="T292" s="147"/>
      <c r="AT292" s="144" t="s">
        <v>162</v>
      </c>
      <c r="AU292" s="144" t="s">
        <v>88</v>
      </c>
      <c r="AV292" s="13" t="s">
        <v>88</v>
      </c>
      <c r="AW292" s="13" t="s">
        <v>32</v>
      </c>
      <c r="AX292" s="13" t="s">
        <v>86</v>
      </c>
      <c r="AY292" s="144" t="s">
        <v>153</v>
      </c>
    </row>
    <row r="293" spans="2:65" s="1" customFormat="1" ht="24.15" customHeight="1">
      <c r="B293" s="129"/>
      <c r="C293" s="238" t="s">
        <v>779</v>
      </c>
      <c r="D293" s="238" t="s">
        <v>366</v>
      </c>
      <c r="E293" s="239" t="s">
        <v>1939</v>
      </c>
      <c r="F293" s="240" t="s">
        <v>1940</v>
      </c>
      <c r="G293" s="241" t="s">
        <v>290</v>
      </c>
      <c r="H293" s="242">
        <v>1</v>
      </c>
      <c r="I293" s="159"/>
      <c r="J293" s="249">
        <f t="shared" ref="J293:J309" si="30">ROUND(I293*H293,2)</f>
        <v>0</v>
      </c>
      <c r="K293" s="240" t="s">
        <v>159</v>
      </c>
      <c r="L293" s="160"/>
      <c r="M293" s="161" t="s">
        <v>1</v>
      </c>
      <c r="N293" s="162" t="s">
        <v>43</v>
      </c>
      <c r="P293" s="134">
        <f t="shared" ref="P293:P309" si="31">O293*H293</f>
        <v>0</v>
      </c>
      <c r="Q293" s="134">
        <v>2.1899999999999999E-2</v>
      </c>
      <c r="R293" s="134">
        <f t="shared" ref="R293:R309" si="32">Q293*H293</f>
        <v>2.1899999999999999E-2</v>
      </c>
      <c r="S293" s="134">
        <v>0</v>
      </c>
      <c r="T293" s="135">
        <f t="shared" ref="T293:T309" si="33">S293*H293</f>
        <v>0</v>
      </c>
      <c r="AR293" s="136" t="s">
        <v>381</v>
      </c>
      <c r="AT293" s="136" t="s">
        <v>366</v>
      </c>
      <c r="AU293" s="136" t="s">
        <v>88</v>
      </c>
      <c r="AY293" s="17" t="s">
        <v>153</v>
      </c>
      <c r="BE293" s="137">
        <f t="shared" ref="BE293:BE309" si="34">IF(N293="základní",J293,0)</f>
        <v>0</v>
      </c>
      <c r="BF293" s="137">
        <f t="shared" ref="BF293:BF309" si="35">IF(N293="snížená",J293,0)</f>
        <v>0</v>
      </c>
      <c r="BG293" s="137">
        <f t="shared" ref="BG293:BG309" si="36">IF(N293="zákl. přenesená",J293,0)</f>
        <v>0</v>
      </c>
      <c r="BH293" s="137">
        <f t="shared" ref="BH293:BH309" si="37">IF(N293="sníž. přenesená",J293,0)</f>
        <v>0</v>
      </c>
      <c r="BI293" s="137">
        <f t="shared" ref="BI293:BI309" si="38">IF(N293="nulová",J293,0)</f>
        <v>0</v>
      </c>
      <c r="BJ293" s="17" t="s">
        <v>86</v>
      </c>
      <c r="BK293" s="137">
        <f t="shared" ref="BK293:BK309" si="39">ROUND(I293*H293,2)</f>
        <v>0</v>
      </c>
      <c r="BL293" s="17" t="s">
        <v>271</v>
      </c>
      <c r="BM293" s="136" t="s">
        <v>1941</v>
      </c>
    </row>
    <row r="294" spans="2:65" s="1" customFormat="1" ht="37.799999999999997" customHeight="1">
      <c r="B294" s="129"/>
      <c r="C294" s="214" t="s">
        <v>786</v>
      </c>
      <c r="D294" s="214" t="s">
        <v>155</v>
      </c>
      <c r="E294" s="215" t="s">
        <v>1942</v>
      </c>
      <c r="F294" s="216" t="s">
        <v>1943</v>
      </c>
      <c r="G294" s="217" t="s">
        <v>1034</v>
      </c>
      <c r="H294" s="218">
        <v>3</v>
      </c>
      <c r="I294" s="131"/>
      <c r="J294" s="248">
        <f t="shared" si="30"/>
        <v>0</v>
      </c>
      <c r="K294" s="216" t="s">
        <v>159</v>
      </c>
      <c r="L294" s="32"/>
      <c r="M294" s="132" t="s">
        <v>1</v>
      </c>
      <c r="N294" s="133" t="s">
        <v>43</v>
      </c>
      <c r="P294" s="134">
        <f t="shared" si="31"/>
        <v>0</v>
      </c>
      <c r="Q294" s="134">
        <v>1.197E-2</v>
      </c>
      <c r="R294" s="134">
        <f t="shared" si="32"/>
        <v>3.5909999999999997E-2</v>
      </c>
      <c r="S294" s="134">
        <v>0</v>
      </c>
      <c r="T294" s="135">
        <f t="shared" si="33"/>
        <v>0</v>
      </c>
      <c r="AR294" s="136" t="s">
        <v>271</v>
      </c>
      <c r="AT294" s="136" t="s">
        <v>155</v>
      </c>
      <c r="AU294" s="136" t="s">
        <v>88</v>
      </c>
      <c r="AY294" s="17" t="s">
        <v>153</v>
      </c>
      <c r="BE294" s="137">
        <f t="shared" si="34"/>
        <v>0</v>
      </c>
      <c r="BF294" s="137">
        <f t="shared" si="35"/>
        <v>0</v>
      </c>
      <c r="BG294" s="137">
        <f t="shared" si="36"/>
        <v>0</v>
      </c>
      <c r="BH294" s="137">
        <f t="shared" si="37"/>
        <v>0</v>
      </c>
      <c r="BI294" s="137">
        <f t="shared" si="38"/>
        <v>0</v>
      </c>
      <c r="BJ294" s="17" t="s">
        <v>86</v>
      </c>
      <c r="BK294" s="137">
        <f t="shared" si="39"/>
        <v>0</v>
      </c>
      <c r="BL294" s="17" t="s">
        <v>271</v>
      </c>
      <c r="BM294" s="136" t="s">
        <v>1944</v>
      </c>
    </row>
    <row r="295" spans="2:65" s="1" customFormat="1" ht="37.799999999999997" customHeight="1">
      <c r="B295" s="129"/>
      <c r="C295" s="214" t="s">
        <v>792</v>
      </c>
      <c r="D295" s="214" t="s">
        <v>155</v>
      </c>
      <c r="E295" s="215" t="s">
        <v>1945</v>
      </c>
      <c r="F295" s="216" t="s">
        <v>1946</v>
      </c>
      <c r="G295" s="217" t="s">
        <v>1034</v>
      </c>
      <c r="H295" s="218">
        <v>13</v>
      </c>
      <c r="I295" s="131"/>
      <c r="J295" s="248">
        <f t="shared" si="30"/>
        <v>0</v>
      </c>
      <c r="K295" s="216" t="s">
        <v>159</v>
      </c>
      <c r="L295" s="32"/>
      <c r="M295" s="132" t="s">
        <v>1</v>
      </c>
      <c r="N295" s="133" t="s">
        <v>43</v>
      </c>
      <c r="P295" s="134">
        <f t="shared" si="31"/>
        <v>0</v>
      </c>
      <c r="Q295" s="134">
        <v>1.047E-2</v>
      </c>
      <c r="R295" s="134">
        <f t="shared" si="32"/>
        <v>0.13611000000000001</v>
      </c>
      <c r="S295" s="134">
        <v>0</v>
      </c>
      <c r="T295" s="135">
        <f t="shared" si="33"/>
        <v>0</v>
      </c>
      <c r="AR295" s="136" t="s">
        <v>271</v>
      </c>
      <c r="AT295" s="136" t="s">
        <v>155</v>
      </c>
      <c r="AU295" s="136" t="s">
        <v>88</v>
      </c>
      <c r="AY295" s="17" t="s">
        <v>153</v>
      </c>
      <c r="BE295" s="137">
        <f t="shared" si="34"/>
        <v>0</v>
      </c>
      <c r="BF295" s="137">
        <f t="shared" si="35"/>
        <v>0</v>
      </c>
      <c r="BG295" s="137">
        <f t="shared" si="36"/>
        <v>0</v>
      </c>
      <c r="BH295" s="137">
        <f t="shared" si="37"/>
        <v>0</v>
      </c>
      <c r="BI295" s="137">
        <f t="shared" si="38"/>
        <v>0</v>
      </c>
      <c r="BJ295" s="17" t="s">
        <v>86</v>
      </c>
      <c r="BK295" s="137">
        <f t="shared" si="39"/>
        <v>0</v>
      </c>
      <c r="BL295" s="17" t="s">
        <v>271</v>
      </c>
      <c r="BM295" s="136" t="s">
        <v>1947</v>
      </c>
    </row>
    <row r="296" spans="2:65" s="1" customFormat="1" ht="24.15" customHeight="1">
      <c r="B296" s="129"/>
      <c r="C296" s="214" t="s">
        <v>797</v>
      </c>
      <c r="D296" s="214" t="s">
        <v>155</v>
      </c>
      <c r="E296" s="215" t="s">
        <v>1948</v>
      </c>
      <c r="F296" s="216" t="s">
        <v>1949</v>
      </c>
      <c r="G296" s="217" t="s">
        <v>1034</v>
      </c>
      <c r="H296" s="218">
        <v>2</v>
      </c>
      <c r="I296" s="131"/>
      <c r="J296" s="248">
        <f t="shared" si="30"/>
        <v>0</v>
      </c>
      <c r="K296" s="216" t="s">
        <v>159</v>
      </c>
      <c r="L296" s="32"/>
      <c r="M296" s="132" t="s">
        <v>1</v>
      </c>
      <c r="N296" s="133" t="s">
        <v>43</v>
      </c>
      <c r="P296" s="134">
        <f t="shared" si="31"/>
        <v>0</v>
      </c>
      <c r="Q296" s="134">
        <v>3.4680000000000002E-2</v>
      </c>
      <c r="R296" s="134">
        <f t="shared" si="32"/>
        <v>6.9360000000000005E-2</v>
      </c>
      <c r="S296" s="134">
        <v>0</v>
      </c>
      <c r="T296" s="135">
        <f t="shared" si="33"/>
        <v>0</v>
      </c>
      <c r="AR296" s="136" t="s">
        <v>271</v>
      </c>
      <c r="AT296" s="136" t="s">
        <v>155</v>
      </c>
      <c r="AU296" s="136" t="s">
        <v>88</v>
      </c>
      <c r="AY296" s="17" t="s">
        <v>153</v>
      </c>
      <c r="BE296" s="137">
        <f t="shared" si="34"/>
        <v>0</v>
      </c>
      <c r="BF296" s="137">
        <f t="shared" si="35"/>
        <v>0</v>
      </c>
      <c r="BG296" s="137">
        <f t="shared" si="36"/>
        <v>0</v>
      </c>
      <c r="BH296" s="137">
        <f t="shared" si="37"/>
        <v>0</v>
      </c>
      <c r="BI296" s="137">
        <f t="shared" si="38"/>
        <v>0</v>
      </c>
      <c r="BJ296" s="17" t="s">
        <v>86</v>
      </c>
      <c r="BK296" s="137">
        <f t="shared" si="39"/>
        <v>0</v>
      </c>
      <c r="BL296" s="17" t="s">
        <v>271</v>
      </c>
      <c r="BM296" s="136" t="s">
        <v>1950</v>
      </c>
    </row>
    <row r="297" spans="2:65" s="1" customFormat="1" ht="49.05" customHeight="1">
      <c r="B297" s="129"/>
      <c r="C297" s="214" t="s">
        <v>802</v>
      </c>
      <c r="D297" s="214" t="s">
        <v>155</v>
      </c>
      <c r="E297" s="215" t="s">
        <v>1951</v>
      </c>
      <c r="F297" s="216" t="s">
        <v>1952</v>
      </c>
      <c r="G297" s="217" t="s">
        <v>1034</v>
      </c>
      <c r="H297" s="218">
        <v>2</v>
      </c>
      <c r="I297" s="131"/>
      <c r="J297" s="248">
        <f t="shared" si="30"/>
        <v>0</v>
      </c>
      <c r="K297" s="216" t="s">
        <v>159</v>
      </c>
      <c r="L297" s="32"/>
      <c r="M297" s="132" t="s">
        <v>1</v>
      </c>
      <c r="N297" s="133" t="s">
        <v>43</v>
      </c>
      <c r="P297" s="134">
        <f t="shared" si="31"/>
        <v>0</v>
      </c>
      <c r="Q297" s="134">
        <v>3.6459999999999999E-2</v>
      </c>
      <c r="R297" s="134">
        <f t="shared" si="32"/>
        <v>7.2919999999999999E-2</v>
      </c>
      <c r="S297" s="134">
        <v>0</v>
      </c>
      <c r="T297" s="135">
        <f t="shared" si="33"/>
        <v>0</v>
      </c>
      <c r="AR297" s="136" t="s">
        <v>271</v>
      </c>
      <c r="AT297" s="136" t="s">
        <v>155</v>
      </c>
      <c r="AU297" s="136" t="s">
        <v>88</v>
      </c>
      <c r="AY297" s="17" t="s">
        <v>153</v>
      </c>
      <c r="BE297" s="137">
        <f t="shared" si="34"/>
        <v>0</v>
      </c>
      <c r="BF297" s="137">
        <f t="shared" si="35"/>
        <v>0</v>
      </c>
      <c r="BG297" s="137">
        <f t="shared" si="36"/>
        <v>0</v>
      </c>
      <c r="BH297" s="137">
        <f t="shared" si="37"/>
        <v>0</v>
      </c>
      <c r="BI297" s="137">
        <f t="shared" si="38"/>
        <v>0</v>
      </c>
      <c r="BJ297" s="17" t="s">
        <v>86</v>
      </c>
      <c r="BK297" s="137">
        <f t="shared" si="39"/>
        <v>0</v>
      </c>
      <c r="BL297" s="17" t="s">
        <v>271</v>
      </c>
      <c r="BM297" s="136" t="s">
        <v>1953</v>
      </c>
    </row>
    <row r="298" spans="2:65" s="1" customFormat="1" ht="24.15" customHeight="1">
      <c r="B298" s="129"/>
      <c r="C298" s="214" t="s">
        <v>810</v>
      </c>
      <c r="D298" s="214" t="s">
        <v>155</v>
      </c>
      <c r="E298" s="215" t="s">
        <v>1954</v>
      </c>
      <c r="F298" s="216" t="s">
        <v>1955</v>
      </c>
      <c r="G298" s="217" t="s">
        <v>1034</v>
      </c>
      <c r="H298" s="218">
        <v>16</v>
      </c>
      <c r="I298" s="131"/>
      <c r="J298" s="248">
        <f t="shared" si="30"/>
        <v>0</v>
      </c>
      <c r="K298" s="216" t="s">
        <v>159</v>
      </c>
      <c r="L298" s="32"/>
      <c r="M298" s="132" t="s">
        <v>1</v>
      </c>
      <c r="N298" s="133" t="s">
        <v>43</v>
      </c>
      <c r="P298" s="134">
        <f t="shared" si="31"/>
        <v>0</v>
      </c>
      <c r="Q298" s="134">
        <v>5.1999999999999995E-4</v>
      </c>
      <c r="R298" s="134">
        <f t="shared" si="32"/>
        <v>8.3199999999999993E-3</v>
      </c>
      <c r="S298" s="134">
        <v>0</v>
      </c>
      <c r="T298" s="135">
        <f t="shared" si="33"/>
        <v>0</v>
      </c>
      <c r="AR298" s="136" t="s">
        <v>271</v>
      </c>
      <c r="AT298" s="136" t="s">
        <v>155</v>
      </c>
      <c r="AU298" s="136" t="s">
        <v>88</v>
      </c>
      <c r="AY298" s="17" t="s">
        <v>153</v>
      </c>
      <c r="BE298" s="137">
        <f t="shared" si="34"/>
        <v>0</v>
      </c>
      <c r="BF298" s="137">
        <f t="shared" si="35"/>
        <v>0</v>
      </c>
      <c r="BG298" s="137">
        <f t="shared" si="36"/>
        <v>0</v>
      </c>
      <c r="BH298" s="137">
        <f t="shared" si="37"/>
        <v>0</v>
      </c>
      <c r="BI298" s="137">
        <f t="shared" si="38"/>
        <v>0</v>
      </c>
      <c r="BJ298" s="17" t="s">
        <v>86</v>
      </c>
      <c r="BK298" s="137">
        <f t="shared" si="39"/>
        <v>0</v>
      </c>
      <c r="BL298" s="17" t="s">
        <v>271</v>
      </c>
      <c r="BM298" s="136" t="s">
        <v>1956</v>
      </c>
    </row>
    <row r="299" spans="2:65" s="1" customFormat="1" ht="24.15" customHeight="1">
      <c r="B299" s="129"/>
      <c r="C299" s="214" t="s">
        <v>814</v>
      </c>
      <c r="D299" s="214" t="s">
        <v>155</v>
      </c>
      <c r="E299" s="215" t="s">
        <v>1957</v>
      </c>
      <c r="F299" s="216" t="s">
        <v>1958</v>
      </c>
      <c r="G299" s="217" t="s">
        <v>1034</v>
      </c>
      <c r="H299" s="218">
        <v>5</v>
      </c>
      <c r="I299" s="131"/>
      <c r="J299" s="248">
        <f t="shared" si="30"/>
        <v>0</v>
      </c>
      <c r="K299" s="216" t="s">
        <v>159</v>
      </c>
      <c r="L299" s="32"/>
      <c r="M299" s="132" t="s">
        <v>1</v>
      </c>
      <c r="N299" s="133" t="s">
        <v>43</v>
      </c>
      <c r="P299" s="134">
        <f t="shared" si="31"/>
        <v>0</v>
      </c>
      <c r="Q299" s="134">
        <v>5.1999999999999995E-4</v>
      </c>
      <c r="R299" s="134">
        <f t="shared" si="32"/>
        <v>2.5999999999999999E-3</v>
      </c>
      <c r="S299" s="134">
        <v>0</v>
      </c>
      <c r="T299" s="135">
        <f t="shared" si="33"/>
        <v>0</v>
      </c>
      <c r="AR299" s="136" t="s">
        <v>271</v>
      </c>
      <c r="AT299" s="136" t="s">
        <v>155</v>
      </c>
      <c r="AU299" s="136" t="s">
        <v>88</v>
      </c>
      <c r="AY299" s="17" t="s">
        <v>153</v>
      </c>
      <c r="BE299" s="137">
        <f t="shared" si="34"/>
        <v>0</v>
      </c>
      <c r="BF299" s="137">
        <f t="shared" si="35"/>
        <v>0</v>
      </c>
      <c r="BG299" s="137">
        <f t="shared" si="36"/>
        <v>0</v>
      </c>
      <c r="BH299" s="137">
        <f t="shared" si="37"/>
        <v>0</v>
      </c>
      <c r="BI299" s="137">
        <f t="shared" si="38"/>
        <v>0</v>
      </c>
      <c r="BJ299" s="17" t="s">
        <v>86</v>
      </c>
      <c r="BK299" s="137">
        <f t="shared" si="39"/>
        <v>0</v>
      </c>
      <c r="BL299" s="17" t="s">
        <v>271</v>
      </c>
      <c r="BM299" s="136" t="s">
        <v>1959</v>
      </c>
    </row>
    <row r="300" spans="2:65" s="1" customFormat="1" ht="24.15" customHeight="1">
      <c r="B300" s="129"/>
      <c r="C300" s="214" t="s">
        <v>818</v>
      </c>
      <c r="D300" s="214" t="s">
        <v>155</v>
      </c>
      <c r="E300" s="215" t="s">
        <v>1960</v>
      </c>
      <c r="F300" s="216" t="s">
        <v>1961</v>
      </c>
      <c r="G300" s="217" t="s">
        <v>1034</v>
      </c>
      <c r="H300" s="218">
        <v>1</v>
      </c>
      <c r="I300" s="131"/>
      <c r="J300" s="248">
        <f t="shared" si="30"/>
        <v>0</v>
      </c>
      <c r="K300" s="216" t="s">
        <v>159</v>
      </c>
      <c r="L300" s="32"/>
      <c r="M300" s="132" t="s">
        <v>1</v>
      </c>
      <c r="N300" s="133" t="s">
        <v>43</v>
      </c>
      <c r="P300" s="134">
        <f t="shared" si="31"/>
        <v>0</v>
      </c>
      <c r="Q300" s="134">
        <v>7.5000000000000002E-4</v>
      </c>
      <c r="R300" s="134">
        <f t="shared" si="32"/>
        <v>7.5000000000000002E-4</v>
      </c>
      <c r="S300" s="134">
        <v>0</v>
      </c>
      <c r="T300" s="135">
        <f t="shared" si="33"/>
        <v>0</v>
      </c>
      <c r="AR300" s="136" t="s">
        <v>271</v>
      </c>
      <c r="AT300" s="136" t="s">
        <v>155</v>
      </c>
      <c r="AU300" s="136" t="s">
        <v>88</v>
      </c>
      <c r="AY300" s="17" t="s">
        <v>153</v>
      </c>
      <c r="BE300" s="137">
        <f t="shared" si="34"/>
        <v>0</v>
      </c>
      <c r="BF300" s="137">
        <f t="shared" si="35"/>
        <v>0</v>
      </c>
      <c r="BG300" s="137">
        <f t="shared" si="36"/>
        <v>0</v>
      </c>
      <c r="BH300" s="137">
        <f t="shared" si="37"/>
        <v>0</v>
      </c>
      <c r="BI300" s="137">
        <f t="shared" si="38"/>
        <v>0</v>
      </c>
      <c r="BJ300" s="17" t="s">
        <v>86</v>
      </c>
      <c r="BK300" s="137">
        <f t="shared" si="39"/>
        <v>0</v>
      </c>
      <c r="BL300" s="17" t="s">
        <v>271</v>
      </c>
      <c r="BM300" s="136" t="s">
        <v>1962</v>
      </c>
    </row>
    <row r="301" spans="2:65" s="1" customFormat="1" ht="24.15" customHeight="1">
      <c r="B301" s="129"/>
      <c r="C301" s="214" t="s">
        <v>822</v>
      </c>
      <c r="D301" s="214" t="s">
        <v>155</v>
      </c>
      <c r="E301" s="215" t="s">
        <v>1963</v>
      </c>
      <c r="F301" s="216" t="s">
        <v>1964</v>
      </c>
      <c r="G301" s="217" t="s">
        <v>1034</v>
      </c>
      <c r="H301" s="218">
        <v>1</v>
      </c>
      <c r="I301" s="131"/>
      <c r="J301" s="248">
        <f t="shared" si="30"/>
        <v>0</v>
      </c>
      <c r="K301" s="216" t="s">
        <v>159</v>
      </c>
      <c r="L301" s="32"/>
      <c r="M301" s="132" t="s">
        <v>1</v>
      </c>
      <c r="N301" s="133" t="s">
        <v>43</v>
      </c>
      <c r="P301" s="134">
        <f t="shared" si="31"/>
        <v>0</v>
      </c>
      <c r="Q301" s="134">
        <v>7.5000000000000002E-4</v>
      </c>
      <c r="R301" s="134">
        <f t="shared" si="32"/>
        <v>7.5000000000000002E-4</v>
      </c>
      <c r="S301" s="134">
        <v>0</v>
      </c>
      <c r="T301" s="135">
        <f t="shared" si="33"/>
        <v>0</v>
      </c>
      <c r="AR301" s="136" t="s">
        <v>271</v>
      </c>
      <c r="AT301" s="136" t="s">
        <v>155</v>
      </c>
      <c r="AU301" s="136" t="s">
        <v>88</v>
      </c>
      <c r="AY301" s="17" t="s">
        <v>153</v>
      </c>
      <c r="BE301" s="137">
        <f t="shared" si="34"/>
        <v>0</v>
      </c>
      <c r="BF301" s="137">
        <f t="shared" si="35"/>
        <v>0</v>
      </c>
      <c r="BG301" s="137">
        <f t="shared" si="36"/>
        <v>0</v>
      </c>
      <c r="BH301" s="137">
        <f t="shared" si="37"/>
        <v>0</v>
      </c>
      <c r="BI301" s="137">
        <f t="shared" si="38"/>
        <v>0</v>
      </c>
      <c r="BJ301" s="17" t="s">
        <v>86</v>
      </c>
      <c r="BK301" s="137">
        <f t="shared" si="39"/>
        <v>0</v>
      </c>
      <c r="BL301" s="17" t="s">
        <v>271</v>
      </c>
      <c r="BM301" s="136" t="s">
        <v>1965</v>
      </c>
    </row>
    <row r="302" spans="2:65" s="1" customFormat="1" ht="33" customHeight="1">
      <c r="B302" s="129"/>
      <c r="C302" s="214" t="s">
        <v>827</v>
      </c>
      <c r="D302" s="214" t="s">
        <v>155</v>
      </c>
      <c r="E302" s="215" t="s">
        <v>1966</v>
      </c>
      <c r="F302" s="216" t="s">
        <v>1967</v>
      </c>
      <c r="G302" s="217" t="s">
        <v>1034</v>
      </c>
      <c r="H302" s="218">
        <v>1</v>
      </c>
      <c r="I302" s="131"/>
      <c r="J302" s="248">
        <f t="shared" si="30"/>
        <v>0</v>
      </c>
      <c r="K302" s="216" t="s">
        <v>159</v>
      </c>
      <c r="L302" s="32"/>
      <c r="M302" s="132" t="s">
        <v>1</v>
      </c>
      <c r="N302" s="133" t="s">
        <v>43</v>
      </c>
      <c r="P302" s="134">
        <f t="shared" si="31"/>
        <v>0</v>
      </c>
      <c r="Q302" s="134">
        <v>1.4749999999999999E-2</v>
      </c>
      <c r="R302" s="134">
        <f t="shared" si="32"/>
        <v>1.4749999999999999E-2</v>
      </c>
      <c r="S302" s="134">
        <v>0</v>
      </c>
      <c r="T302" s="135">
        <f t="shared" si="33"/>
        <v>0</v>
      </c>
      <c r="AR302" s="136" t="s">
        <v>271</v>
      </c>
      <c r="AT302" s="136" t="s">
        <v>155</v>
      </c>
      <c r="AU302" s="136" t="s">
        <v>88</v>
      </c>
      <c r="AY302" s="17" t="s">
        <v>153</v>
      </c>
      <c r="BE302" s="137">
        <f t="shared" si="34"/>
        <v>0</v>
      </c>
      <c r="BF302" s="137">
        <f t="shared" si="35"/>
        <v>0</v>
      </c>
      <c r="BG302" s="137">
        <f t="shared" si="36"/>
        <v>0</v>
      </c>
      <c r="BH302" s="137">
        <f t="shared" si="37"/>
        <v>0</v>
      </c>
      <c r="BI302" s="137">
        <f t="shared" si="38"/>
        <v>0</v>
      </c>
      <c r="BJ302" s="17" t="s">
        <v>86</v>
      </c>
      <c r="BK302" s="137">
        <f t="shared" si="39"/>
        <v>0</v>
      </c>
      <c r="BL302" s="17" t="s">
        <v>271</v>
      </c>
      <c r="BM302" s="136" t="s">
        <v>1968</v>
      </c>
    </row>
    <row r="303" spans="2:65" s="1" customFormat="1" ht="24.15" customHeight="1">
      <c r="B303" s="129"/>
      <c r="C303" s="214" t="s">
        <v>831</v>
      </c>
      <c r="D303" s="214" t="s">
        <v>155</v>
      </c>
      <c r="E303" s="215" t="s">
        <v>1969</v>
      </c>
      <c r="F303" s="216" t="s">
        <v>1970</v>
      </c>
      <c r="G303" s="217" t="s">
        <v>1034</v>
      </c>
      <c r="H303" s="218">
        <v>36</v>
      </c>
      <c r="I303" s="131"/>
      <c r="J303" s="248">
        <f t="shared" si="30"/>
        <v>0</v>
      </c>
      <c r="K303" s="216" t="s">
        <v>159</v>
      </c>
      <c r="L303" s="32"/>
      <c r="M303" s="132" t="s">
        <v>1</v>
      </c>
      <c r="N303" s="133" t="s">
        <v>43</v>
      </c>
      <c r="P303" s="134">
        <f t="shared" si="31"/>
        <v>0</v>
      </c>
      <c r="Q303" s="134">
        <v>2.4000000000000001E-4</v>
      </c>
      <c r="R303" s="134">
        <f t="shared" si="32"/>
        <v>8.6400000000000001E-3</v>
      </c>
      <c r="S303" s="134">
        <v>0</v>
      </c>
      <c r="T303" s="135">
        <f t="shared" si="33"/>
        <v>0</v>
      </c>
      <c r="AR303" s="136" t="s">
        <v>271</v>
      </c>
      <c r="AT303" s="136" t="s">
        <v>155</v>
      </c>
      <c r="AU303" s="136" t="s">
        <v>88</v>
      </c>
      <c r="AY303" s="17" t="s">
        <v>153</v>
      </c>
      <c r="BE303" s="137">
        <f t="shared" si="34"/>
        <v>0</v>
      </c>
      <c r="BF303" s="137">
        <f t="shared" si="35"/>
        <v>0</v>
      </c>
      <c r="BG303" s="137">
        <f t="shared" si="36"/>
        <v>0</v>
      </c>
      <c r="BH303" s="137">
        <f t="shared" si="37"/>
        <v>0</v>
      </c>
      <c r="BI303" s="137">
        <f t="shared" si="38"/>
        <v>0</v>
      </c>
      <c r="BJ303" s="17" t="s">
        <v>86</v>
      </c>
      <c r="BK303" s="137">
        <f t="shared" si="39"/>
        <v>0</v>
      </c>
      <c r="BL303" s="17" t="s">
        <v>271</v>
      </c>
      <c r="BM303" s="136" t="s">
        <v>1971</v>
      </c>
    </row>
    <row r="304" spans="2:65" s="1" customFormat="1" ht="21.75" customHeight="1">
      <c r="B304" s="129"/>
      <c r="C304" s="214" t="s">
        <v>835</v>
      </c>
      <c r="D304" s="214" t="s">
        <v>155</v>
      </c>
      <c r="E304" s="215" t="s">
        <v>1972</v>
      </c>
      <c r="F304" s="216" t="s">
        <v>1973</v>
      </c>
      <c r="G304" s="217" t="s">
        <v>1034</v>
      </c>
      <c r="H304" s="218">
        <v>16</v>
      </c>
      <c r="I304" s="131"/>
      <c r="J304" s="248">
        <f t="shared" si="30"/>
        <v>0</v>
      </c>
      <c r="K304" s="216" t="s">
        <v>159</v>
      </c>
      <c r="L304" s="32"/>
      <c r="M304" s="132" t="s">
        <v>1</v>
      </c>
      <c r="N304" s="133" t="s">
        <v>43</v>
      </c>
      <c r="P304" s="134">
        <f t="shared" si="31"/>
        <v>0</v>
      </c>
      <c r="Q304" s="134">
        <v>1.8E-3</v>
      </c>
      <c r="R304" s="134">
        <f t="shared" si="32"/>
        <v>2.8799999999999999E-2</v>
      </c>
      <c r="S304" s="134">
        <v>0</v>
      </c>
      <c r="T304" s="135">
        <f t="shared" si="33"/>
        <v>0</v>
      </c>
      <c r="AR304" s="136" t="s">
        <v>271</v>
      </c>
      <c r="AT304" s="136" t="s">
        <v>155</v>
      </c>
      <c r="AU304" s="136" t="s">
        <v>88</v>
      </c>
      <c r="AY304" s="17" t="s">
        <v>153</v>
      </c>
      <c r="BE304" s="137">
        <f t="shared" si="34"/>
        <v>0</v>
      </c>
      <c r="BF304" s="137">
        <f t="shared" si="35"/>
        <v>0</v>
      </c>
      <c r="BG304" s="137">
        <f t="shared" si="36"/>
        <v>0</v>
      </c>
      <c r="BH304" s="137">
        <f t="shared" si="37"/>
        <v>0</v>
      </c>
      <c r="BI304" s="137">
        <f t="shared" si="38"/>
        <v>0</v>
      </c>
      <c r="BJ304" s="17" t="s">
        <v>86</v>
      </c>
      <c r="BK304" s="137">
        <f t="shared" si="39"/>
        <v>0</v>
      </c>
      <c r="BL304" s="17" t="s">
        <v>271</v>
      </c>
      <c r="BM304" s="136" t="s">
        <v>1974</v>
      </c>
    </row>
    <row r="305" spans="2:65" s="1" customFormat="1" ht="16.5" customHeight="1">
      <c r="B305" s="129"/>
      <c r="C305" s="214" t="s">
        <v>841</v>
      </c>
      <c r="D305" s="214" t="s">
        <v>155</v>
      </c>
      <c r="E305" s="215" t="s">
        <v>1975</v>
      </c>
      <c r="F305" s="216" t="s">
        <v>1976</v>
      </c>
      <c r="G305" s="217" t="s">
        <v>1034</v>
      </c>
      <c r="H305" s="218">
        <v>2</v>
      </c>
      <c r="I305" s="131"/>
      <c r="J305" s="248">
        <f t="shared" si="30"/>
        <v>0</v>
      </c>
      <c r="K305" s="216" t="s">
        <v>159</v>
      </c>
      <c r="L305" s="32"/>
      <c r="M305" s="132" t="s">
        <v>1</v>
      </c>
      <c r="N305" s="133" t="s">
        <v>43</v>
      </c>
      <c r="P305" s="134">
        <f t="shared" si="31"/>
        <v>0</v>
      </c>
      <c r="Q305" s="134">
        <v>1.8400000000000001E-3</v>
      </c>
      <c r="R305" s="134">
        <f t="shared" si="32"/>
        <v>3.6800000000000001E-3</v>
      </c>
      <c r="S305" s="134">
        <v>0</v>
      </c>
      <c r="T305" s="135">
        <f t="shared" si="33"/>
        <v>0</v>
      </c>
      <c r="AR305" s="136" t="s">
        <v>271</v>
      </c>
      <c r="AT305" s="136" t="s">
        <v>155</v>
      </c>
      <c r="AU305" s="136" t="s">
        <v>88</v>
      </c>
      <c r="AY305" s="17" t="s">
        <v>153</v>
      </c>
      <c r="BE305" s="137">
        <f t="shared" si="34"/>
        <v>0</v>
      </c>
      <c r="BF305" s="137">
        <f t="shared" si="35"/>
        <v>0</v>
      </c>
      <c r="BG305" s="137">
        <f t="shared" si="36"/>
        <v>0</v>
      </c>
      <c r="BH305" s="137">
        <f t="shared" si="37"/>
        <v>0</v>
      </c>
      <c r="BI305" s="137">
        <f t="shared" si="38"/>
        <v>0</v>
      </c>
      <c r="BJ305" s="17" t="s">
        <v>86</v>
      </c>
      <c r="BK305" s="137">
        <f t="shared" si="39"/>
        <v>0</v>
      </c>
      <c r="BL305" s="17" t="s">
        <v>271</v>
      </c>
      <c r="BM305" s="136" t="s">
        <v>1977</v>
      </c>
    </row>
    <row r="306" spans="2:65" s="1" customFormat="1" ht="24.15" customHeight="1">
      <c r="B306" s="129"/>
      <c r="C306" s="214" t="s">
        <v>849</v>
      </c>
      <c r="D306" s="214" t="s">
        <v>155</v>
      </c>
      <c r="E306" s="215" t="s">
        <v>1978</v>
      </c>
      <c r="F306" s="216" t="s">
        <v>1979</v>
      </c>
      <c r="G306" s="217" t="s">
        <v>290</v>
      </c>
      <c r="H306" s="218">
        <v>16</v>
      </c>
      <c r="I306" s="131"/>
      <c r="J306" s="248">
        <f t="shared" si="30"/>
        <v>0</v>
      </c>
      <c r="K306" s="216" t="s">
        <v>159</v>
      </c>
      <c r="L306" s="32"/>
      <c r="M306" s="132" t="s">
        <v>1</v>
      </c>
      <c r="N306" s="133" t="s">
        <v>43</v>
      </c>
      <c r="P306" s="134">
        <f t="shared" si="31"/>
        <v>0</v>
      </c>
      <c r="Q306" s="134">
        <v>2.4000000000000001E-4</v>
      </c>
      <c r="R306" s="134">
        <f t="shared" si="32"/>
        <v>3.8400000000000001E-3</v>
      </c>
      <c r="S306" s="134">
        <v>0</v>
      </c>
      <c r="T306" s="135">
        <f t="shared" si="33"/>
        <v>0</v>
      </c>
      <c r="AR306" s="136" t="s">
        <v>271</v>
      </c>
      <c r="AT306" s="136" t="s">
        <v>155</v>
      </c>
      <c r="AU306" s="136" t="s">
        <v>88</v>
      </c>
      <c r="AY306" s="17" t="s">
        <v>153</v>
      </c>
      <c r="BE306" s="137">
        <f t="shared" si="34"/>
        <v>0</v>
      </c>
      <c r="BF306" s="137">
        <f t="shared" si="35"/>
        <v>0</v>
      </c>
      <c r="BG306" s="137">
        <f t="shared" si="36"/>
        <v>0</v>
      </c>
      <c r="BH306" s="137">
        <f t="shared" si="37"/>
        <v>0</v>
      </c>
      <c r="BI306" s="137">
        <f t="shared" si="38"/>
        <v>0</v>
      </c>
      <c r="BJ306" s="17" t="s">
        <v>86</v>
      </c>
      <c r="BK306" s="137">
        <f t="shared" si="39"/>
        <v>0</v>
      </c>
      <c r="BL306" s="17" t="s">
        <v>271</v>
      </c>
      <c r="BM306" s="136" t="s">
        <v>1980</v>
      </c>
    </row>
    <row r="307" spans="2:65" s="1" customFormat="1" ht="37.799999999999997" customHeight="1">
      <c r="B307" s="129"/>
      <c r="C307" s="214" t="s">
        <v>855</v>
      </c>
      <c r="D307" s="214" t="s">
        <v>155</v>
      </c>
      <c r="E307" s="215" t="s">
        <v>1981</v>
      </c>
      <c r="F307" s="216" t="s">
        <v>1982</v>
      </c>
      <c r="G307" s="217" t="s">
        <v>290</v>
      </c>
      <c r="H307" s="218">
        <v>2</v>
      </c>
      <c r="I307" s="131"/>
      <c r="J307" s="248">
        <f t="shared" si="30"/>
        <v>0</v>
      </c>
      <c r="K307" s="216" t="s">
        <v>159</v>
      </c>
      <c r="L307" s="32"/>
      <c r="M307" s="132" t="s">
        <v>1</v>
      </c>
      <c r="N307" s="133" t="s">
        <v>43</v>
      </c>
      <c r="P307" s="134">
        <f t="shared" si="31"/>
        <v>0</v>
      </c>
      <c r="Q307" s="134">
        <v>4.8000000000000001E-4</v>
      </c>
      <c r="R307" s="134">
        <f t="shared" si="32"/>
        <v>9.6000000000000002E-4</v>
      </c>
      <c r="S307" s="134">
        <v>0</v>
      </c>
      <c r="T307" s="135">
        <f t="shared" si="33"/>
        <v>0</v>
      </c>
      <c r="AR307" s="136" t="s">
        <v>271</v>
      </c>
      <c r="AT307" s="136" t="s">
        <v>155</v>
      </c>
      <c r="AU307" s="136" t="s">
        <v>88</v>
      </c>
      <c r="AY307" s="17" t="s">
        <v>153</v>
      </c>
      <c r="BE307" s="137">
        <f t="shared" si="34"/>
        <v>0</v>
      </c>
      <c r="BF307" s="137">
        <f t="shared" si="35"/>
        <v>0</v>
      </c>
      <c r="BG307" s="137">
        <f t="shared" si="36"/>
        <v>0</v>
      </c>
      <c r="BH307" s="137">
        <f t="shared" si="37"/>
        <v>0</v>
      </c>
      <c r="BI307" s="137">
        <f t="shared" si="38"/>
        <v>0</v>
      </c>
      <c r="BJ307" s="17" t="s">
        <v>86</v>
      </c>
      <c r="BK307" s="137">
        <f t="shared" si="39"/>
        <v>0</v>
      </c>
      <c r="BL307" s="17" t="s">
        <v>271</v>
      </c>
      <c r="BM307" s="136" t="s">
        <v>1983</v>
      </c>
    </row>
    <row r="308" spans="2:65" s="1" customFormat="1" ht="33" customHeight="1">
      <c r="B308" s="129"/>
      <c r="C308" s="214" t="s">
        <v>860</v>
      </c>
      <c r="D308" s="214" t="s">
        <v>155</v>
      </c>
      <c r="E308" s="215" t="s">
        <v>1984</v>
      </c>
      <c r="F308" s="216" t="s">
        <v>1985</v>
      </c>
      <c r="G308" s="217" t="s">
        <v>290</v>
      </c>
      <c r="H308" s="218">
        <v>1</v>
      </c>
      <c r="I308" s="131"/>
      <c r="J308" s="248">
        <f t="shared" si="30"/>
        <v>0</v>
      </c>
      <c r="K308" s="216" t="s">
        <v>159</v>
      </c>
      <c r="L308" s="32"/>
      <c r="M308" s="132" t="s">
        <v>1</v>
      </c>
      <c r="N308" s="133" t="s">
        <v>43</v>
      </c>
      <c r="P308" s="134">
        <f t="shared" si="31"/>
        <v>0</v>
      </c>
      <c r="Q308" s="134">
        <v>1.2800000000000001E-3</v>
      </c>
      <c r="R308" s="134">
        <f t="shared" si="32"/>
        <v>1.2800000000000001E-3</v>
      </c>
      <c r="S308" s="134">
        <v>0</v>
      </c>
      <c r="T308" s="135">
        <f t="shared" si="33"/>
        <v>0</v>
      </c>
      <c r="AR308" s="136" t="s">
        <v>271</v>
      </c>
      <c r="AT308" s="136" t="s">
        <v>155</v>
      </c>
      <c r="AU308" s="136" t="s">
        <v>88</v>
      </c>
      <c r="AY308" s="17" t="s">
        <v>153</v>
      </c>
      <c r="BE308" s="137">
        <f t="shared" si="34"/>
        <v>0</v>
      </c>
      <c r="BF308" s="137">
        <f t="shared" si="35"/>
        <v>0</v>
      </c>
      <c r="BG308" s="137">
        <f t="shared" si="36"/>
        <v>0</v>
      </c>
      <c r="BH308" s="137">
        <f t="shared" si="37"/>
        <v>0</v>
      </c>
      <c r="BI308" s="137">
        <f t="shared" si="38"/>
        <v>0</v>
      </c>
      <c r="BJ308" s="17" t="s">
        <v>86</v>
      </c>
      <c r="BK308" s="137">
        <f t="shared" si="39"/>
        <v>0</v>
      </c>
      <c r="BL308" s="17" t="s">
        <v>271</v>
      </c>
      <c r="BM308" s="136" t="s">
        <v>1986</v>
      </c>
    </row>
    <row r="309" spans="2:65" s="1" customFormat="1" ht="44.25" customHeight="1">
      <c r="B309" s="129"/>
      <c r="C309" s="214" t="s">
        <v>865</v>
      </c>
      <c r="D309" s="214" t="s">
        <v>155</v>
      </c>
      <c r="E309" s="215" t="s">
        <v>1987</v>
      </c>
      <c r="F309" s="216" t="s">
        <v>1988</v>
      </c>
      <c r="G309" s="217" t="s">
        <v>873</v>
      </c>
      <c r="H309" s="163"/>
      <c r="I309" s="131"/>
      <c r="J309" s="248">
        <f t="shared" si="30"/>
        <v>0</v>
      </c>
      <c r="K309" s="216" t="s">
        <v>159</v>
      </c>
      <c r="L309" s="32"/>
      <c r="M309" s="132" t="s">
        <v>1</v>
      </c>
      <c r="N309" s="133" t="s">
        <v>43</v>
      </c>
      <c r="P309" s="134">
        <f t="shared" si="31"/>
        <v>0</v>
      </c>
      <c r="Q309" s="134">
        <v>0</v>
      </c>
      <c r="R309" s="134">
        <f t="shared" si="32"/>
        <v>0</v>
      </c>
      <c r="S309" s="134">
        <v>0</v>
      </c>
      <c r="T309" s="135">
        <f t="shared" si="33"/>
        <v>0</v>
      </c>
      <c r="AR309" s="136" t="s">
        <v>271</v>
      </c>
      <c r="AT309" s="136" t="s">
        <v>155</v>
      </c>
      <c r="AU309" s="136" t="s">
        <v>88</v>
      </c>
      <c r="AY309" s="17" t="s">
        <v>153</v>
      </c>
      <c r="BE309" s="137">
        <f t="shared" si="34"/>
        <v>0</v>
      </c>
      <c r="BF309" s="137">
        <f t="shared" si="35"/>
        <v>0</v>
      </c>
      <c r="BG309" s="137">
        <f t="shared" si="36"/>
        <v>0</v>
      </c>
      <c r="BH309" s="137">
        <f t="shared" si="37"/>
        <v>0</v>
      </c>
      <c r="BI309" s="137">
        <f t="shared" si="38"/>
        <v>0</v>
      </c>
      <c r="BJ309" s="17" t="s">
        <v>86</v>
      </c>
      <c r="BK309" s="137">
        <f t="shared" si="39"/>
        <v>0</v>
      </c>
      <c r="BL309" s="17" t="s">
        <v>271</v>
      </c>
      <c r="BM309" s="136" t="s">
        <v>1989</v>
      </c>
    </row>
    <row r="310" spans="2:65" s="11" customFormat="1" ht="22.8" customHeight="1">
      <c r="B310" s="119"/>
      <c r="C310" s="235"/>
      <c r="D310" s="236" t="s">
        <v>77</v>
      </c>
      <c r="E310" s="237" t="s">
        <v>1990</v>
      </c>
      <c r="F310" s="237" t="s">
        <v>1991</v>
      </c>
      <c r="G310" s="235"/>
      <c r="H310" s="235"/>
      <c r="I310" s="122"/>
      <c r="J310" s="247">
        <f>BK310</f>
        <v>0</v>
      </c>
      <c r="K310" s="235"/>
      <c r="L310" s="119"/>
      <c r="M310" s="123"/>
      <c r="P310" s="124">
        <f>SUM(P311:P312)</f>
        <v>0</v>
      </c>
      <c r="R310" s="124">
        <f>SUM(R311:R312)</f>
        <v>0.25140000000000001</v>
      </c>
      <c r="T310" s="125">
        <f>SUM(T311:T312)</f>
        <v>0</v>
      </c>
      <c r="AR310" s="120" t="s">
        <v>88</v>
      </c>
      <c r="AT310" s="126" t="s">
        <v>77</v>
      </c>
      <c r="AU310" s="126" t="s">
        <v>86</v>
      </c>
      <c r="AY310" s="120" t="s">
        <v>153</v>
      </c>
      <c r="BK310" s="127">
        <f>SUM(BK311:BK312)</f>
        <v>0</v>
      </c>
    </row>
    <row r="311" spans="2:65" s="1" customFormat="1" ht="49.05" customHeight="1">
      <c r="B311" s="129"/>
      <c r="C311" s="214" t="s">
        <v>870</v>
      </c>
      <c r="D311" s="214" t="s">
        <v>155</v>
      </c>
      <c r="E311" s="215" t="s">
        <v>1992</v>
      </c>
      <c r="F311" s="216" t="s">
        <v>1993</v>
      </c>
      <c r="G311" s="217" t="s">
        <v>1034</v>
      </c>
      <c r="H311" s="218">
        <v>2</v>
      </c>
      <c r="I311" s="131"/>
      <c r="J311" s="248">
        <f>ROUND(I311*H311,2)</f>
        <v>0</v>
      </c>
      <c r="K311" s="216" t="s">
        <v>159</v>
      </c>
      <c r="L311" s="32"/>
      <c r="M311" s="132" t="s">
        <v>1</v>
      </c>
      <c r="N311" s="133" t="s">
        <v>43</v>
      </c>
      <c r="P311" s="134">
        <f>O311*H311</f>
        <v>0</v>
      </c>
      <c r="Q311" s="134">
        <v>0.12570000000000001</v>
      </c>
      <c r="R311" s="134">
        <f>Q311*H311</f>
        <v>0.25140000000000001</v>
      </c>
      <c r="S311" s="134">
        <v>0</v>
      </c>
      <c r="T311" s="135">
        <f>S311*H311</f>
        <v>0</v>
      </c>
      <c r="AR311" s="136" t="s">
        <v>271</v>
      </c>
      <c r="AT311" s="136" t="s">
        <v>155</v>
      </c>
      <c r="AU311" s="136" t="s">
        <v>88</v>
      </c>
      <c r="AY311" s="17" t="s">
        <v>153</v>
      </c>
      <c r="BE311" s="137">
        <f>IF(N311="základní",J311,0)</f>
        <v>0</v>
      </c>
      <c r="BF311" s="137">
        <f>IF(N311="snížená",J311,0)</f>
        <v>0</v>
      </c>
      <c r="BG311" s="137">
        <f>IF(N311="zákl. přenesená",J311,0)</f>
        <v>0</v>
      </c>
      <c r="BH311" s="137">
        <f>IF(N311="sníž. přenesená",J311,0)</f>
        <v>0</v>
      </c>
      <c r="BI311" s="137">
        <f>IF(N311="nulová",J311,0)</f>
        <v>0</v>
      </c>
      <c r="BJ311" s="17" t="s">
        <v>86</v>
      </c>
      <c r="BK311" s="137">
        <f>ROUND(I311*H311,2)</f>
        <v>0</v>
      </c>
      <c r="BL311" s="17" t="s">
        <v>271</v>
      </c>
      <c r="BM311" s="136" t="s">
        <v>1994</v>
      </c>
    </row>
    <row r="312" spans="2:65" s="1" customFormat="1" ht="44.25" customHeight="1">
      <c r="B312" s="129"/>
      <c r="C312" s="214" t="s">
        <v>877</v>
      </c>
      <c r="D312" s="214" t="s">
        <v>155</v>
      </c>
      <c r="E312" s="215" t="s">
        <v>1995</v>
      </c>
      <c r="F312" s="216" t="s">
        <v>1996</v>
      </c>
      <c r="G312" s="217" t="s">
        <v>873</v>
      </c>
      <c r="H312" s="163"/>
      <c r="I312" s="131"/>
      <c r="J312" s="248">
        <f>ROUND(I312*H312,2)</f>
        <v>0</v>
      </c>
      <c r="K312" s="216" t="s">
        <v>159</v>
      </c>
      <c r="L312" s="32"/>
      <c r="M312" s="132" t="s">
        <v>1</v>
      </c>
      <c r="N312" s="133" t="s">
        <v>43</v>
      </c>
      <c r="P312" s="134">
        <f>O312*H312</f>
        <v>0</v>
      </c>
      <c r="Q312" s="134">
        <v>0</v>
      </c>
      <c r="R312" s="134">
        <f>Q312*H312</f>
        <v>0</v>
      </c>
      <c r="S312" s="134">
        <v>0</v>
      </c>
      <c r="T312" s="135">
        <f>S312*H312</f>
        <v>0</v>
      </c>
      <c r="AR312" s="136" t="s">
        <v>271</v>
      </c>
      <c r="AT312" s="136" t="s">
        <v>155</v>
      </c>
      <c r="AU312" s="136" t="s">
        <v>88</v>
      </c>
      <c r="AY312" s="17" t="s">
        <v>153</v>
      </c>
      <c r="BE312" s="137">
        <f>IF(N312="základní",J312,0)</f>
        <v>0</v>
      </c>
      <c r="BF312" s="137">
        <f>IF(N312="snížená",J312,0)</f>
        <v>0</v>
      </c>
      <c r="BG312" s="137">
        <f>IF(N312="zákl. přenesená",J312,0)</f>
        <v>0</v>
      </c>
      <c r="BH312" s="137">
        <f>IF(N312="sníž. přenesená",J312,0)</f>
        <v>0</v>
      </c>
      <c r="BI312" s="137">
        <f>IF(N312="nulová",J312,0)</f>
        <v>0</v>
      </c>
      <c r="BJ312" s="17" t="s">
        <v>86</v>
      </c>
      <c r="BK312" s="137">
        <f>ROUND(I312*H312,2)</f>
        <v>0</v>
      </c>
      <c r="BL312" s="17" t="s">
        <v>271</v>
      </c>
      <c r="BM312" s="136" t="s">
        <v>1997</v>
      </c>
    </row>
    <row r="313" spans="2:65" s="11" customFormat="1" ht="22.8" customHeight="1">
      <c r="B313" s="119"/>
      <c r="C313" s="235"/>
      <c r="D313" s="236" t="s">
        <v>77</v>
      </c>
      <c r="E313" s="237" t="s">
        <v>1998</v>
      </c>
      <c r="F313" s="237" t="s">
        <v>1999</v>
      </c>
      <c r="G313" s="235"/>
      <c r="H313" s="235"/>
      <c r="I313" s="122"/>
      <c r="J313" s="247">
        <f>BK313</f>
        <v>0</v>
      </c>
      <c r="K313" s="235"/>
      <c r="L313" s="119"/>
      <c r="M313" s="123"/>
      <c r="P313" s="124">
        <f>SUM(P314:P315)</f>
        <v>0</v>
      </c>
      <c r="R313" s="124">
        <f>SUM(R314:R315)</f>
        <v>4.0000000000000001E-3</v>
      </c>
      <c r="T313" s="125">
        <f>SUM(T314:T315)</f>
        <v>0</v>
      </c>
      <c r="AR313" s="120" t="s">
        <v>88</v>
      </c>
      <c r="AT313" s="126" t="s">
        <v>77</v>
      </c>
      <c r="AU313" s="126" t="s">
        <v>86</v>
      </c>
      <c r="AY313" s="120" t="s">
        <v>153</v>
      </c>
      <c r="BK313" s="127">
        <f>SUM(BK314:BK315)</f>
        <v>0</v>
      </c>
    </row>
    <row r="314" spans="2:65" s="1" customFormat="1" ht="55.5" customHeight="1">
      <c r="B314" s="129"/>
      <c r="C314" s="214" t="s">
        <v>883</v>
      </c>
      <c r="D314" s="214" t="s">
        <v>155</v>
      </c>
      <c r="E314" s="215" t="s">
        <v>2000</v>
      </c>
      <c r="F314" s="216" t="s">
        <v>2001</v>
      </c>
      <c r="G314" s="217" t="s">
        <v>290</v>
      </c>
      <c r="H314" s="218">
        <v>5</v>
      </c>
      <c r="I314" s="131"/>
      <c r="J314" s="248">
        <f>ROUND(I314*H314,2)</f>
        <v>0</v>
      </c>
      <c r="K314" s="216" t="s">
        <v>159</v>
      </c>
      <c r="L314" s="32"/>
      <c r="M314" s="132" t="s">
        <v>1</v>
      </c>
      <c r="N314" s="133" t="s">
        <v>43</v>
      </c>
      <c r="P314" s="134">
        <f>O314*H314</f>
        <v>0</v>
      </c>
      <c r="Q314" s="134">
        <v>8.0000000000000004E-4</v>
      </c>
      <c r="R314" s="134">
        <f>Q314*H314</f>
        <v>4.0000000000000001E-3</v>
      </c>
      <c r="S314" s="134">
        <v>0</v>
      </c>
      <c r="T314" s="135">
        <f>S314*H314</f>
        <v>0</v>
      </c>
      <c r="AR314" s="136" t="s">
        <v>271</v>
      </c>
      <c r="AT314" s="136" t="s">
        <v>155</v>
      </c>
      <c r="AU314" s="136" t="s">
        <v>88</v>
      </c>
      <c r="AY314" s="17" t="s">
        <v>153</v>
      </c>
      <c r="BE314" s="137">
        <f>IF(N314="základní",J314,0)</f>
        <v>0</v>
      </c>
      <c r="BF314" s="137">
        <f>IF(N314="snížená",J314,0)</f>
        <v>0</v>
      </c>
      <c r="BG314" s="137">
        <f>IF(N314="zákl. přenesená",J314,0)</f>
        <v>0</v>
      </c>
      <c r="BH314" s="137">
        <f>IF(N314="sníž. přenesená",J314,0)</f>
        <v>0</v>
      </c>
      <c r="BI314" s="137">
        <f>IF(N314="nulová",J314,0)</f>
        <v>0</v>
      </c>
      <c r="BJ314" s="17" t="s">
        <v>86</v>
      </c>
      <c r="BK314" s="137">
        <f>ROUND(I314*H314,2)</f>
        <v>0</v>
      </c>
      <c r="BL314" s="17" t="s">
        <v>271</v>
      </c>
      <c r="BM314" s="136" t="s">
        <v>2002</v>
      </c>
    </row>
    <row r="315" spans="2:65" s="1" customFormat="1" ht="44.25" customHeight="1">
      <c r="B315" s="129"/>
      <c r="C315" s="214" t="s">
        <v>886</v>
      </c>
      <c r="D315" s="214" t="s">
        <v>155</v>
      </c>
      <c r="E315" s="215" t="s">
        <v>2003</v>
      </c>
      <c r="F315" s="216" t="s">
        <v>2004</v>
      </c>
      <c r="G315" s="217" t="s">
        <v>873</v>
      </c>
      <c r="H315" s="163"/>
      <c r="I315" s="131"/>
      <c r="J315" s="248">
        <f>ROUND(I315*H315,2)</f>
        <v>0</v>
      </c>
      <c r="K315" s="216" t="s">
        <v>159</v>
      </c>
      <c r="L315" s="32"/>
      <c r="M315" s="164" t="s">
        <v>1</v>
      </c>
      <c r="N315" s="165" t="s">
        <v>43</v>
      </c>
      <c r="O315" s="166"/>
      <c r="P315" s="167">
        <f>O315*H315</f>
        <v>0</v>
      </c>
      <c r="Q315" s="167">
        <v>0</v>
      </c>
      <c r="R315" s="167">
        <f>Q315*H315</f>
        <v>0</v>
      </c>
      <c r="S315" s="167">
        <v>0</v>
      </c>
      <c r="T315" s="168">
        <f>S315*H315</f>
        <v>0</v>
      </c>
      <c r="AR315" s="136" t="s">
        <v>271</v>
      </c>
      <c r="AT315" s="136" t="s">
        <v>155</v>
      </c>
      <c r="AU315" s="136" t="s">
        <v>88</v>
      </c>
      <c r="AY315" s="17" t="s">
        <v>153</v>
      </c>
      <c r="BE315" s="137">
        <f>IF(N315="základní",J315,0)</f>
        <v>0</v>
      </c>
      <c r="BF315" s="137">
        <f>IF(N315="snížená",J315,0)</f>
        <v>0</v>
      </c>
      <c r="BG315" s="137">
        <f>IF(N315="zákl. přenesená",J315,0)</f>
        <v>0</v>
      </c>
      <c r="BH315" s="137">
        <f>IF(N315="sníž. přenesená",J315,0)</f>
        <v>0</v>
      </c>
      <c r="BI315" s="137">
        <f>IF(N315="nulová",J315,0)</f>
        <v>0</v>
      </c>
      <c r="BJ315" s="17" t="s">
        <v>86</v>
      </c>
      <c r="BK315" s="137">
        <f>ROUND(I315*H315,2)</f>
        <v>0</v>
      </c>
      <c r="BL315" s="17" t="s">
        <v>271</v>
      </c>
      <c r="BM315" s="136" t="s">
        <v>2005</v>
      </c>
    </row>
    <row r="316" spans="2:65" s="1" customFormat="1" ht="6.9" customHeight="1">
      <c r="B316" s="44"/>
      <c r="C316" s="45"/>
      <c r="D316" s="45"/>
      <c r="E316" s="45"/>
      <c r="F316" s="45"/>
      <c r="G316" s="45"/>
      <c r="H316" s="45"/>
      <c r="I316" s="45"/>
      <c r="J316" s="45"/>
      <c r="K316" s="45"/>
      <c r="L316" s="32"/>
    </row>
  </sheetData>
  <sheetProtection algorithmName="SHA-512" hashValue="iQyvHxkrLsk44PxszyXFzmSYkhvhmH7f8JgW3YaKRgM03pnP0C2NQuqsRgFh6c2tVZb8mlGSsJafxaYXDhd9MA==" saltValue="bRkiKW82GwruQHO3bs/A+w==" spinCount="100000" sheet="1" objects="1" scenarios="1"/>
  <autoFilter ref="C132:K315" xr:uid="{00000000-0009-0000-0000-000002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5"/>
  <sheetViews>
    <sheetView showGridLines="0" topLeftCell="A132" workbookViewId="0">
      <selection activeCell="H144" sqref="H144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71" t="s">
        <v>5</v>
      </c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7" t="s">
        <v>94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" customHeight="1">
      <c r="B4" s="20"/>
      <c r="D4" s="21" t="s">
        <v>104</v>
      </c>
      <c r="L4" s="20"/>
      <c r="M4" s="88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11" t="str">
        <f>'Rekapitulace stavby'!K6</f>
        <v>Změna stavby ZŠ Liběšice</v>
      </c>
      <c r="F7" s="212"/>
      <c r="G7" s="212"/>
      <c r="H7" s="212"/>
      <c r="L7" s="20"/>
    </row>
    <row r="8" spans="2:46" s="1" customFormat="1" ht="12" customHeight="1">
      <c r="B8" s="32"/>
      <c r="D8" s="27" t="s">
        <v>105</v>
      </c>
      <c r="L8" s="32"/>
    </row>
    <row r="9" spans="2:46" s="1" customFormat="1" ht="16.5" customHeight="1">
      <c r="B9" s="32"/>
      <c r="E9" s="201" t="s">
        <v>2006</v>
      </c>
      <c r="F9" s="210"/>
      <c r="G9" s="210"/>
      <c r="H9" s="210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28. 6. 2023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13" t="str">
        <f>'Rekapitulace stavby'!E14</f>
        <v>Vyplň údaj</v>
      </c>
      <c r="F18" s="183"/>
      <c r="G18" s="183"/>
      <c r="H18" s="183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34</v>
      </c>
      <c r="L23" s="32"/>
    </row>
    <row r="24" spans="2:12" s="1" customFormat="1" ht="18" customHeight="1">
      <c r="B24" s="32"/>
      <c r="E24" s="25" t="s">
        <v>35</v>
      </c>
      <c r="I24" s="27" t="s">
        <v>27</v>
      </c>
      <c r="J24" s="25" t="s">
        <v>36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187" t="s">
        <v>1</v>
      </c>
      <c r="F27" s="187"/>
      <c r="G27" s="187"/>
      <c r="H27" s="187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38</v>
      </c>
      <c r="J30" s="66">
        <f>ROUND(J119,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" customHeight="1">
      <c r="B33" s="32"/>
      <c r="D33" s="55" t="s">
        <v>42</v>
      </c>
      <c r="E33" s="27" t="s">
        <v>43</v>
      </c>
      <c r="F33" s="91">
        <f>ROUND((SUM(BE119:BE144)),  2)</f>
        <v>0</v>
      </c>
      <c r="I33" s="92">
        <v>0.21</v>
      </c>
      <c r="J33" s="91">
        <f>ROUND(((SUM(BE119:BE144))*I33),  2)</f>
        <v>0</v>
      </c>
      <c r="L33" s="32"/>
    </row>
    <row r="34" spans="2:12" s="1" customFormat="1" ht="14.4" customHeight="1">
      <c r="B34" s="32"/>
      <c r="E34" s="27" t="s">
        <v>44</v>
      </c>
      <c r="F34" s="91">
        <f>ROUND((SUM(BF119:BF144)),  2)</f>
        <v>0</v>
      </c>
      <c r="I34" s="92">
        <v>0.15</v>
      </c>
      <c r="J34" s="91">
        <f>ROUND(((SUM(BF119:BF144))*I34),  2)</f>
        <v>0</v>
      </c>
      <c r="L34" s="32"/>
    </row>
    <row r="35" spans="2:12" s="1" customFormat="1" ht="14.4" hidden="1" customHeight="1">
      <c r="B35" s="32"/>
      <c r="E35" s="27" t="s">
        <v>45</v>
      </c>
      <c r="F35" s="91">
        <f>ROUND((SUM(BG119:BG144)),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46</v>
      </c>
      <c r="F36" s="91">
        <f>ROUND((SUM(BH119:BH144)),  2)</f>
        <v>0</v>
      </c>
      <c r="I36" s="92">
        <v>0.15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47</v>
      </c>
      <c r="F37" s="91">
        <f>ROUND((SUM(BI119:BI144)),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107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11" t="str">
        <f>E7</f>
        <v>Změna stavby ZŠ Liběšice</v>
      </c>
      <c r="F85" s="212"/>
      <c r="G85" s="212"/>
      <c r="H85" s="212"/>
      <c r="L85" s="32"/>
    </row>
    <row r="86" spans="2:47" s="1" customFormat="1" ht="12" customHeight="1">
      <c r="B86" s="32"/>
      <c r="C86" s="27" t="s">
        <v>105</v>
      </c>
      <c r="L86" s="32"/>
    </row>
    <row r="87" spans="2:47" s="1" customFormat="1" ht="16.5" customHeight="1">
      <c r="B87" s="32"/>
      <c r="E87" s="201" t="str">
        <f>E9</f>
        <v>2023/24-03 - Ústřední vytápění</v>
      </c>
      <c r="F87" s="210"/>
      <c r="G87" s="210"/>
      <c r="H87" s="210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Liběšice, č.p.170</v>
      </c>
      <c r="I89" s="27" t="s">
        <v>22</v>
      </c>
      <c r="J89" s="52" t="str">
        <f>IF(J12="","",J12)</f>
        <v>28. 6. 2023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>Obec Liběšice</v>
      </c>
      <c r="I91" s="27" t="s">
        <v>30</v>
      </c>
      <c r="J91" s="30" t="str">
        <f>E21</f>
        <v>PK Polerecký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Roman Šácha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108</v>
      </c>
      <c r="D94" s="93"/>
      <c r="E94" s="93"/>
      <c r="F94" s="93"/>
      <c r="G94" s="93"/>
      <c r="H94" s="93"/>
      <c r="I94" s="93"/>
      <c r="J94" s="102" t="s">
        <v>109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110</v>
      </c>
      <c r="J96" s="66">
        <f>J119</f>
        <v>0</v>
      </c>
      <c r="L96" s="32"/>
      <c r="AU96" s="17" t="s">
        <v>111</v>
      </c>
    </row>
    <row r="97" spans="2:12" s="8" customFormat="1" ht="24.9" customHeight="1">
      <c r="B97" s="104"/>
      <c r="D97" s="105" t="s">
        <v>123</v>
      </c>
      <c r="E97" s="106"/>
      <c r="F97" s="106"/>
      <c r="G97" s="106"/>
      <c r="H97" s="106"/>
      <c r="I97" s="106"/>
      <c r="J97" s="107">
        <f>J120</f>
        <v>0</v>
      </c>
      <c r="L97" s="104"/>
    </row>
    <row r="98" spans="2:12" s="9" customFormat="1" ht="19.95" customHeight="1">
      <c r="B98" s="108"/>
      <c r="D98" s="109" t="s">
        <v>2007</v>
      </c>
      <c r="E98" s="110"/>
      <c r="F98" s="110"/>
      <c r="G98" s="110"/>
      <c r="H98" s="110"/>
      <c r="I98" s="110"/>
      <c r="J98" s="111">
        <f>J121</f>
        <v>0</v>
      </c>
      <c r="L98" s="108"/>
    </row>
    <row r="99" spans="2:12" s="9" customFormat="1" ht="19.95" customHeight="1">
      <c r="B99" s="108"/>
      <c r="D99" s="109" t="s">
        <v>2008</v>
      </c>
      <c r="E99" s="110"/>
      <c r="F99" s="110"/>
      <c r="G99" s="110"/>
      <c r="H99" s="110"/>
      <c r="I99" s="110"/>
      <c r="J99" s="111">
        <f>J132</f>
        <v>0</v>
      </c>
      <c r="L99" s="108"/>
    </row>
    <row r="100" spans="2:12" s="1" customFormat="1" ht="21.75" customHeight="1">
      <c r="B100" s="32"/>
      <c r="L100" s="32"/>
    </row>
    <row r="101" spans="2:12" s="1" customFormat="1" ht="6.9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12" s="1" customFormat="1" ht="6.9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12" s="1" customFormat="1" ht="24.9" customHeight="1">
      <c r="B106" s="32"/>
      <c r="C106" s="21" t="s">
        <v>138</v>
      </c>
      <c r="L106" s="32"/>
    </row>
    <row r="107" spans="2:12" s="1" customFormat="1" ht="6.9" customHeight="1">
      <c r="B107" s="32"/>
      <c r="L107" s="32"/>
    </row>
    <row r="108" spans="2:12" s="1" customFormat="1" ht="12" customHeight="1">
      <c r="B108" s="32"/>
      <c r="C108" s="27" t="s">
        <v>16</v>
      </c>
      <c r="L108" s="32"/>
    </row>
    <row r="109" spans="2:12" s="1" customFormat="1" ht="16.5" customHeight="1">
      <c r="B109" s="32"/>
      <c r="E109" s="211" t="str">
        <f>E7</f>
        <v>Změna stavby ZŠ Liběšice</v>
      </c>
      <c r="F109" s="212"/>
      <c r="G109" s="212"/>
      <c r="H109" s="212"/>
      <c r="L109" s="32"/>
    </row>
    <row r="110" spans="2:12" s="1" customFormat="1" ht="12" customHeight="1">
      <c r="B110" s="32"/>
      <c r="C110" s="27" t="s">
        <v>105</v>
      </c>
      <c r="L110" s="32"/>
    </row>
    <row r="111" spans="2:12" s="1" customFormat="1" ht="16.5" customHeight="1">
      <c r="B111" s="32"/>
      <c r="E111" s="201" t="str">
        <f>E9</f>
        <v>2023/24-03 - Ústřední vytápění</v>
      </c>
      <c r="F111" s="210"/>
      <c r="G111" s="210"/>
      <c r="H111" s="210"/>
      <c r="L111" s="32"/>
    </row>
    <row r="112" spans="2:12" s="1" customFormat="1" ht="6.9" customHeight="1">
      <c r="B112" s="32"/>
      <c r="L112" s="32"/>
    </row>
    <row r="113" spans="2:65" s="1" customFormat="1" ht="12" customHeight="1">
      <c r="B113" s="32"/>
      <c r="C113" s="27" t="s">
        <v>20</v>
      </c>
      <c r="F113" s="25" t="str">
        <f>F12</f>
        <v>Liběšice, č.p.170</v>
      </c>
      <c r="I113" s="27" t="s">
        <v>22</v>
      </c>
      <c r="J113" s="52" t="str">
        <f>IF(J12="","",J12)</f>
        <v>28. 6. 2023</v>
      </c>
      <c r="L113" s="32"/>
    </row>
    <row r="114" spans="2:65" s="1" customFormat="1" ht="6.9" customHeight="1">
      <c r="B114" s="32"/>
      <c r="L114" s="32"/>
    </row>
    <row r="115" spans="2:65" s="1" customFormat="1" ht="15.15" customHeight="1">
      <c r="B115" s="32"/>
      <c r="C115" s="27" t="s">
        <v>24</v>
      </c>
      <c r="F115" s="25" t="str">
        <f>E15</f>
        <v>Obec Liběšice</v>
      </c>
      <c r="I115" s="27" t="s">
        <v>30</v>
      </c>
      <c r="J115" s="30" t="str">
        <f>E21</f>
        <v>PK Polerecký s.r.o.</v>
      </c>
      <c r="L115" s="32"/>
    </row>
    <row r="116" spans="2:65" s="1" customFormat="1" ht="15.15" customHeight="1">
      <c r="B116" s="32"/>
      <c r="C116" s="27" t="s">
        <v>28</v>
      </c>
      <c r="F116" s="25" t="str">
        <f>IF(E18="","",E18)</f>
        <v>Vyplň údaj</v>
      </c>
      <c r="I116" s="27" t="s">
        <v>33</v>
      </c>
      <c r="J116" s="30" t="str">
        <f>E24</f>
        <v>Roman Šácha</v>
      </c>
      <c r="L116" s="32"/>
    </row>
    <row r="117" spans="2:65" s="1" customFormat="1" ht="10.35" customHeight="1">
      <c r="B117" s="32"/>
      <c r="L117" s="32"/>
    </row>
    <row r="118" spans="2:65" s="10" customFormat="1" ht="29.25" customHeight="1">
      <c r="B118" s="112"/>
      <c r="C118" s="113" t="s">
        <v>139</v>
      </c>
      <c r="D118" s="114" t="s">
        <v>63</v>
      </c>
      <c r="E118" s="114" t="s">
        <v>59</v>
      </c>
      <c r="F118" s="114" t="s">
        <v>60</v>
      </c>
      <c r="G118" s="114" t="s">
        <v>140</v>
      </c>
      <c r="H118" s="114" t="s">
        <v>141</v>
      </c>
      <c r="I118" s="114" t="s">
        <v>142</v>
      </c>
      <c r="J118" s="114" t="s">
        <v>109</v>
      </c>
      <c r="K118" s="115" t="s">
        <v>143</v>
      </c>
      <c r="L118" s="112"/>
      <c r="M118" s="59" t="s">
        <v>1</v>
      </c>
      <c r="N118" s="60" t="s">
        <v>42</v>
      </c>
      <c r="O118" s="60" t="s">
        <v>144</v>
      </c>
      <c r="P118" s="60" t="s">
        <v>145</v>
      </c>
      <c r="Q118" s="60" t="s">
        <v>146</v>
      </c>
      <c r="R118" s="60" t="s">
        <v>147</v>
      </c>
      <c r="S118" s="60" t="s">
        <v>148</v>
      </c>
      <c r="T118" s="61" t="s">
        <v>149</v>
      </c>
    </row>
    <row r="119" spans="2:65" s="1" customFormat="1" ht="22.8" customHeight="1">
      <c r="B119" s="32"/>
      <c r="C119" s="250" t="s">
        <v>150</v>
      </c>
      <c r="D119" s="251"/>
      <c r="E119" s="251"/>
      <c r="F119" s="251"/>
      <c r="G119" s="251"/>
      <c r="H119" s="251"/>
      <c r="I119" s="251"/>
      <c r="J119" s="245">
        <f>BK119</f>
        <v>0</v>
      </c>
      <c r="L119" s="32"/>
      <c r="M119" s="62"/>
      <c r="N119" s="53"/>
      <c r="O119" s="53"/>
      <c r="P119" s="116">
        <f>P120</f>
        <v>0</v>
      </c>
      <c r="Q119" s="53"/>
      <c r="R119" s="116">
        <f>R120</f>
        <v>1.1339999999999999E-2</v>
      </c>
      <c r="S119" s="53"/>
      <c r="T119" s="117">
        <f>T120</f>
        <v>0.12315</v>
      </c>
      <c r="AT119" s="17" t="s">
        <v>77</v>
      </c>
      <c r="AU119" s="17" t="s">
        <v>111</v>
      </c>
      <c r="BK119" s="118">
        <f>BK120</f>
        <v>0</v>
      </c>
    </row>
    <row r="120" spans="2:65" s="11" customFormat="1" ht="25.95" customHeight="1">
      <c r="B120" s="119"/>
      <c r="C120" s="235"/>
      <c r="D120" s="236" t="s">
        <v>77</v>
      </c>
      <c r="E120" s="243" t="s">
        <v>845</v>
      </c>
      <c r="F120" s="243" t="s">
        <v>846</v>
      </c>
      <c r="G120" s="235"/>
      <c r="H120" s="235"/>
      <c r="I120" s="235"/>
      <c r="J120" s="246">
        <f>BK120</f>
        <v>0</v>
      </c>
      <c r="L120" s="119"/>
      <c r="M120" s="123"/>
      <c r="P120" s="124">
        <f>P121+P132</f>
        <v>0</v>
      </c>
      <c r="R120" s="124">
        <f>R121+R132</f>
        <v>1.1339999999999999E-2</v>
      </c>
      <c r="T120" s="125">
        <f>T121+T132</f>
        <v>0.12315</v>
      </c>
      <c r="AR120" s="120" t="s">
        <v>88</v>
      </c>
      <c r="AT120" s="126" t="s">
        <v>77</v>
      </c>
      <c r="AU120" s="126" t="s">
        <v>78</v>
      </c>
      <c r="AY120" s="120" t="s">
        <v>153</v>
      </c>
      <c r="BK120" s="127">
        <f>BK121+BK132</f>
        <v>0</v>
      </c>
    </row>
    <row r="121" spans="2:65" s="11" customFormat="1" ht="22.8" customHeight="1">
      <c r="B121" s="119"/>
      <c r="C121" s="235"/>
      <c r="D121" s="236" t="s">
        <v>77</v>
      </c>
      <c r="E121" s="237" t="s">
        <v>2009</v>
      </c>
      <c r="F121" s="237" t="s">
        <v>2010</v>
      </c>
      <c r="G121" s="235"/>
      <c r="H121" s="235"/>
      <c r="I121" s="235"/>
      <c r="J121" s="247">
        <f>BK121</f>
        <v>0</v>
      </c>
      <c r="L121" s="119"/>
      <c r="M121" s="123"/>
      <c r="P121" s="124">
        <f>SUM(P122:P131)</f>
        <v>0</v>
      </c>
      <c r="R121" s="124">
        <f>SUM(R122:R131)</f>
        <v>1.124E-2</v>
      </c>
      <c r="T121" s="125">
        <f>SUM(T122:T131)</f>
        <v>7.6399999999999996E-2</v>
      </c>
      <c r="AR121" s="120" t="s">
        <v>88</v>
      </c>
      <c r="AT121" s="126" t="s">
        <v>77</v>
      </c>
      <c r="AU121" s="126" t="s">
        <v>86</v>
      </c>
      <c r="AY121" s="120" t="s">
        <v>153</v>
      </c>
      <c r="BK121" s="127">
        <f>SUM(BK122:BK131)</f>
        <v>0</v>
      </c>
    </row>
    <row r="122" spans="2:65" s="1" customFormat="1" ht="21.75" customHeight="1">
      <c r="B122" s="129"/>
      <c r="C122" s="214" t="s">
        <v>86</v>
      </c>
      <c r="D122" s="214" t="s">
        <v>155</v>
      </c>
      <c r="E122" s="215" t="s">
        <v>2011</v>
      </c>
      <c r="F122" s="216" t="s">
        <v>2012</v>
      </c>
      <c r="G122" s="217" t="s">
        <v>337</v>
      </c>
      <c r="H122" s="218">
        <v>25</v>
      </c>
      <c r="I122" s="131"/>
      <c r="J122" s="248">
        <f>ROUND(I122*H122,2)</f>
        <v>0</v>
      </c>
      <c r="K122" s="130" t="s">
        <v>159</v>
      </c>
      <c r="L122" s="32"/>
      <c r="M122" s="132" t="s">
        <v>1</v>
      </c>
      <c r="N122" s="133" t="s">
        <v>43</v>
      </c>
      <c r="P122" s="134">
        <f>O122*H122</f>
        <v>0</v>
      </c>
      <c r="Q122" s="134">
        <v>4.0000000000000003E-5</v>
      </c>
      <c r="R122" s="134">
        <f>Q122*H122</f>
        <v>1E-3</v>
      </c>
      <c r="S122" s="134">
        <v>2.5400000000000002E-3</v>
      </c>
      <c r="T122" s="135">
        <f>S122*H122</f>
        <v>6.3500000000000001E-2</v>
      </c>
      <c r="AR122" s="136" t="s">
        <v>271</v>
      </c>
      <c r="AT122" s="136" t="s">
        <v>155</v>
      </c>
      <c r="AU122" s="136" t="s">
        <v>88</v>
      </c>
      <c r="AY122" s="17" t="s">
        <v>153</v>
      </c>
      <c r="BE122" s="137">
        <f>IF(N122="základní",J122,0)</f>
        <v>0</v>
      </c>
      <c r="BF122" s="137">
        <f>IF(N122="snížená",J122,0)</f>
        <v>0</v>
      </c>
      <c r="BG122" s="137">
        <f>IF(N122="zákl. přenesená",J122,0)</f>
        <v>0</v>
      </c>
      <c r="BH122" s="137">
        <f>IF(N122="sníž. přenesená",J122,0)</f>
        <v>0</v>
      </c>
      <c r="BI122" s="137">
        <f>IF(N122="nulová",J122,0)</f>
        <v>0</v>
      </c>
      <c r="BJ122" s="17" t="s">
        <v>86</v>
      </c>
      <c r="BK122" s="137">
        <f>ROUND(I122*H122,2)</f>
        <v>0</v>
      </c>
      <c r="BL122" s="17" t="s">
        <v>271</v>
      </c>
      <c r="BM122" s="136" t="s">
        <v>2013</v>
      </c>
    </row>
    <row r="123" spans="2:65" s="12" customFormat="1">
      <c r="B123" s="138"/>
      <c r="C123" s="219"/>
      <c r="D123" s="220" t="s">
        <v>162</v>
      </c>
      <c r="E123" s="221" t="s">
        <v>1</v>
      </c>
      <c r="F123" s="222" t="s">
        <v>2014</v>
      </c>
      <c r="G123" s="219"/>
      <c r="H123" s="221" t="s">
        <v>1</v>
      </c>
      <c r="I123" s="140"/>
      <c r="J123" s="219"/>
      <c r="L123" s="138"/>
      <c r="M123" s="141"/>
      <c r="T123" s="142"/>
      <c r="AT123" s="139" t="s">
        <v>162</v>
      </c>
      <c r="AU123" s="139" t="s">
        <v>88</v>
      </c>
      <c r="AV123" s="12" t="s">
        <v>86</v>
      </c>
      <c r="AW123" s="12" t="s">
        <v>32</v>
      </c>
      <c r="AX123" s="12" t="s">
        <v>78</v>
      </c>
      <c r="AY123" s="139" t="s">
        <v>153</v>
      </c>
    </row>
    <row r="124" spans="2:65" s="12" customFormat="1">
      <c r="B124" s="138"/>
      <c r="C124" s="219"/>
      <c r="D124" s="220" t="s">
        <v>162</v>
      </c>
      <c r="E124" s="221" t="s">
        <v>1</v>
      </c>
      <c r="F124" s="222" t="s">
        <v>2015</v>
      </c>
      <c r="G124" s="219"/>
      <c r="H124" s="221" t="s">
        <v>1</v>
      </c>
      <c r="I124" s="140"/>
      <c r="J124" s="219"/>
      <c r="L124" s="138"/>
      <c r="M124" s="141"/>
      <c r="T124" s="142"/>
      <c r="AT124" s="139" t="s">
        <v>162</v>
      </c>
      <c r="AU124" s="139" t="s">
        <v>88</v>
      </c>
      <c r="AV124" s="12" t="s">
        <v>86</v>
      </c>
      <c r="AW124" s="12" t="s">
        <v>32</v>
      </c>
      <c r="AX124" s="12" t="s">
        <v>78</v>
      </c>
      <c r="AY124" s="139" t="s">
        <v>153</v>
      </c>
    </row>
    <row r="125" spans="2:65" s="13" customFormat="1">
      <c r="B125" s="143"/>
      <c r="C125" s="223"/>
      <c r="D125" s="220" t="s">
        <v>162</v>
      </c>
      <c r="E125" s="224" t="s">
        <v>1</v>
      </c>
      <c r="F125" s="225" t="s">
        <v>2016</v>
      </c>
      <c r="G125" s="223"/>
      <c r="H125" s="226">
        <v>25</v>
      </c>
      <c r="I125" s="145"/>
      <c r="J125" s="223"/>
      <c r="L125" s="143"/>
      <c r="M125" s="146"/>
      <c r="T125" s="147"/>
      <c r="AT125" s="144" t="s">
        <v>162</v>
      </c>
      <c r="AU125" s="144" t="s">
        <v>88</v>
      </c>
      <c r="AV125" s="13" t="s">
        <v>88</v>
      </c>
      <c r="AW125" s="13" t="s">
        <v>32</v>
      </c>
      <c r="AX125" s="13" t="s">
        <v>78</v>
      </c>
      <c r="AY125" s="144" t="s">
        <v>153</v>
      </c>
    </row>
    <row r="126" spans="2:65" s="14" customFormat="1">
      <c r="B126" s="148"/>
      <c r="C126" s="227"/>
      <c r="D126" s="220" t="s">
        <v>162</v>
      </c>
      <c r="E126" s="228" t="s">
        <v>1</v>
      </c>
      <c r="F126" s="229" t="s">
        <v>165</v>
      </c>
      <c r="G126" s="227"/>
      <c r="H126" s="230">
        <v>25</v>
      </c>
      <c r="I126" s="150"/>
      <c r="J126" s="227"/>
      <c r="L126" s="148"/>
      <c r="M126" s="151"/>
      <c r="T126" s="152"/>
      <c r="AT126" s="149" t="s">
        <v>162</v>
      </c>
      <c r="AU126" s="149" t="s">
        <v>88</v>
      </c>
      <c r="AV126" s="14" t="s">
        <v>166</v>
      </c>
      <c r="AW126" s="14" t="s">
        <v>32</v>
      </c>
      <c r="AX126" s="14" t="s">
        <v>78</v>
      </c>
      <c r="AY126" s="149" t="s">
        <v>153</v>
      </c>
    </row>
    <row r="127" spans="2:65" s="15" customFormat="1">
      <c r="B127" s="153"/>
      <c r="C127" s="231"/>
      <c r="D127" s="220" t="s">
        <v>162</v>
      </c>
      <c r="E127" s="232" t="s">
        <v>1</v>
      </c>
      <c r="F127" s="233" t="s">
        <v>167</v>
      </c>
      <c r="G127" s="231"/>
      <c r="H127" s="234">
        <v>25</v>
      </c>
      <c r="I127" s="155"/>
      <c r="J127" s="231"/>
      <c r="L127" s="153"/>
      <c r="M127" s="156"/>
      <c r="T127" s="157"/>
      <c r="AT127" s="154" t="s">
        <v>162</v>
      </c>
      <c r="AU127" s="154" t="s">
        <v>88</v>
      </c>
      <c r="AV127" s="15" t="s">
        <v>160</v>
      </c>
      <c r="AW127" s="15" t="s">
        <v>32</v>
      </c>
      <c r="AX127" s="15" t="s">
        <v>86</v>
      </c>
      <c r="AY127" s="154" t="s">
        <v>153</v>
      </c>
    </row>
    <row r="128" spans="2:65" s="1" customFormat="1" ht="37.799999999999997" customHeight="1">
      <c r="B128" s="129"/>
      <c r="C128" s="214" t="s">
        <v>88</v>
      </c>
      <c r="D128" s="214" t="s">
        <v>155</v>
      </c>
      <c r="E128" s="215" t="s">
        <v>2017</v>
      </c>
      <c r="F128" s="216" t="s">
        <v>2018</v>
      </c>
      <c r="G128" s="217" t="s">
        <v>290</v>
      </c>
      <c r="H128" s="218">
        <v>6</v>
      </c>
      <c r="I128" s="131"/>
      <c r="J128" s="248">
        <f>ROUND(I128*H128,2)</f>
        <v>0</v>
      </c>
      <c r="K128" s="130" t="s">
        <v>159</v>
      </c>
      <c r="L128" s="32"/>
      <c r="M128" s="132" t="s">
        <v>1</v>
      </c>
      <c r="N128" s="133" t="s">
        <v>43</v>
      </c>
      <c r="P128" s="134">
        <f>O128*H128</f>
        <v>0</v>
      </c>
      <c r="Q128" s="134">
        <v>2.0000000000000002E-5</v>
      </c>
      <c r="R128" s="134">
        <f>Q128*H128</f>
        <v>1.2000000000000002E-4</v>
      </c>
      <c r="S128" s="134">
        <v>2.15E-3</v>
      </c>
      <c r="T128" s="135">
        <f>S128*H128</f>
        <v>1.29E-2</v>
      </c>
      <c r="AR128" s="136" t="s">
        <v>271</v>
      </c>
      <c r="AT128" s="136" t="s">
        <v>155</v>
      </c>
      <c r="AU128" s="136" t="s">
        <v>88</v>
      </c>
      <c r="AY128" s="17" t="s">
        <v>153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7" t="s">
        <v>86</v>
      </c>
      <c r="BK128" s="137">
        <f>ROUND(I128*H128,2)</f>
        <v>0</v>
      </c>
      <c r="BL128" s="17" t="s">
        <v>271</v>
      </c>
      <c r="BM128" s="136" t="s">
        <v>2019</v>
      </c>
    </row>
    <row r="129" spans="2:65" s="1" customFormat="1" ht="24.15" customHeight="1">
      <c r="B129" s="129"/>
      <c r="C129" s="214" t="s">
        <v>166</v>
      </c>
      <c r="D129" s="214" t="s">
        <v>155</v>
      </c>
      <c r="E129" s="215" t="s">
        <v>2020</v>
      </c>
      <c r="F129" s="216" t="s">
        <v>2021</v>
      </c>
      <c r="G129" s="217" t="s">
        <v>337</v>
      </c>
      <c r="H129" s="218">
        <v>22</v>
      </c>
      <c r="I129" s="131"/>
      <c r="J129" s="248">
        <f>ROUND(I129*H129,2)</f>
        <v>0</v>
      </c>
      <c r="K129" s="130" t="s">
        <v>159</v>
      </c>
      <c r="L129" s="32"/>
      <c r="M129" s="132" t="s">
        <v>1</v>
      </c>
      <c r="N129" s="133" t="s">
        <v>43</v>
      </c>
      <c r="P129" s="134">
        <f>O129*H129</f>
        <v>0</v>
      </c>
      <c r="Q129" s="134">
        <v>4.6000000000000001E-4</v>
      </c>
      <c r="R129" s="134">
        <f>Q129*H129</f>
        <v>1.0120000000000001E-2</v>
      </c>
      <c r="S129" s="134">
        <v>0</v>
      </c>
      <c r="T129" s="135">
        <f>S129*H129</f>
        <v>0</v>
      </c>
      <c r="AR129" s="136" t="s">
        <v>271</v>
      </c>
      <c r="AT129" s="136" t="s">
        <v>155</v>
      </c>
      <c r="AU129" s="136" t="s">
        <v>88</v>
      </c>
      <c r="AY129" s="17" t="s">
        <v>153</v>
      </c>
      <c r="BE129" s="137">
        <f>IF(N129="základní",J129,0)</f>
        <v>0</v>
      </c>
      <c r="BF129" s="137">
        <f>IF(N129="snížená",J129,0)</f>
        <v>0</v>
      </c>
      <c r="BG129" s="137">
        <f>IF(N129="zákl. přenesená",J129,0)</f>
        <v>0</v>
      </c>
      <c r="BH129" s="137">
        <f>IF(N129="sníž. přenesená",J129,0)</f>
        <v>0</v>
      </c>
      <c r="BI129" s="137">
        <f>IF(N129="nulová",J129,0)</f>
        <v>0</v>
      </c>
      <c r="BJ129" s="17" t="s">
        <v>86</v>
      </c>
      <c r="BK129" s="137">
        <f>ROUND(I129*H129,2)</f>
        <v>0</v>
      </c>
      <c r="BL129" s="17" t="s">
        <v>271</v>
      </c>
      <c r="BM129" s="136" t="s">
        <v>2022</v>
      </c>
    </row>
    <row r="130" spans="2:65" s="1" customFormat="1" ht="24.15" customHeight="1">
      <c r="B130" s="129"/>
      <c r="C130" s="214" t="s">
        <v>160</v>
      </c>
      <c r="D130" s="214" t="s">
        <v>155</v>
      </c>
      <c r="E130" s="215" t="s">
        <v>2023</v>
      </c>
      <c r="F130" s="216" t="s">
        <v>2024</v>
      </c>
      <c r="G130" s="217" t="s">
        <v>337</v>
      </c>
      <c r="H130" s="218">
        <v>22</v>
      </c>
      <c r="I130" s="131"/>
      <c r="J130" s="248">
        <f>ROUND(I130*H130,2)</f>
        <v>0</v>
      </c>
      <c r="K130" s="130" t="s">
        <v>159</v>
      </c>
      <c r="L130" s="32"/>
      <c r="M130" s="132" t="s">
        <v>1</v>
      </c>
      <c r="N130" s="133" t="s">
        <v>43</v>
      </c>
      <c r="P130" s="134">
        <f>O130*H130</f>
        <v>0</v>
      </c>
      <c r="Q130" s="134">
        <v>0</v>
      </c>
      <c r="R130" s="134">
        <f>Q130*H130</f>
        <v>0</v>
      </c>
      <c r="S130" s="134">
        <v>0</v>
      </c>
      <c r="T130" s="135">
        <f>S130*H130</f>
        <v>0</v>
      </c>
      <c r="AR130" s="136" t="s">
        <v>271</v>
      </c>
      <c r="AT130" s="136" t="s">
        <v>155</v>
      </c>
      <c r="AU130" s="136" t="s">
        <v>88</v>
      </c>
      <c r="AY130" s="17" t="s">
        <v>153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7" t="s">
        <v>86</v>
      </c>
      <c r="BK130" s="137">
        <f>ROUND(I130*H130,2)</f>
        <v>0</v>
      </c>
      <c r="BL130" s="17" t="s">
        <v>271</v>
      </c>
      <c r="BM130" s="136" t="s">
        <v>2025</v>
      </c>
    </row>
    <row r="131" spans="2:65" s="1" customFormat="1" ht="44.25" customHeight="1">
      <c r="B131" s="129"/>
      <c r="C131" s="214" t="s">
        <v>189</v>
      </c>
      <c r="D131" s="214" t="s">
        <v>155</v>
      </c>
      <c r="E131" s="215" t="s">
        <v>2026</v>
      </c>
      <c r="F131" s="216" t="s">
        <v>2027</v>
      </c>
      <c r="G131" s="217" t="s">
        <v>873</v>
      </c>
      <c r="H131" s="163"/>
      <c r="I131" s="131"/>
      <c r="J131" s="248">
        <f>ROUND(I131*H131,2)</f>
        <v>0</v>
      </c>
      <c r="K131" s="130" t="s">
        <v>159</v>
      </c>
      <c r="L131" s="32"/>
      <c r="M131" s="132" t="s">
        <v>1</v>
      </c>
      <c r="N131" s="133" t="s">
        <v>43</v>
      </c>
      <c r="P131" s="134">
        <f>O131*H131</f>
        <v>0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271</v>
      </c>
      <c r="AT131" s="136" t="s">
        <v>155</v>
      </c>
      <c r="AU131" s="136" t="s">
        <v>88</v>
      </c>
      <c r="AY131" s="17" t="s">
        <v>153</v>
      </c>
      <c r="BE131" s="137">
        <f>IF(N131="základní",J131,0)</f>
        <v>0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7" t="s">
        <v>86</v>
      </c>
      <c r="BK131" s="137">
        <f>ROUND(I131*H131,2)</f>
        <v>0</v>
      </c>
      <c r="BL131" s="17" t="s">
        <v>271</v>
      </c>
      <c r="BM131" s="136" t="s">
        <v>2028</v>
      </c>
    </row>
    <row r="132" spans="2:65" s="11" customFormat="1" ht="22.8" customHeight="1">
      <c r="B132" s="119"/>
      <c r="C132" s="235"/>
      <c r="D132" s="236" t="s">
        <v>77</v>
      </c>
      <c r="E132" s="237" t="s">
        <v>2029</v>
      </c>
      <c r="F132" s="237" t="s">
        <v>2030</v>
      </c>
      <c r="G132" s="235"/>
      <c r="H132" s="235"/>
      <c r="I132" s="122"/>
      <c r="J132" s="247">
        <f>BK132</f>
        <v>0</v>
      </c>
      <c r="L132" s="119"/>
      <c r="M132" s="123"/>
      <c r="P132" s="124">
        <f>SUM(P133:P144)</f>
        <v>0</v>
      </c>
      <c r="R132" s="124">
        <f>SUM(R133:R144)</f>
        <v>1E-4</v>
      </c>
      <c r="T132" s="125">
        <f>SUM(T133:T144)</f>
        <v>4.675E-2</v>
      </c>
      <c r="AR132" s="120" t="s">
        <v>88</v>
      </c>
      <c r="AT132" s="126" t="s">
        <v>77</v>
      </c>
      <c r="AU132" s="126" t="s">
        <v>86</v>
      </c>
      <c r="AY132" s="120" t="s">
        <v>153</v>
      </c>
      <c r="BK132" s="127">
        <f>SUM(BK133:BK144)</f>
        <v>0</v>
      </c>
    </row>
    <row r="133" spans="2:65" s="1" customFormat="1" ht="33" customHeight="1">
      <c r="B133" s="129"/>
      <c r="C133" s="214" t="s">
        <v>193</v>
      </c>
      <c r="D133" s="214" t="s">
        <v>155</v>
      </c>
      <c r="E133" s="215" t="s">
        <v>2031</v>
      </c>
      <c r="F133" s="216" t="s">
        <v>2032</v>
      </c>
      <c r="G133" s="217" t="s">
        <v>290</v>
      </c>
      <c r="H133" s="218">
        <v>1</v>
      </c>
      <c r="I133" s="131"/>
      <c r="J133" s="248">
        <f>ROUND(I133*H133,2)</f>
        <v>0</v>
      </c>
      <c r="K133" s="130" t="s">
        <v>159</v>
      </c>
      <c r="L133" s="32"/>
      <c r="M133" s="132" t="s">
        <v>1</v>
      </c>
      <c r="N133" s="133" t="s">
        <v>43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271</v>
      </c>
      <c r="AT133" s="136" t="s">
        <v>155</v>
      </c>
      <c r="AU133" s="136" t="s">
        <v>88</v>
      </c>
      <c r="AY133" s="17" t="s">
        <v>153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7" t="s">
        <v>86</v>
      </c>
      <c r="BK133" s="137">
        <f>ROUND(I133*H133,2)</f>
        <v>0</v>
      </c>
      <c r="BL133" s="17" t="s">
        <v>271</v>
      </c>
      <c r="BM133" s="136" t="s">
        <v>2033</v>
      </c>
    </row>
    <row r="134" spans="2:65" s="1" customFormat="1" ht="24.15" customHeight="1">
      <c r="B134" s="129"/>
      <c r="C134" s="214" t="s">
        <v>198</v>
      </c>
      <c r="D134" s="214" t="s">
        <v>155</v>
      </c>
      <c r="E134" s="215" t="s">
        <v>2034</v>
      </c>
      <c r="F134" s="216" t="s">
        <v>2035</v>
      </c>
      <c r="G134" s="217" t="s">
        <v>290</v>
      </c>
      <c r="H134" s="218">
        <v>1</v>
      </c>
      <c r="I134" s="131"/>
      <c r="J134" s="248">
        <f>ROUND(I134*H134,2)</f>
        <v>0</v>
      </c>
      <c r="K134" s="130" t="s">
        <v>159</v>
      </c>
      <c r="L134" s="32"/>
      <c r="M134" s="132" t="s">
        <v>1</v>
      </c>
      <c r="N134" s="133" t="s">
        <v>43</v>
      </c>
      <c r="P134" s="134">
        <f>O134*H134</f>
        <v>0</v>
      </c>
      <c r="Q134" s="134">
        <v>8.0000000000000007E-5</v>
      </c>
      <c r="R134" s="134">
        <f>Q134*H134</f>
        <v>8.0000000000000007E-5</v>
      </c>
      <c r="S134" s="134">
        <v>4.675E-2</v>
      </c>
      <c r="T134" s="135">
        <f>S134*H134</f>
        <v>4.675E-2</v>
      </c>
      <c r="AR134" s="136" t="s">
        <v>271</v>
      </c>
      <c r="AT134" s="136" t="s">
        <v>155</v>
      </c>
      <c r="AU134" s="136" t="s">
        <v>88</v>
      </c>
      <c r="AY134" s="17" t="s">
        <v>153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7" t="s">
        <v>86</v>
      </c>
      <c r="BK134" s="137">
        <f>ROUND(I134*H134,2)</f>
        <v>0</v>
      </c>
      <c r="BL134" s="17" t="s">
        <v>271</v>
      </c>
      <c r="BM134" s="136" t="s">
        <v>2036</v>
      </c>
    </row>
    <row r="135" spans="2:65" s="12" customFormat="1">
      <c r="B135" s="138"/>
      <c r="C135" s="219"/>
      <c r="D135" s="220" t="s">
        <v>162</v>
      </c>
      <c r="E135" s="221" t="s">
        <v>1</v>
      </c>
      <c r="F135" s="222" t="s">
        <v>2037</v>
      </c>
      <c r="G135" s="219"/>
      <c r="H135" s="221" t="s">
        <v>1</v>
      </c>
      <c r="I135" s="140"/>
      <c r="J135" s="219"/>
      <c r="L135" s="138"/>
      <c r="M135" s="141"/>
      <c r="T135" s="142"/>
      <c r="AT135" s="139" t="s">
        <v>162</v>
      </c>
      <c r="AU135" s="139" t="s">
        <v>88</v>
      </c>
      <c r="AV135" s="12" t="s">
        <v>86</v>
      </c>
      <c r="AW135" s="12" t="s">
        <v>32</v>
      </c>
      <c r="AX135" s="12" t="s">
        <v>78</v>
      </c>
      <c r="AY135" s="139" t="s">
        <v>153</v>
      </c>
    </row>
    <row r="136" spans="2:65" s="13" customFormat="1">
      <c r="B136" s="143"/>
      <c r="C136" s="223"/>
      <c r="D136" s="220" t="s">
        <v>162</v>
      </c>
      <c r="E136" s="224" t="s">
        <v>1</v>
      </c>
      <c r="F136" s="225" t="s">
        <v>1036</v>
      </c>
      <c r="G136" s="223"/>
      <c r="H136" s="226">
        <v>1</v>
      </c>
      <c r="I136" s="145"/>
      <c r="J136" s="223"/>
      <c r="L136" s="143"/>
      <c r="M136" s="146"/>
      <c r="T136" s="147"/>
      <c r="AT136" s="144" t="s">
        <v>162</v>
      </c>
      <c r="AU136" s="144" t="s">
        <v>88</v>
      </c>
      <c r="AV136" s="13" t="s">
        <v>88</v>
      </c>
      <c r="AW136" s="13" t="s">
        <v>32</v>
      </c>
      <c r="AX136" s="13" t="s">
        <v>78</v>
      </c>
      <c r="AY136" s="144" t="s">
        <v>153</v>
      </c>
    </row>
    <row r="137" spans="2:65" s="14" customFormat="1">
      <c r="B137" s="148"/>
      <c r="C137" s="227"/>
      <c r="D137" s="220" t="s">
        <v>162</v>
      </c>
      <c r="E137" s="228" t="s">
        <v>1</v>
      </c>
      <c r="F137" s="229" t="s">
        <v>165</v>
      </c>
      <c r="G137" s="227"/>
      <c r="H137" s="230">
        <v>1</v>
      </c>
      <c r="I137" s="150"/>
      <c r="J137" s="227"/>
      <c r="L137" s="148"/>
      <c r="M137" s="151"/>
      <c r="T137" s="152"/>
      <c r="AT137" s="149" t="s">
        <v>162</v>
      </c>
      <c r="AU137" s="149" t="s">
        <v>88</v>
      </c>
      <c r="AV137" s="14" t="s">
        <v>166</v>
      </c>
      <c r="AW137" s="14" t="s">
        <v>32</v>
      </c>
      <c r="AX137" s="14" t="s">
        <v>78</v>
      </c>
      <c r="AY137" s="149" t="s">
        <v>153</v>
      </c>
    </row>
    <row r="138" spans="2:65" s="15" customFormat="1">
      <c r="B138" s="153"/>
      <c r="C138" s="231"/>
      <c r="D138" s="220" t="s">
        <v>162</v>
      </c>
      <c r="E138" s="232" t="s">
        <v>1</v>
      </c>
      <c r="F138" s="233" t="s">
        <v>167</v>
      </c>
      <c r="G138" s="231"/>
      <c r="H138" s="234">
        <v>1</v>
      </c>
      <c r="I138" s="155"/>
      <c r="J138" s="231"/>
      <c r="L138" s="153"/>
      <c r="M138" s="156"/>
      <c r="T138" s="157"/>
      <c r="AT138" s="154" t="s">
        <v>162</v>
      </c>
      <c r="AU138" s="154" t="s">
        <v>88</v>
      </c>
      <c r="AV138" s="15" t="s">
        <v>160</v>
      </c>
      <c r="AW138" s="15" t="s">
        <v>32</v>
      </c>
      <c r="AX138" s="15" t="s">
        <v>86</v>
      </c>
      <c r="AY138" s="154" t="s">
        <v>153</v>
      </c>
    </row>
    <row r="139" spans="2:65" s="1" customFormat="1" ht="24.15" customHeight="1">
      <c r="B139" s="129"/>
      <c r="C139" s="214" t="s">
        <v>208</v>
      </c>
      <c r="D139" s="214" t="s">
        <v>155</v>
      </c>
      <c r="E139" s="215" t="s">
        <v>2038</v>
      </c>
      <c r="F139" s="216" t="s">
        <v>2039</v>
      </c>
      <c r="G139" s="217" t="s">
        <v>217</v>
      </c>
      <c r="H139" s="218">
        <v>3.2</v>
      </c>
      <c r="I139" s="131"/>
      <c r="J139" s="248">
        <f t="shared" ref="J139:J144" si="0">ROUND(I139*H139,2)</f>
        <v>0</v>
      </c>
      <c r="K139" s="130" t="s">
        <v>159</v>
      </c>
      <c r="L139" s="32"/>
      <c r="M139" s="132" t="s">
        <v>1</v>
      </c>
      <c r="N139" s="133" t="s">
        <v>43</v>
      </c>
      <c r="P139" s="134">
        <f t="shared" ref="P139:P144" si="1">O139*H139</f>
        <v>0</v>
      </c>
      <c r="Q139" s="134">
        <v>0</v>
      </c>
      <c r="R139" s="134">
        <f t="shared" ref="R139:R144" si="2">Q139*H139</f>
        <v>0</v>
      </c>
      <c r="S139" s="134">
        <v>0</v>
      </c>
      <c r="T139" s="135">
        <f t="shared" ref="T139:T144" si="3">S139*H139</f>
        <v>0</v>
      </c>
      <c r="AR139" s="136" t="s">
        <v>271</v>
      </c>
      <c r="AT139" s="136" t="s">
        <v>155</v>
      </c>
      <c r="AU139" s="136" t="s">
        <v>88</v>
      </c>
      <c r="AY139" s="17" t="s">
        <v>153</v>
      </c>
      <c r="BE139" s="137">
        <f t="shared" ref="BE139:BE144" si="4">IF(N139="základní",J139,0)</f>
        <v>0</v>
      </c>
      <c r="BF139" s="137">
        <f t="shared" ref="BF139:BF144" si="5">IF(N139="snížená",J139,0)</f>
        <v>0</v>
      </c>
      <c r="BG139" s="137">
        <f t="shared" ref="BG139:BG144" si="6">IF(N139="zákl. přenesená",J139,0)</f>
        <v>0</v>
      </c>
      <c r="BH139" s="137">
        <f t="shared" ref="BH139:BH144" si="7">IF(N139="sníž. přenesená",J139,0)</f>
        <v>0</v>
      </c>
      <c r="BI139" s="137">
        <f t="shared" ref="BI139:BI144" si="8">IF(N139="nulová",J139,0)</f>
        <v>0</v>
      </c>
      <c r="BJ139" s="17" t="s">
        <v>86</v>
      </c>
      <c r="BK139" s="137">
        <f t="shared" ref="BK139:BK144" si="9">ROUND(I139*H139,2)</f>
        <v>0</v>
      </c>
      <c r="BL139" s="17" t="s">
        <v>271</v>
      </c>
      <c r="BM139" s="136" t="s">
        <v>2040</v>
      </c>
    </row>
    <row r="140" spans="2:65" s="1" customFormat="1" ht="33" customHeight="1">
      <c r="B140" s="129"/>
      <c r="C140" s="214" t="s">
        <v>214</v>
      </c>
      <c r="D140" s="214" t="s">
        <v>155</v>
      </c>
      <c r="E140" s="215" t="s">
        <v>2041</v>
      </c>
      <c r="F140" s="216" t="s">
        <v>2042</v>
      </c>
      <c r="G140" s="217" t="s">
        <v>217</v>
      </c>
      <c r="H140" s="218">
        <v>3.2</v>
      </c>
      <c r="I140" s="131"/>
      <c r="J140" s="248">
        <f t="shared" si="0"/>
        <v>0</v>
      </c>
      <c r="K140" s="130" t="s">
        <v>159</v>
      </c>
      <c r="L140" s="32"/>
      <c r="M140" s="132" t="s">
        <v>1</v>
      </c>
      <c r="N140" s="133" t="s">
        <v>43</v>
      </c>
      <c r="P140" s="134">
        <f t="shared" si="1"/>
        <v>0</v>
      </c>
      <c r="Q140" s="134">
        <v>0</v>
      </c>
      <c r="R140" s="134">
        <f t="shared" si="2"/>
        <v>0</v>
      </c>
      <c r="S140" s="134">
        <v>0</v>
      </c>
      <c r="T140" s="135">
        <f t="shared" si="3"/>
        <v>0</v>
      </c>
      <c r="AR140" s="136" t="s">
        <v>271</v>
      </c>
      <c r="AT140" s="136" t="s">
        <v>155</v>
      </c>
      <c r="AU140" s="136" t="s">
        <v>88</v>
      </c>
      <c r="AY140" s="17" t="s">
        <v>153</v>
      </c>
      <c r="BE140" s="137">
        <f t="shared" si="4"/>
        <v>0</v>
      </c>
      <c r="BF140" s="137">
        <f t="shared" si="5"/>
        <v>0</v>
      </c>
      <c r="BG140" s="137">
        <f t="shared" si="6"/>
        <v>0</v>
      </c>
      <c r="BH140" s="137">
        <f t="shared" si="7"/>
        <v>0</v>
      </c>
      <c r="BI140" s="137">
        <f t="shared" si="8"/>
        <v>0</v>
      </c>
      <c r="BJ140" s="17" t="s">
        <v>86</v>
      </c>
      <c r="BK140" s="137">
        <f t="shared" si="9"/>
        <v>0</v>
      </c>
      <c r="BL140" s="17" t="s">
        <v>271</v>
      </c>
      <c r="BM140" s="136" t="s">
        <v>2043</v>
      </c>
    </row>
    <row r="141" spans="2:65" s="1" customFormat="1" ht="16.5" customHeight="1">
      <c r="B141" s="129"/>
      <c r="C141" s="214" t="s">
        <v>221</v>
      </c>
      <c r="D141" s="214" t="s">
        <v>155</v>
      </c>
      <c r="E141" s="215" t="s">
        <v>2044</v>
      </c>
      <c r="F141" s="216" t="s">
        <v>2045</v>
      </c>
      <c r="G141" s="217" t="s">
        <v>290</v>
      </c>
      <c r="H141" s="218">
        <v>1</v>
      </c>
      <c r="I141" s="131"/>
      <c r="J141" s="248">
        <f t="shared" si="0"/>
        <v>0</v>
      </c>
      <c r="K141" s="130" t="s">
        <v>159</v>
      </c>
      <c r="L141" s="32"/>
      <c r="M141" s="132" t="s">
        <v>1</v>
      </c>
      <c r="N141" s="133" t="s">
        <v>43</v>
      </c>
      <c r="P141" s="134">
        <f t="shared" si="1"/>
        <v>0</v>
      </c>
      <c r="Q141" s="134">
        <v>0</v>
      </c>
      <c r="R141" s="134">
        <f t="shared" si="2"/>
        <v>0</v>
      </c>
      <c r="S141" s="134">
        <v>0</v>
      </c>
      <c r="T141" s="135">
        <f t="shared" si="3"/>
        <v>0</v>
      </c>
      <c r="AR141" s="136" t="s">
        <v>271</v>
      </c>
      <c r="AT141" s="136" t="s">
        <v>155</v>
      </c>
      <c r="AU141" s="136" t="s">
        <v>88</v>
      </c>
      <c r="AY141" s="17" t="s">
        <v>153</v>
      </c>
      <c r="BE141" s="137">
        <f t="shared" si="4"/>
        <v>0</v>
      </c>
      <c r="BF141" s="137">
        <f t="shared" si="5"/>
        <v>0</v>
      </c>
      <c r="BG141" s="137">
        <f t="shared" si="6"/>
        <v>0</v>
      </c>
      <c r="BH141" s="137">
        <f t="shared" si="7"/>
        <v>0</v>
      </c>
      <c r="BI141" s="137">
        <f t="shared" si="8"/>
        <v>0</v>
      </c>
      <c r="BJ141" s="17" t="s">
        <v>86</v>
      </c>
      <c r="BK141" s="137">
        <f t="shared" si="9"/>
        <v>0</v>
      </c>
      <c r="BL141" s="17" t="s">
        <v>271</v>
      </c>
      <c r="BM141" s="136" t="s">
        <v>2046</v>
      </c>
    </row>
    <row r="142" spans="2:65" s="1" customFormat="1" ht="37.799999999999997" customHeight="1">
      <c r="B142" s="129"/>
      <c r="C142" s="214" t="s">
        <v>225</v>
      </c>
      <c r="D142" s="214" t="s">
        <v>155</v>
      </c>
      <c r="E142" s="215" t="s">
        <v>2047</v>
      </c>
      <c r="F142" s="216" t="s">
        <v>2048</v>
      </c>
      <c r="G142" s="217" t="s">
        <v>217</v>
      </c>
      <c r="H142" s="218">
        <v>3.2</v>
      </c>
      <c r="I142" s="131"/>
      <c r="J142" s="248">
        <f t="shared" si="0"/>
        <v>0</v>
      </c>
      <c r="K142" s="130" t="s">
        <v>159</v>
      </c>
      <c r="L142" s="32"/>
      <c r="M142" s="132" t="s">
        <v>1</v>
      </c>
      <c r="N142" s="133" t="s">
        <v>43</v>
      </c>
      <c r="P142" s="134">
        <f t="shared" si="1"/>
        <v>0</v>
      </c>
      <c r="Q142" s="134">
        <v>0</v>
      </c>
      <c r="R142" s="134">
        <f t="shared" si="2"/>
        <v>0</v>
      </c>
      <c r="S142" s="134">
        <v>0</v>
      </c>
      <c r="T142" s="135">
        <f t="shared" si="3"/>
        <v>0</v>
      </c>
      <c r="AR142" s="136" t="s">
        <v>271</v>
      </c>
      <c r="AT142" s="136" t="s">
        <v>155</v>
      </c>
      <c r="AU142" s="136" t="s">
        <v>88</v>
      </c>
      <c r="AY142" s="17" t="s">
        <v>153</v>
      </c>
      <c r="BE142" s="137">
        <f t="shared" si="4"/>
        <v>0</v>
      </c>
      <c r="BF142" s="137">
        <f t="shared" si="5"/>
        <v>0</v>
      </c>
      <c r="BG142" s="137">
        <f t="shared" si="6"/>
        <v>0</v>
      </c>
      <c r="BH142" s="137">
        <f t="shared" si="7"/>
        <v>0</v>
      </c>
      <c r="BI142" s="137">
        <f t="shared" si="8"/>
        <v>0</v>
      </c>
      <c r="BJ142" s="17" t="s">
        <v>86</v>
      </c>
      <c r="BK142" s="137">
        <f t="shared" si="9"/>
        <v>0</v>
      </c>
      <c r="BL142" s="17" t="s">
        <v>271</v>
      </c>
      <c r="BM142" s="136" t="s">
        <v>2049</v>
      </c>
    </row>
    <row r="143" spans="2:65" s="1" customFormat="1" ht="33" customHeight="1">
      <c r="B143" s="129"/>
      <c r="C143" s="214" t="s">
        <v>235</v>
      </c>
      <c r="D143" s="214" t="s">
        <v>155</v>
      </c>
      <c r="E143" s="215" t="s">
        <v>2050</v>
      </c>
      <c r="F143" s="216" t="s">
        <v>2051</v>
      </c>
      <c r="G143" s="217" t="s">
        <v>290</v>
      </c>
      <c r="H143" s="218">
        <v>1</v>
      </c>
      <c r="I143" s="131"/>
      <c r="J143" s="248">
        <f t="shared" si="0"/>
        <v>0</v>
      </c>
      <c r="K143" s="130" t="s">
        <v>159</v>
      </c>
      <c r="L143" s="32"/>
      <c r="M143" s="132" t="s">
        <v>1</v>
      </c>
      <c r="N143" s="133" t="s">
        <v>43</v>
      </c>
      <c r="P143" s="134">
        <f t="shared" si="1"/>
        <v>0</v>
      </c>
      <c r="Q143" s="134">
        <v>2.0000000000000002E-5</v>
      </c>
      <c r="R143" s="134">
        <f t="shared" si="2"/>
        <v>2.0000000000000002E-5</v>
      </c>
      <c r="S143" s="134">
        <v>0</v>
      </c>
      <c r="T143" s="135">
        <f t="shared" si="3"/>
        <v>0</v>
      </c>
      <c r="AR143" s="136" t="s">
        <v>271</v>
      </c>
      <c r="AT143" s="136" t="s">
        <v>155</v>
      </c>
      <c r="AU143" s="136" t="s">
        <v>88</v>
      </c>
      <c r="AY143" s="17" t="s">
        <v>153</v>
      </c>
      <c r="BE143" s="137">
        <f t="shared" si="4"/>
        <v>0</v>
      </c>
      <c r="BF143" s="137">
        <f t="shared" si="5"/>
        <v>0</v>
      </c>
      <c r="BG143" s="137">
        <f t="shared" si="6"/>
        <v>0</v>
      </c>
      <c r="BH143" s="137">
        <f t="shared" si="7"/>
        <v>0</v>
      </c>
      <c r="BI143" s="137">
        <f t="shared" si="8"/>
        <v>0</v>
      </c>
      <c r="BJ143" s="17" t="s">
        <v>86</v>
      </c>
      <c r="BK143" s="137">
        <f t="shared" si="9"/>
        <v>0</v>
      </c>
      <c r="BL143" s="17" t="s">
        <v>271</v>
      </c>
      <c r="BM143" s="136" t="s">
        <v>2052</v>
      </c>
    </row>
    <row r="144" spans="2:65" s="1" customFormat="1" ht="44.25" customHeight="1">
      <c r="B144" s="129"/>
      <c r="C144" s="214" t="s">
        <v>244</v>
      </c>
      <c r="D144" s="214" t="s">
        <v>155</v>
      </c>
      <c r="E144" s="215" t="s">
        <v>2053</v>
      </c>
      <c r="F144" s="216" t="s">
        <v>2054</v>
      </c>
      <c r="G144" s="217" t="s">
        <v>873</v>
      </c>
      <c r="H144" s="163"/>
      <c r="I144" s="131"/>
      <c r="J144" s="248">
        <f t="shared" si="0"/>
        <v>0</v>
      </c>
      <c r="K144" s="130" t="s">
        <v>159</v>
      </c>
      <c r="L144" s="32"/>
      <c r="M144" s="164" t="s">
        <v>1</v>
      </c>
      <c r="N144" s="165" t="s">
        <v>43</v>
      </c>
      <c r="O144" s="166"/>
      <c r="P144" s="167">
        <f t="shared" si="1"/>
        <v>0</v>
      </c>
      <c r="Q144" s="167">
        <v>0</v>
      </c>
      <c r="R144" s="167">
        <f t="shared" si="2"/>
        <v>0</v>
      </c>
      <c r="S144" s="167">
        <v>0</v>
      </c>
      <c r="T144" s="168">
        <f t="shared" si="3"/>
        <v>0</v>
      </c>
      <c r="AR144" s="136" t="s">
        <v>271</v>
      </c>
      <c r="AT144" s="136" t="s">
        <v>155</v>
      </c>
      <c r="AU144" s="136" t="s">
        <v>88</v>
      </c>
      <c r="AY144" s="17" t="s">
        <v>153</v>
      </c>
      <c r="BE144" s="137">
        <f t="shared" si="4"/>
        <v>0</v>
      </c>
      <c r="BF144" s="137">
        <f t="shared" si="5"/>
        <v>0</v>
      </c>
      <c r="BG144" s="137">
        <f t="shared" si="6"/>
        <v>0</v>
      </c>
      <c r="BH144" s="137">
        <f t="shared" si="7"/>
        <v>0</v>
      </c>
      <c r="BI144" s="137">
        <f t="shared" si="8"/>
        <v>0</v>
      </c>
      <c r="BJ144" s="17" t="s">
        <v>86</v>
      </c>
      <c r="BK144" s="137">
        <f t="shared" si="9"/>
        <v>0</v>
      </c>
      <c r="BL144" s="17" t="s">
        <v>271</v>
      </c>
      <c r="BM144" s="136" t="s">
        <v>2055</v>
      </c>
    </row>
    <row r="145" spans="2:12" s="1" customFormat="1" ht="6.9" customHeight="1">
      <c r="B145" s="44"/>
      <c r="C145" s="45"/>
      <c r="D145" s="45"/>
      <c r="E145" s="45"/>
      <c r="F145" s="45"/>
      <c r="G145" s="45"/>
      <c r="H145" s="45"/>
      <c r="I145" s="45"/>
      <c r="J145" s="45"/>
      <c r="K145" s="45"/>
      <c r="L145" s="32"/>
    </row>
  </sheetData>
  <sheetProtection algorithmName="SHA-512" hashValue="J3DQjQ3ROeVr9/vKRd9Z8+JTXjXYYHfWqSQxdROVQjOpMpTXqZIljKOl6O1+ejecOeQTydgEDq62WHZFpUi+3A==" saltValue="ybwe5wlDJ6kfFXcM9wbXXQ==" spinCount="100000" sheet="1" objects="1" scenarios="1"/>
  <autoFilter ref="C118:K144" xr:uid="{00000000-0009-0000-0000-00000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324"/>
  <sheetViews>
    <sheetView showGridLines="0" topLeftCell="A130" workbookViewId="0">
      <selection activeCell="I132" sqref="I132:I32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71" t="s">
        <v>5</v>
      </c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7" t="s">
        <v>97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" customHeight="1">
      <c r="B4" s="20"/>
      <c r="D4" s="21" t="s">
        <v>104</v>
      </c>
      <c r="L4" s="20"/>
      <c r="M4" s="88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11" t="str">
        <f>'Rekapitulace stavby'!K6</f>
        <v>Změna stavby ZŠ Liběšice</v>
      </c>
      <c r="F7" s="212"/>
      <c r="G7" s="212"/>
      <c r="H7" s="212"/>
      <c r="L7" s="20"/>
    </row>
    <row r="8" spans="2:46" s="1" customFormat="1" ht="12" customHeight="1">
      <c r="B8" s="32"/>
      <c r="D8" s="27" t="s">
        <v>105</v>
      </c>
      <c r="L8" s="32"/>
    </row>
    <row r="9" spans="2:46" s="1" customFormat="1" ht="16.5" customHeight="1">
      <c r="B9" s="32"/>
      <c r="E9" s="201" t="s">
        <v>2056</v>
      </c>
      <c r="F9" s="210"/>
      <c r="G9" s="210"/>
      <c r="H9" s="210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2057</v>
      </c>
      <c r="I12" s="27" t="s">
        <v>22</v>
      </c>
      <c r="J12" s="52" t="str">
        <f>'Rekapitulace stavby'!AN8</f>
        <v>28. 6. 2023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>Obec Liběšice</v>
      </c>
      <c r="I15" s="27" t="s">
        <v>27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13" t="str">
        <f>'Rekapitulace stavby'!E14</f>
        <v>Vyplň údaj</v>
      </c>
      <c r="F18" s="183"/>
      <c r="G18" s="183"/>
      <c r="H18" s="183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>PK Polerecký s.r.o.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tr">
        <f>IF('Rekapitulace stavby'!AN19="","",'Rekapitulace stavby'!AN19)</f>
        <v>65060865</v>
      </c>
      <c r="L23" s="32"/>
    </row>
    <row r="24" spans="2:12" s="1" customFormat="1" ht="18" customHeight="1">
      <c r="B24" s="32"/>
      <c r="E24" s="25" t="str">
        <f>IF('Rekapitulace stavby'!E20="","",'Rekapitulace stavby'!E20)</f>
        <v>Roman Šácha</v>
      </c>
      <c r="I24" s="27" t="s">
        <v>27</v>
      </c>
      <c r="J24" s="25" t="str">
        <f>IF('Rekapitulace stavby'!AN20="","",'Rekapitulace stavby'!AN20)</f>
        <v>CZ460128473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187" t="s">
        <v>1</v>
      </c>
      <c r="F27" s="187"/>
      <c r="G27" s="187"/>
      <c r="H27" s="187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38</v>
      </c>
      <c r="J30" s="66">
        <f>ROUND(J130,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" customHeight="1">
      <c r="B33" s="32"/>
      <c r="D33" s="55" t="s">
        <v>42</v>
      </c>
      <c r="E33" s="27" t="s">
        <v>43</v>
      </c>
      <c r="F33" s="91">
        <f>ROUND((SUM(BE130:BE323)),  2)</f>
        <v>0</v>
      </c>
      <c r="I33" s="92">
        <v>0.21</v>
      </c>
      <c r="J33" s="91">
        <f>ROUND(((SUM(BE130:BE323))*I33),  2)</f>
        <v>0</v>
      </c>
      <c r="L33" s="32"/>
    </row>
    <row r="34" spans="2:12" s="1" customFormat="1" ht="14.4" customHeight="1">
      <c r="B34" s="32"/>
      <c r="E34" s="27" t="s">
        <v>44</v>
      </c>
      <c r="F34" s="91">
        <f>ROUND((SUM(BF130:BF323)),  2)</f>
        <v>0</v>
      </c>
      <c r="I34" s="92">
        <v>0.15</v>
      </c>
      <c r="J34" s="91">
        <f>ROUND(((SUM(BF130:BF323))*I34),  2)</f>
        <v>0</v>
      </c>
      <c r="L34" s="32"/>
    </row>
    <row r="35" spans="2:12" s="1" customFormat="1" ht="14.4" hidden="1" customHeight="1">
      <c r="B35" s="32"/>
      <c r="E35" s="27" t="s">
        <v>45</v>
      </c>
      <c r="F35" s="91">
        <f>ROUND((SUM(BG130:BG323)),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46</v>
      </c>
      <c r="F36" s="91">
        <f>ROUND((SUM(BH130:BH323)),  2)</f>
        <v>0</v>
      </c>
      <c r="I36" s="92">
        <v>0.15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47</v>
      </c>
      <c r="F37" s="91">
        <f>ROUND((SUM(BI130:BI323)),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107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11" t="str">
        <f>E7</f>
        <v>Změna stavby ZŠ Liběšice</v>
      </c>
      <c r="F85" s="212"/>
      <c r="G85" s="212"/>
      <c r="H85" s="212"/>
      <c r="L85" s="32"/>
    </row>
    <row r="86" spans="2:47" s="1" customFormat="1" ht="12" customHeight="1">
      <c r="B86" s="32"/>
      <c r="C86" s="27" t="s">
        <v>105</v>
      </c>
      <c r="L86" s="32"/>
    </row>
    <row r="87" spans="2:47" s="1" customFormat="1" ht="16.5" customHeight="1">
      <c r="B87" s="32"/>
      <c r="E87" s="201" t="str">
        <f>E9</f>
        <v>2023/24-04 - Elektroinstalace</v>
      </c>
      <c r="F87" s="210"/>
      <c r="G87" s="210"/>
      <c r="H87" s="210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28. 6. 2023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>Obec Liběšice</v>
      </c>
      <c r="I91" s="27" t="s">
        <v>30</v>
      </c>
      <c r="J91" s="30" t="str">
        <f>E21</f>
        <v>PK Polerecký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Roman Šácha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108</v>
      </c>
      <c r="D94" s="93"/>
      <c r="E94" s="93"/>
      <c r="F94" s="93"/>
      <c r="G94" s="93"/>
      <c r="H94" s="93"/>
      <c r="I94" s="93"/>
      <c r="J94" s="102" t="s">
        <v>109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110</v>
      </c>
      <c r="J96" s="66">
        <f>J130</f>
        <v>0</v>
      </c>
      <c r="L96" s="32"/>
      <c r="AU96" s="17" t="s">
        <v>111</v>
      </c>
    </row>
    <row r="97" spans="2:12" s="8" customFormat="1" ht="24.9" customHeight="1">
      <c r="B97" s="104"/>
      <c r="D97" s="105" t="s">
        <v>2058</v>
      </c>
      <c r="E97" s="106"/>
      <c r="F97" s="106"/>
      <c r="G97" s="106"/>
      <c r="H97" s="106"/>
      <c r="I97" s="106"/>
      <c r="J97" s="107">
        <f>J131</f>
        <v>0</v>
      </c>
      <c r="L97" s="104"/>
    </row>
    <row r="98" spans="2:12" s="8" customFormat="1" ht="24.9" customHeight="1">
      <c r="B98" s="104"/>
      <c r="D98" s="105" t="s">
        <v>2059</v>
      </c>
      <c r="E98" s="106"/>
      <c r="F98" s="106"/>
      <c r="G98" s="106"/>
      <c r="H98" s="106"/>
      <c r="I98" s="106"/>
      <c r="J98" s="107">
        <f>J138</f>
        <v>0</v>
      </c>
      <c r="L98" s="104"/>
    </row>
    <row r="99" spans="2:12" s="8" customFormat="1" ht="24.9" customHeight="1">
      <c r="B99" s="104"/>
      <c r="D99" s="105" t="s">
        <v>2060</v>
      </c>
      <c r="E99" s="106"/>
      <c r="F99" s="106"/>
      <c r="G99" s="106"/>
      <c r="H99" s="106"/>
      <c r="I99" s="106"/>
      <c r="J99" s="107">
        <f>J155</f>
        <v>0</v>
      </c>
      <c r="L99" s="104"/>
    </row>
    <row r="100" spans="2:12" s="8" customFormat="1" ht="24.9" customHeight="1">
      <c r="B100" s="104"/>
      <c r="D100" s="105" t="s">
        <v>2061</v>
      </c>
      <c r="E100" s="106"/>
      <c r="F100" s="106"/>
      <c r="G100" s="106"/>
      <c r="H100" s="106"/>
      <c r="I100" s="106"/>
      <c r="J100" s="107">
        <f>J161</f>
        <v>0</v>
      </c>
      <c r="L100" s="104"/>
    </row>
    <row r="101" spans="2:12" s="8" customFormat="1" ht="24.9" customHeight="1">
      <c r="B101" s="104"/>
      <c r="D101" s="105" t="s">
        <v>2062</v>
      </c>
      <c r="E101" s="106"/>
      <c r="F101" s="106"/>
      <c r="G101" s="106"/>
      <c r="H101" s="106"/>
      <c r="I101" s="106"/>
      <c r="J101" s="107">
        <f>J186</f>
        <v>0</v>
      </c>
      <c r="L101" s="104"/>
    </row>
    <row r="102" spans="2:12" s="8" customFormat="1" ht="24.9" customHeight="1">
      <c r="B102" s="104"/>
      <c r="D102" s="105" t="s">
        <v>2063</v>
      </c>
      <c r="E102" s="106"/>
      <c r="F102" s="106"/>
      <c r="G102" s="106"/>
      <c r="H102" s="106"/>
      <c r="I102" s="106"/>
      <c r="J102" s="107">
        <f>J204</f>
        <v>0</v>
      </c>
      <c r="L102" s="104"/>
    </row>
    <row r="103" spans="2:12" s="8" customFormat="1" ht="24.9" customHeight="1">
      <c r="B103" s="104"/>
      <c r="D103" s="105" t="s">
        <v>2064</v>
      </c>
      <c r="E103" s="106"/>
      <c r="F103" s="106"/>
      <c r="G103" s="106"/>
      <c r="H103" s="106"/>
      <c r="I103" s="106"/>
      <c r="J103" s="107">
        <f>J243</f>
        <v>0</v>
      </c>
      <c r="L103" s="104"/>
    </row>
    <row r="104" spans="2:12" s="8" customFormat="1" ht="24.9" customHeight="1">
      <c r="B104" s="104"/>
      <c r="D104" s="105" t="s">
        <v>2065</v>
      </c>
      <c r="E104" s="106"/>
      <c r="F104" s="106"/>
      <c r="G104" s="106"/>
      <c r="H104" s="106"/>
      <c r="I104" s="106"/>
      <c r="J104" s="107">
        <f>J256</f>
        <v>0</v>
      </c>
      <c r="L104" s="104"/>
    </row>
    <row r="105" spans="2:12" s="8" customFormat="1" ht="24.9" customHeight="1">
      <c r="B105" s="104"/>
      <c r="D105" s="105" t="s">
        <v>2066</v>
      </c>
      <c r="E105" s="106"/>
      <c r="F105" s="106"/>
      <c r="G105" s="106"/>
      <c r="H105" s="106"/>
      <c r="I105" s="106"/>
      <c r="J105" s="107">
        <f>J273</f>
        <v>0</v>
      </c>
      <c r="L105" s="104"/>
    </row>
    <row r="106" spans="2:12" s="8" customFormat="1" ht="24.9" customHeight="1">
      <c r="B106" s="104"/>
      <c r="D106" s="105" t="s">
        <v>2067</v>
      </c>
      <c r="E106" s="106"/>
      <c r="F106" s="106"/>
      <c r="G106" s="106"/>
      <c r="H106" s="106"/>
      <c r="I106" s="106"/>
      <c r="J106" s="107">
        <f>J310</f>
        <v>0</v>
      </c>
      <c r="L106" s="104"/>
    </row>
    <row r="107" spans="2:12" s="8" customFormat="1" ht="24.9" customHeight="1">
      <c r="B107" s="104"/>
      <c r="D107" s="105" t="s">
        <v>2068</v>
      </c>
      <c r="E107" s="106"/>
      <c r="F107" s="106"/>
      <c r="G107" s="106"/>
      <c r="H107" s="106"/>
      <c r="I107" s="106"/>
      <c r="J107" s="107">
        <f>J316</f>
        <v>0</v>
      </c>
      <c r="L107" s="104"/>
    </row>
    <row r="108" spans="2:12" s="8" customFormat="1" ht="24.9" customHeight="1">
      <c r="B108" s="104"/>
      <c r="D108" s="105" t="s">
        <v>2069</v>
      </c>
      <c r="E108" s="106"/>
      <c r="F108" s="106"/>
      <c r="G108" s="106"/>
      <c r="H108" s="106"/>
      <c r="I108" s="106"/>
      <c r="J108" s="107">
        <f>J318</f>
        <v>0</v>
      </c>
      <c r="L108" s="104"/>
    </row>
    <row r="109" spans="2:12" s="8" customFormat="1" ht="24.9" customHeight="1">
      <c r="B109" s="104"/>
      <c r="D109" s="105" t="s">
        <v>2070</v>
      </c>
      <c r="E109" s="106"/>
      <c r="F109" s="106"/>
      <c r="G109" s="106"/>
      <c r="H109" s="106"/>
      <c r="I109" s="106"/>
      <c r="J109" s="107">
        <f>J320</f>
        <v>0</v>
      </c>
      <c r="L109" s="104"/>
    </row>
    <row r="110" spans="2:12" s="8" customFormat="1" ht="24.9" customHeight="1">
      <c r="B110" s="104"/>
      <c r="D110" s="105" t="s">
        <v>2071</v>
      </c>
      <c r="E110" s="106"/>
      <c r="F110" s="106"/>
      <c r="G110" s="106"/>
      <c r="H110" s="106"/>
      <c r="I110" s="106"/>
      <c r="J110" s="107">
        <f>J322</f>
        <v>0</v>
      </c>
      <c r="L110" s="104"/>
    </row>
    <row r="111" spans="2:12" s="1" customFormat="1" ht="21.75" customHeight="1">
      <c r="B111" s="32"/>
      <c r="L111" s="32"/>
    </row>
    <row r="112" spans="2:12" s="1" customFormat="1" ht="6.9" customHeight="1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2"/>
    </row>
    <row r="116" spans="2:12" s="1" customFormat="1" ht="6.9" customHeight="1"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2"/>
    </row>
    <row r="117" spans="2:12" s="1" customFormat="1" ht="24.9" customHeight="1">
      <c r="B117" s="32"/>
      <c r="C117" s="21" t="s">
        <v>138</v>
      </c>
      <c r="L117" s="32"/>
    </row>
    <row r="118" spans="2:12" s="1" customFormat="1" ht="6.9" customHeight="1">
      <c r="B118" s="32"/>
      <c r="L118" s="32"/>
    </row>
    <row r="119" spans="2:12" s="1" customFormat="1" ht="12" customHeight="1">
      <c r="B119" s="32"/>
      <c r="C119" s="27" t="s">
        <v>16</v>
      </c>
      <c r="L119" s="32"/>
    </row>
    <row r="120" spans="2:12" s="1" customFormat="1" ht="16.5" customHeight="1">
      <c r="B120" s="32"/>
      <c r="E120" s="211" t="str">
        <f>E7</f>
        <v>Změna stavby ZŠ Liběšice</v>
      </c>
      <c r="F120" s="212"/>
      <c r="G120" s="212"/>
      <c r="H120" s="212"/>
      <c r="L120" s="32"/>
    </row>
    <row r="121" spans="2:12" s="1" customFormat="1" ht="12" customHeight="1">
      <c r="B121" s="32"/>
      <c r="C121" s="27" t="s">
        <v>105</v>
      </c>
      <c r="L121" s="32"/>
    </row>
    <row r="122" spans="2:12" s="1" customFormat="1" ht="16.5" customHeight="1">
      <c r="B122" s="32"/>
      <c r="E122" s="201" t="str">
        <f>E9</f>
        <v>2023/24-04 - Elektroinstalace</v>
      </c>
      <c r="F122" s="210"/>
      <c r="G122" s="210"/>
      <c r="H122" s="210"/>
      <c r="L122" s="32"/>
    </row>
    <row r="123" spans="2:12" s="1" customFormat="1" ht="6.9" customHeight="1">
      <c r="B123" s="32"/>
      <c r="L123" s="32"/>
    </row>
    <row r="124" spans="2:12" s="1" customFormat="1" ht="12" customHeight="1">
      <c r="B124" s="32"/>
      <c r="C124" s="27" t="s">
        <v>20</v>
      </c>
      <c r="F124" s="25" t="str">
        <f>F12</f>
        <v xml:space="preserve"> </v>
      </c>
      <c r="I124" s="27" t="s">
        <v>22</v>
      </c>
      <c r="J124" s="52" t="str">
        <f>IF(J12="","",J12)</f>
        <v>28. 6. 2023</v>
      </c>
      <c r="L124" s="32"/>
    </row>
    <row r="125" spans="2:12" s="1" customFormat="1" ht="6.9" customHeight="1">
      <c r="B125" s="32"/>
      <c r="L125" s="32"/>
    </row>
    <row r="126" spans="2:12" s="1" customFormat="1" ht="15.15" customHeight="1">
      <c r="B126" s="32"/>
      <c r="C126" s="27" t="s">
        <v>24</v>
      </c>
      <c r="F126" s="25" t="str">
        <f>E15</f>
        <v>Obec Liběšice</v>
      </c>
      <c r="I126" s="27" t="s">
        <v>30</v>
      </c>
      <c r="J126" s="30" t="str">
        <f>E21</f>
        <v>PK Polerecký s.r.o.</v>
      </c>
      <c r="L126" s="32"/>
    </row>
    <row r="127" spans="2:12" s="1" customFormat="1" ht="15.15" customHeight="1">
      <c r="B127" s="32"/>
      <c r="C127" s="27" t="s">
        <v>28</v>
      </c>
      <c r="F127" s="25" t="str">
        <f>IF(E18="","",E18)</f>
        <v>Vyplň údaj</v>
      </c>
      <c r="I127" s="27" t="s">
        <v>33</v>
      </c>
      <c r="J127" s="30" t="str">
        <f>E24</f>
        <v>Roman Šácha</v>
      </c>
      <c r="L127" s="32"/>
    </row>
    <row r="128" spans="2:12" s="1" customFormat="1" ht="10.35" customHeight="1">
      <c r="B128" s="32"/>
      <c r="L128" s="32"/>
    </row>
    <row r="129" spans="2:65" s="10" customFormat="1" ht="29.25" customHeight="1">
      <c r="B129" s="112"/>
      <c r="C129" s="113" t="s">
        <v>139</v>
      </c>
      <c r="D129" s="114" t="s">
        <v>63</v>
      </c>
      <c r="E129" s="114" t="s">
        <v>59</v>
      </c>
      <c r="F129" s="114" t="s">
        <v>60</v>
      </c>
      <c r="G129" s="114" t="s">
        <v>140</v>
      </c>
      <c r="H129" s="114" t="s">
        <v>141</v>
      </c>
      <c r="I129" s="114" t="s">
        <v>142</v>
      </c>
      <c r="J129" s="114" t="s">
        <v>109</v>
      </c>
      <c r="K129" s="115" t="s">
        <v>143</v>
      </c>
      <c r="L129" s="112"/>
      <c r="M129" s="59" t="s">
        <v>1</v>
      </c>
      <c r="N129" s="60" t="s">
        <v>42</v>
      </c>
      <c r="O129" s="60" t="s">
        <v>144</v>
      </c>
      <c r="P129" s="60" t="s">
        <v>145</v>
      </c>
      <c r="Q129" s="60" t="s">
        <v>146</v>
      </c>
      <c r="R129" s="60" t="s">
        <v>147</v>
      </c>
      <c r="S129" s="60" t="s">
        <v>148</v>
      </c>
      <c r="T129" s="61" t="s">
        <v>149</v>
      </c>
    </row>
    <row r="130" spans="2:65" s="1" customFormat="1" ht="22.8" customHeight="1">
      <c r="B130" s="32"/>
      <c r="C130" s="250" t="s">
        <v>150</v>
      </c>
      <c r="D130" s="251"/>
      <c r="E130" s="251"/>
      <c r="F130" s="251"/>
      <c r="G130" s="251"/>
      <c r="H130" s="251"/>
      <c r="I130" s="251"/>
      <c r="J130" s="245">
        <f>BK130</f>
        <v>0</v>
      </c>
      <c r="L130" s="32"/>
      <c r="M130" s="62"/>
      <c r="N130" s="53"/>
      <c r="O130" s="53"/>
      <c r="P130" s="116">
        <f>P131+P138+P155+P161+P186+P204+P243+P256+P273+P310+P316+P318+P320+P322</f>
        <v>0</v>
      </c>
      <c r="Q130" s="53"/>
      <c r="R130" s="116">
        <f>R131+R138+R155+R161+R186+R204+R243+R256+R273+R310+R316+R318+R320+R322</f>
        <v>0</v>
      </c>
      <c r="S130" s="53"/>
      <c r="T130" s="117">
        <f>T131+T138+T155+T161+T186+T204+T243+T256+T273+T310+T316+T318+T320+T322</f>
        <v>0</v>
      </c>
      <c r="AT130" s="17" t="s">
        <v>77</v>
      </c>
      <c r="AU130" s="17" t="s">
        <v>111</v>
      </c>
      <c r="BK130" s="118">
        <f>BK131+BK138+BK155+BK161+BK186+BK204+BK243+BK256+BK273+BK310+BK316+BK318+BK320+BK322</f>
        <v>0</v>
      </c>
    </row>
    <row r="131" spans="2:65" s="11" customFormat="1" ht="25.95" customHeight="1">
      <c r="B131" s="119"/>
      <c r="C131" s="235"/>
      <c r="D131" s="236" t="s">
        <v>77</v>
      </c>
      <c r="E131" s="243" t="s">
        <v>2072</v>
      </c>
      <c r="F131" s="243" t="s">
        <v>2073</v>
      </c>
      <c r="G131" s="235"/>
      <c r="H131" s="235"/>
      <c r="I131" s="235"/>
      <c r="J131" s="246">
        <f>BK131</f>
        <v>0</v>
      </c>
      <c r="L131" s="119"/>
      <c r="M131" s="123"/>
      <c r="P131" s="124">
        <f>SUM(P132:P137)</f>
        <v>0</v>
      </c>
      <c r="R131" s="124">
        <f>SUM(R132:R137)</f>
        <v>0</v>
      </c>
      <c r="T131" s="125">
        <f>SUM(T132:T137)</f>
        <v>0</v>
      </c>
      <c r="AR131" s="120" t="s">
        <v>86</v>
      </c>
      <c r="AT131" s="126" t="s">
        <v>77</v>
      </c>
      <c r="AU131" s="126" t="s">
        <v>78</v>
      </c>
      <c r="AY131" s="120" t="s">
        <v>153</v>
      </c>
      <c r="BK131" s="127">
        <f>SUM(BK132:BK137)</f>
        <v>0</v>
      </c>
    </row>
    <row r="132" spans="2:65" s="1" customFormat="1" ht="16.5" customHeight="1">
      <c r="B132" s="129"/>
      <c r="C132" s="214" t="s">
        <v>86</v>
      </c>
      <c r="D132" s="214" t="s">
        <v>155</v>
      </c>
      <c r="E132" s="215" t="s">
        <v>2074</v>
      </c>
      <c r="F132" s="216" t="s">
        <v>2075</v>
      </c>
      <c r="G132" s="217" t="s">
        <v>1145</v>
      </c>
      <c r="H132" s="218">
        <v>122</v>
      </c>
      <c r="I132" s="131"/>
      <c r="J132" s="248">
        <f t="shared" ref="J132:J137" si="0">ROUND(I132*H132,2)</f>
        <v>0</v>
      </c>
      <c r="K132" s="130" t="s">
        <v>1</v>
      </c>
      <c r="L132" s="32"/>
      <c r="M132" s="132" t="s">
        <v>1</v>
      </c>
      <c r="N132" s="133" t="s">
        <v>43</v>
      </c>
      <c r="P132" s="134">
        <f t="shared" ref="P132:P137" si="1">O132*H132</f>
        <v>0</v>
      </c>
      <c r="Q132" s="134">
        <v>0</v>
      </c>
      <c r="R132" s="134">
        <f t="shared" ref="R132:R137" si="2">Q132*H132</f>
        <v>0</v>
      </c>
      <c r="S132" s="134">
        <v>0</v>
      </c>
      <c r="T132" s="135">
        <f t="shared" ref="T132:T137" si="3">S132*H132</f>
        <v>0</v>
      </c>
      <c r="AR132" s="136" t="s">
        <v>160</v>
      </c>
      <c r="AT132" s="136" t="s">
        <v>155</v>
      </c>
      <c r="AU132" s="136" t="s">
        <v>86</v>
      </c>
      <c r="AY132" s="17" t="s">
        <v>153</v>
      </c>
      <c r="BE132" s="137">
        <f t="shared" ref="BE132:BE137" si="4">IF(N132="základní",J132,0)</f>
        <v>0</v>
      </c>
      <c r="BF132" s="137">
        <f t="shared" ref="BF132:BF137" si="5">IF(N132="snížená",J132,0)</f>
        <v>0</v>
      </c>
      <c r="BG132" s="137">
        <f t="shared" ref="BG132:BG137" si="6">IF(N132="zákl. přenesená",J132,0)</f>
        <v>0</v>
      </c>
      <c r="BH132" s="137">
        <f t="shared" ref="BH132:BH137" si="7">IF(N132="sníž. přenesená",J132,0)</f>
        <v>0</v>
      </c>
      <c r="BI132" s="137">
        <f t="shared" ref="BI132:BI137" si="8">IF(N132="nulová",J132,0)</f>
        <v>0</v>
      </c>
      <c r="BJ132" s="17" t="s">
        <v>86</v>
      </c>
      <c r="BK132" s="137">
        <f t="shared" ref="BK132:BK137" si="9">ROUND(I132*H132,2)</f>
        <v>0</v>
      </c>
      <c r="BL132" s="17" t="s">
        <v>160</v>
      </c>
      <c r="BM132" s="136" t="s">
        <v>160</v>
      </c>
    </row>
    <row r="133" spans="2:65" s="1" customFormat="1" ht="16.5" customHeight="1">
      <c r="B133" s="129"/>
      <c r="C133" s="238" t="s">
        <v>88</v>
      </c>
      <c r="D133" s="238" t="s">
        <v>366</v>
      </c>
      <c r="E133" s="239" t="s">
        <v>2076</v>
      </c>
      <c r="F133" s="240" t="s">
        <v>2075</v>
      </c>
      <c r="G133" s="241" t="s">
        <v>1145</v>
      </c>
      <c r="H133" s="242">
        <v>122</v>
      </c>
      <c r="I133" s="159"/>
      <c r="J133" s="249">
        <f t="shared" si="0"/>
        <v>0</v>
      </c>
      <c r="K133" s="158" t="s">
        <v>1</v>
      </c>
      <c r="L133" s="160"/>
      <c r="M133" s="161" t="s">
        <v>1</v>
      </c>
      <c r="N133" s="162" t="s">
        <v>43</v>
      </c>
      <c r="P133" s="134">
        <f t="shared" si="1"/>
        <v>0</v>
      </c>
      <c r="Q133" s="134">
        <v>0</v>
      </c>
      <c r="R133" s="134">
        <f t="shared" si="2"/>
        <v>0</v>
      </c>
      <c r="S133" s="134">
        <v>0</v>
      </c>
      <c r="T133" s="135">
        <f t="shared" si="3"/>
        <v>0</v>
      </c>
      <c r="AR133" s="136" t="s">
        <v>208</v>
      </c>
      <c r="AT133" s="136" t="s">
        <v>366</v>
      </c>
      <c r="AU133" s="136" t="s">
        <v>86</v>
      </c>
      <c r="AY133" s="17" t="s">
        <v>153</v>
      </c>
      <c r="BE133" s="137">
        <f t="shared" si="4"/>
        <v>0</v>
      </c>
      <c r="BF133" s="137">
        <f t="shared" si="5"/>
        <v>0</v>
      </c>
      <c r="BG133" s="137">
        <f t="shared" si="6"/>
        <v>0</v>
      </c>
      <c r="BH133" s="137">
        <f t="shared" si="7"/>
        <v>0</v>
      </c>
      <c r="BI133" s="137">
        <f t="shared" si="8"/>
        <v>0</v>
      </c>
      <c r="BJ133" s="17" t="s">
        <v>86</v>
      </c>
      <c r="BK133" s="137">
        <f t="shared" si="9"/>
        <v>0</v>
      </c>
      <c r="BL133" s="17" t="s">
        <v>160</v>
      </c>
      <c r="BM133" s="136" t="s">
        <v>193</v>
      </c>
    </row>
    <row r="134" spans="2:65" s="1" customFormat="1" ht="16.5" customHeight="1">
      <c r="B134" s="129"/>
      <c r="C134" s="214" t="s">
        <v>166</v>
      </c>
      <c r="D134" s="214" t="s">
        <v>155</v>
      </c>
      <c r="E134" s="215" t="s">
        <v>2077</v>
      </c>
      <c r="F134" s="216" t="s">
        <v>2078</v>
      </c>
      <c r="G134" s="217" t="s">
        <v>1145</v>
      </c>
      <c r="H134" s="218">
        <v>14</v>
      </c>
      <c r="I134" s="131"/>
      <c r="J134" s="248">
        <f t="shared" si="0"/>
        <v>0</v>
      </c>
      <c r="K134" s="130" t="s">
        <v>1</v>
      </c>
      <c r="L134" s="32"/>
      <c r="M134" s="132" t="s">
        <v>1</v>
      </c>
      <c r="N134" s="133" t="s">
        <v>43</v>
      </c>
      <c r="P134" s="134">
        <f t="shared" si="1"/>
        <v>0</v>
      </c>
      <c r="Q134" s="134">
        <v>0</v>
      </c>
      <c r="R134" s="134">
        <f t="shared" si="2"/>
        <v>0</v>
      </c>
      <c r="S134" s="134">
        <v>0</v>
      </c>
      <c r="T134" s="135">
        <f t="shared" si="3"/>
        <v>0</v>
      </c>
      <c r="AR134" s="136" t="s">
        <v>160</v>
      </c>
      <c r="AT134" s="136" t="s">
        <v>155</v>
      </c>
      <c r="AU134" s="136" t="s">
        <v>86</v>
      </c>
      <c r="AY134" s="17" t="s">
        <v>153</v>
      </c>
      <c r="BE134" s="137">
        <f t="shared" si="4"/>
        <v>0</v>
      </c>
      <c r="BF134" s="137">
        <f t="shared" si="5"/>
        <v>0</v>
      </c>
      <c r="BG134" s="137">
        <f t="shared" si="6"/>
        <v>0</v>
      </c>
      <c r="BH134" s="137">
        <f t="shared" si="7"/>
        <v>0</v>
      </c>
      <c r="BI134" s="137">
        <f t="shared" si="8"/>
        <v>0</v>
      </c>
      <c r="BJ134" s="17" t="s">
        <v>86</v>
      </c>
      <c r="BK134" s="137">
        <f t="shared" si="9"/>
        <v>0</v>
      </c>
      <c r="BL134" s="17" t="s">
        <v>160</v>
      </c>
      <c r="BM134" s="136" t="s">
        <v>208</v>
      </c>
    </row>
    <row r="135" spans="2:65" s="1" customFormat="1" ht="16.5" customHeight="1">
      <c r="B135" s="129"/>
      <c r="C135" s="238" t="s">
        <v>160</v>
      </c>
      <c r="D135" s="238" t="s">
        <v>366</v>
      </c>
      <c r="E135" s="239" t="s">
        <v>2079</v>
      </c>
      <c r="F135" s="240" t="s">
        <v>2078</v>
      </c>
      <c r="G135" s="241" t="s">
        <v>1145</v>
      </c>
      <c r="H135" s="242">
        <v>14</v>
      </c>
      <c r="I135" s="159"/>
      <c r="J135" s="249">
        <f t="shared" si="0"/>
        <v>0</v>
      </c>
      <c r="K135" s="158" t="s">
        <v>1</v>
      </c>
      <c r="L135" s="160"/>
      <c r="M135" s="161" t="s">
        <v>1</v>
      </c>
      <c r="N135" s="162" t="s">
        <v>43</v>
      </c>
      <c r="P135" s="134">
        <f t="shared" si="1"/>
        <v>0</v>
      </c>
      <c r="Q135" s="134">
        <v>0</v>
      </c>
      <c r="R135" s="134">
        <f t="shared" si="2"/>
        <v>0</v>
      </c>
      <c r="S135" s="134">
        <v>0</v>
      </c>
      <c r="T135" s="135">
        <f t="shared" si="3"/>
        <v>0</v>
      </c>
      <c r="AR135" s="136" t="s">
        <v>208</v>
      </c>
      <c r="AT135" s="136" t="s">
        <v>366</v>
      </c>
      <c r="AU135" s="136" t="s">
        <v>86</v>
      </c>
      <c r="AY135" s="17" t="s">
        <v>153</v>
      </c>
      <c r="BE135" s="137">
        <f t="shared" si="4"/>
        <v>0</v>
      </c>
      <c r="BF135" s="137">
        <f t="shared" si="5"/>
        <v>0</v>
      </c>
      <c r="BG135" s="137">
        <f t="shared" si="6"/>
        <v>0</v>
      </c>
      <c r="BH135" s="137">
        <f t="shared" si="7"/>
        <v>0</v>
      </c>
      <c r="BI135" s="137">
        <f t="shared" si="8"/>
        <v>0</v>
      </c>
      <c r="BJ135" s="17" t="s">
        <v>86</v>
      </c>
      <c r="BK135" s="137">
        <f t="shared" si="9"/>
        <v>0</v>
      </c>
      <c r="BL135" s="17" t="s">
        <v>160</v>
      </c>
      <c r="BM135" s="136" t="s">
        <v>221</v>
      </c>
    </row>
    <row r="136" spans="2:65" s="1" customFormat="1" ht="16.5" customHeight="1">
      <c r="B136" s="129"/>
      <c r="C136" s="214" t="s">
        <v>189</v>
      </c>
      <c r="D136" s="214" t="s">
        <v>155</v>
      </c>
      <c r="E136" s="215" t="s">
        <v>2080</v>
      </c>
      <c r="F136" s="216" t="s">
        <v>2081</v>
      </c>
      <c r="G136" s="217" t="s">
        <v>1145</v>
      </c>
      <c r="H136" s="218">
        <v>50</v>
      </c>
      <c r="I136" s="131"/>
      <c r="J136" s="248">
        <f t="shared" si="0"/>
        <v>0</v>
      </c>
      <c r="K136" s="130" t="s">
        <v>1</v>
      </c>
      <c r="L136" s="32"/>
      <c r="M136" s="132" t="s">
        <v>1</v>
      </c>
      <c r="N136" s="133" t="s">
        <v>43</v>
      </c>
      <c r="P136" s="134">
        <f t="shared" si="1"/>
        <v>0</v>
      </c>
      <c r="Q136" s="134">
        <v>0</v>
      </c>
      <c r="R136" s="134">
        <f t="shared" si="2"/>
        <v>0</v>
      </c>
      <c r="S136" s="134">
        <v>0</v>
      </c>
      <c r="T136" s="135">
        <f t="shared" si="3"/>
        <v>0</v>
      </c>
      <c r="AR136" s="136" t="s">
        <v>160</v>
      </c>
      <c r="AT136" s="136" t="s">
        <v>155</v>
      </c>
      <c r="AU136" s="136" t="s">
        <v>86</v>
      </c>
      <c r="AY136" s="17" t="s">
        <v>153</v>
      </c>
      <c r="BE136" s="137">
        <f t="shared" si="4"/>
        <v>0</v>
      </c>
      <c r="BF136" s="137">
        <f t="shared" si="5"/>
        <v>0</v>
      </c>
      <c r="BG136" s="137">
        <f t="shared" si="6"/>
        <v>0</v>
      </c>
      <c r="BH136" s="137">
        <f t="shared" si="7"/>
        <v>0</v>
      </c>
      <c r="BI136" s="137">
        <f t="shared" si="8"/>
        <v>0</v>
      </c>
      <c r="BJ136" s="17" t="s">
        <v>86</v>
      </c>
      <c r="BK136" s="137">
        <f t="shared" si="9"/>
        <v>0</v>
      </c>
      <c r="BL136" s="17" t="s">
        <v>160</v>
      </c>
      <c r="BM136" s="136" t="s">
        <v>235</v>
      </c>
    </row>
    <row r="137" spans="2:65" s="1" customFormat="1" ht="16.5" customHeight="1">
      <c r="B137" s="129"/>
      <c r="C137" s="238" t="s">
        <v>193</v>
      </c>
      <c r="D137" s="238" t="s">
        <v>366</v>
      </c>
      <c r="E137" s="239" t="s">
        <v>2082</v>
      </c>
      <c r="F137" s="240" t="s">
        <v>2081</v>
      </c>
      <c r="G137" s="241" t="s">
        <v>1145</v>
      </c>
      <c r="H137" s="242">
        <v>50</v>
      </c>
      <c r="I137" s="159"/>
      <c r="J137" s="249">
        <f t="shared" si="0"/>
        <v>0</v>
      </c>
      <c r="K137" s="158" t="s">
        <v>1</v>
      </c>
      <c r="L137" s="160"/>
      <c r="M137" s="161" t="s">
        <v>1</v>
      </c>
      <c r="N137" s="162" t="s">
        <v>43</v>
      </c>
      <c r="P137" s="134">
        <f t="shared" si="1"/>
        <v>0</v>
      </c>
      <c r="Q137" s="134">
        <v>0</v>
      </c>
      <c r="R137" s="134">
        <f t="shared" si="2"/>
        <v>0</v>
      </c>
      <c r="S137" s="134">
        <v>0</v>
      </c>
      <c r="T137" s="135">
        <f t="shared" si="3"/>
        <v>0</v>
      </c>
      <c r="AR137" s="136" t="s">
        <v>208</v>
      </c>
      <c r="AT137" s="136" t="s">
        <v>366</v>
      </c>
      <c r="AU137" s="136" t="s">
        <v>86</v>
      </c>
      <c r="AY137" s="17" t="s">
        <v>153</v>
      </c>
      <c r="BE137" s="137">
        <f t="shared" si="4"/>
        <v>0</v>
      </c>
      <c r="BF137" s="137">
        <f t="shared" si="5"/>
        <v>0</v>
      </c>
      <c r="BG137" s="137">
        <f t="shared" si="6"/>
        <v>0</v>
      </c>
      <c r="BH137" s="137">
        <f t="shared" si="7"/>
        <v>0</v>
      </c>
      <c r="BI137" s="137">
        <f t="shared" si="8"/>
        <v>0</v>
      </c>
      <c r="BJ137" s="17" t="s">
        <v>86</v>
      </c>
      <c r="BK137" s="137">
        <f t="shared" si="9"/>
        <v>0</v>
      </c>
      <c r="BL137" s="17" t="s">
        <v>160</v>
      </c>
      <c r="BM137" s="136" t="s">
        <v>251</v>
      </c>
    </row>
    <row r="138" spans="2:65" s="11" customFormat="1" ht="25.95" customHeight="1">
      <c r="B138" s="119"/>
      <c r="C138" s="235"/>
      <c r="D138" s="236" t="s">
        <v>77</v>
      </c>
      <c r="E138" s="243" t="s">
        <v>2083</v>
      </c>
      <c r="F138" s="243" t="s">
        <v>2084</v>
      </c>
      <c r="G138" s="235"/>
      <c r="H138" s="235"/>
      <c r="I138" s="122"/>
      <c r="J138" s="246">
        <f>BK138</f>
        <v>0</v>
      </c>
      <c r="L138" s="119"/>
      <c r="M138" s="123"/>
      <c r="P138" s="124">
        <f>SUM(P139:P154)</f>
        <v>0</v>
      </c>
      <c r="R138" s="124">
        <f>SUM(R139:R154)</f>
        <v>0</v>
      </c>
      <c r="T138" s="125">
        <f>SUM(T139:T154)</f>
        <v>0</v>
      </c>
      <c r="AR138" s="120" t="s">
        <v>166</v>
      </c>
      <c r="AT138" s="126" t="s">
        <v>77</v>
      </c>
      <c r="AU138" s="126" t="s">
        <v>78</v>
      </c>
      <c r="AY138" s="120" t="s">
        <v>153</v>
      </c>
      <c r="BK138" s="127">
        <f>SUM(BK139:BK154)</f>
        <v>0</v>
      </c>
    </row>
    <row r="139" spans="2:65" s="1" customFormat="1" ht="16.5" customHeight="1">
      <c r="B139" s="129"/>
      <c r="C139" s="214" t="s">
        <v>198</v>
      </c>
      <c r="D139" s="214" t="s">
        <v>155</v>
      </c>
      <c r="E139" s="215" t="s">
        <v>2085</v>
      </c>
      <c r="F139" s="216" t="s">
        <v>2086</v>
      </c>
      <c r="G139" s="217" t="s">
        <v>337</v>
      </c>
      <c r="H139" s="218">
        <v>10</v>
      </c>
      <c r="I139" s="131"/>
      <c r="J139" s="248">
        <f t="shared" ref="J139:J154" si="10">ROUND(I139*H139,2)</f>
        <v>0</v>
      </c>
      <c r="K139" s="130" t="s">
        <v>1</v>
      </c>
      <c r="L139" s="32"/>
      <c r="M139" s="132" t="s">
        <v>1</v>
      </c>
      <c r="N139" s="133" t="s">
        <v>43</v>
      </c>
      <c r="P139" s="134">
        <f t="shared" ref="P139:P154" si="11">O139*H139</f>
        <v>0</v>
      </c>
      <c r="Q139" s="134">
        <v>0</v>
      </c>
      <c r="R139" s="134">
        <f t="shared" ref="R139:R154" si="12">Q139*H139</f>
        <v>0</v>
      </c>
      <c r="S139" s="134">
        <v>0</v>
      </c>
      <c r="T139" s="135">
        <f t="shared" ref="T139:T154" si="13">S139*H139</f>
        <v>0</v>
      </c>
      <c r="AR139" s="136" t="s">
        <v>160</v>
      </c>
      <c r="AT139" s="136" t="s">
        <v>155</v>
      </c>
      <c r="AU139" s="136" t="s">
        <v>86</v>
      </c>
      <c r="AY139" s="17" t="s">
        <v>153</v>
      </c>
      <c r="BE139" s="137">
        <f t="shared" ref="BE139:BE154" si="14">IF(N139="základní",J139,0)</f>
        <v>0</v>
      </c>
      <c r="BF139" s="137">
        <f t="shared" ref="BF139:BF154" si="15">IF(N139="snížená",J139,0)</f>
        <v>0</v>
      </c>
      <c r="BG139" s="137">
        <f t="shared" ref="BG139:BG154" si="16">IF(N139="zákl. přenesená",J139,0)</f>
        <v>0</v>
      </c>
      <c r="BH139" s="137">
        <f t="shared" ref="BH139:BH154" si="17">IF(N139="sníž. přenesená",J139,0)</f>
        <v>0</v>
      </c>
      <c r="BI139" s="137">
        <f t="shared" ref="BI139:BI154" si="18">IF(N139="nulová",J139,0)</f>
        <v>0</v>
      </c>
      <c r="BJ139" s="17" t="s">
        <v>86</v>
      </c>
      <c r="BK139" s="137">
        <f t="shared" ref="BK139:BK154" si="19">ROUND(I139*H139,2)</f>
        <v>0</v>
      </c>
      <c r="BL139" s="17" t="s">
        <v>160</v>
      </c>
      <c r="BM139" s="136" t="s">
        <v>271</v>
      </c>
    </row>
    <row r="140" spans="2:65" s="1" customFormat="1" ht="16.5" customHeight="1">
      <c r="B140" s="129"/>
      <c r="C140" s="238" t="s">
        <v>208</v>
      </c>
      <c r="D140" s="238" t="s">
        <v>366</v>
      </c>
      <c r="E140" s="239" t="s">
        <v>2087</v>
      </c>
      <c r="F140" s="240" t="s">
        <v>2086</v>
      </c>
      <c r="G140" s="241" t="s">
        <v>337</v>
      </c>
      <c r="H140" s="242">
        <v>10</v>
      </c>
      <c r="I140" s="159"/>
      <c r="J140" s="249">
        <f t="shared" si="10"/>
        <v>0</v>
      </c>
      <c r="K140" s="158" t="s">
        <v>1</v>
      </c>
      <c r="L140" s="160"/>
      <c r="M140" s="161" t="s">
        <v>1</v>
      </c>
      <c r="N140" s="162" t="s">
        <v>43</v>
      </c>
      <c r="P140" s="134">
        <f t="shared" si="11"/>
        <v>0</v>
      </c>
      <c r="Q140" s="134">
        <v>0</v>
      </c>
      <c r="R140" s="134">
        <f t="shared" si="12"/>
        <v>0</v>
      </c>
      <c r="S140" s="134">
        <v>0</v>
      </c>
      <c r="T140" s="135">
        <f t="shared" si="13"/>
        <v>0</v>
      </c>
      <c r="AR140" s="136" t="s">
        <v>208</v>
      </c>
      <c r="AT140" s="136" t="s">
        <v>366</v>
      </c>
      <c r="AU140" s="136" t="s">
        <v>86</v>
      </c>
      <c r="AY140" s="17" t="s">
        <v>153</v>
      </c>
      <c r="BE140" s="137">
        <f t="shared" si="14"/>
        <v>0</v>
      </c>
      <c r="BF140" s="137">
        <f t="shared" si="15"/>
        <v>0</v>
      </c>
      <c r="BG140" s="137">
        <f t="shared" si="16"/>
        <v>0</v>
      </c>
      <c r="BH140" s="137">
        <f t="shared" si="17"/>
        <v>0</v>
      </c>
      <c r="BI140" s="137">
        <f t="shared" si="18"/>
        <v>0</v>
      </c>
      <c r="BJ140" s="17" t="s">
        <v>86</v>
      </c>
      <c r="BK140" s="137">
        <f t="shared" si="19"/>
        <v>0</v>
      </c>
      <c r="BL140" s="17" t="s">
        <v>160</v>
      </c>
      <c r="BM140" s="136" t="s">
        <v>287</v>
      </c>
    </row>
    <row r="141" spans="2:65" s="1" customFormat="1" ht="16.5" customHeight="1">
      <c r="B141" s="129"/>
      <c r="C141" s="214" t="s">
        <v>214</v>
      </c>
      <c r="D141" s="214" t="s">
        <v>155</v>
      </c>
      <c r="E141" s="215" t="s">
        <v>2088</v>
      </c>
      <c r="F141" s="216" t="s">
        <v>2089</v>
      </c>
      <c r="G141" s="217" t="s">
        <v>337</v>
      </c>
      <c r="H141" s="218">
        <v>165</v>
      </c>
      <c r="I141" s="131"/>
      <c r="J141" s="248">
        <f t="shared" si="10"/>
        <v>0</v>
      </c>
      <c r="K141" s="130" t="s">
        <v>1</v>
      </c>
      <c r="L141" s="32"/>
      <c r="M141" s="132" t="s">
        <v>1</v>
      </c>
      <c r="N141" s="133" t="s">
        <v>43</v>
      </c>
      <c r="P141" s="134">
        <f t="shared" si="11"/>
        <v>0</v>
      </c>
      <c r="Q141" s="134">
        <v>0</v>
      </c>
      <c r="R141" s="134">
        <f t="shared" si="12"/>
        <v>0</v>
      </c>
      <c r="S141" s="134">
        <v>0</v>
      </c>
      <c r="T141" s="135">
        <f t="shared" si="13"/>
        <v>0</v>
      </c>
      <c r="AR141" s="136" t="s">
        <v>160</v>
      </c>
      <c r="AT141" s="136" t="s">
        <v>155</v>
      </c>
      <c r="AU141" s="136" t="s">
        <v>86</v>
      </c>
      <c r="AY141" s="17" t="s">
        <v>153</v>
      </c>
      <c r="BE141" s="137">
        <f t="shared" si="14"/>
        <v>0</v>
      </c>
      <c r="BF141" s="137">
        <f t="shared" si="15"/>
        <v>0</v>
      </c>
      <c r="BG141" s="137">
        <f t="shared" si="16"/>
        <v>0</v>
      </c>
      <c r="BH141" s="137">
        <f t="shared" si="17"/>
        <v>0</v>
      </c>
      <c r="BI141" s="137">
        <f t="shared" si="18"/>
        <v>0</v>
      </c>
      <c r="BJ141" s="17" t="s">
        <v>86</v>
      </c>
      <c r="BK141" s="137">
        <f t="shared" si="19"/>
        <v>0</v>
      </c>
      <c r="BL141" s="17" t="s">
        <v>160</v>
      </c>
      <c r="BM141" s="136" t="s">
        <v>296</v>
      </c>
    </row>
    <row r="142" spans="2:65" s="1" customFormat="1" ht="16.5" customHeight="1">
      <c r="B142" s="129"/>
      <c r="C142" s="238" t="s">
        <v>221</v>
      </c>
      <c r="D142" s="238" t="s">
        <v>366</v>
      </c>
      <c r="E142" s="239" t="s">
        <v>2090</v>
      </c>
      <c r="F142" s="240" t="s">
        <v>2089</v>
      </c>
      <c r="G142" s="241" t="s">
        <v>337</v>
      </c>
      <c r="H142" s="242">
        <v>165</v>
      </c>
      <c r="I142" s="159"/>
      <c r="J142" s="249">
        <f t="shared" si="10"/>
        <v>0</v>
      </c>
      <c r="K142" s="158" t="s">
        <v>1</v>
      </c>
      <c r="L142" s="160"/>
      <c r="M142" s="161" t="s">
        <v>1</v>
      </c>
      <c r="N142" s="162" t="s">
        <v>43</v>
      </c>
      <c r="P142" s="134">
        <f t="shared" si="11"/>
        <v>0</v>
      </c>
      <c r="Q142" s="134">
        <v>0</v>
      </c>
      <c r="R142" s="134">
        <f t="shared" si="12"/>
        <v>0</v>
      </c>
      <c r="S142" s="134">
        <v>0</v>
      </c>
      <c r="T142" s="135">
        <f t="shared" si="13"/>
        <v>0</v>
      </c>
      <c r="AR142" s="136" t="s">
        <v>208</v>
      </c>
      <c r="AT142" s="136" t="s">
        <v>366</v>
      </c>
      <c r="AU142" s="136" t="s">
        <v>86</v>
      </c>
      <c r="AY142" s="17" t="s">
        <v>153</v>
      </c>
      <c r="BE142" s="137">
        <f t="shared" si="14"/>
        <v>0</v>
      </c>
      <c r="BF142" s="137">
        <f t="shared" si="15"/>
        <v>0</v>
      </c>
      <c r="BG142" s="137">
        <f t="shared" si="16"/>
        <v>0</v>
      </c>
      <c r="BH142" s="137">
        <f t="shared" si="17"/>
        <v>0</v>
      </c>
      <c r="BI142" s="137">
        <f t="shared" si="18"/>
        <v>0</v>
      </c>
      <c r="BJ142" s="17" t="s">
        <v>86</v>
      </c>
      <c r="BK142" s="137">
        <f t="shared" si="19"/>
        <v>0</v>
      </c>
      <c r="BL142" s="17" t="s">
        <v>160</v>
      </c>
      <c r="BM142" s="136" t="s">
        <v>303</v>
      </c>
    </row>
    <row r="143" spans="2:65" s="1" customFormat="1" ht="16.5" customHeight="1">
      <c r="B143" s="129"/>
      <c r="C143" s="214" t="s">
        <v>225</v>
      </c>
      <c r="D143" s="214" t="s">
        <v>155</v>
      </c>
      <c r="E143" s="215" t="s">
        <v>2091</v>
      </c>
      <c r="F143" s="216" t="s">
        <v>2092</v>
      </c>
      <c r="G143" s="217" t="s">
        <v>337</v>
      </c>
      <c r="H143" s="218">
        <v>1850</v>
      </c>
      <c r="I143" s="131"/>
      <c r="J143" s="248">
        <f t="shared" si="10"/>
        <v>0</v>
      </c>
      <c r="K143" s="130" t="s">
        <v>1</v>
      </c>
      <c r="L143" s="32"/>
      <c r="M143" s="132" t="s">
        <v>1</v>
      </c>
      <c r="N143" s="133" t="s">
        <v>43</v>
      </c>
      <c r="P143" s="134">
        <f t="shared" si="11"/>
        <v>0</v>
      </c>
      <c r="Q143" s="134">
        <v>0</v>
      </c>
      <c r="R143" s="134">
        <f t="shared" si="12"/>
        <v>0</v>
      </c>
      <c r="S143" s="134">
        <v>0</v>
      </c>
      <c r="T143" s="135">
        <f t="shared" si="13"/>
        <v>0</v>
      </c>
      <c r="AR143" s="136" t="s">
        <v>160</v>
      </c>
      <c r="AT143" s="136" t="s">
        <v>155</v>
      </c>
      <c r="AU143" s="136" t="s">
        <v>86</v>
      </c>
      <c r="AY143" s="17" t="s">
        <v>153</v>
      </c>
      <c r="BE143" s="137">
        <f t="shared" si="14"/>
        <v>0</v>
      </c>
      <c r="BF143" s="137">
        <f t="shared" si="15"/>
        <v>0</v>
      </c>
      <c r="BG143" s="137">
        <f t="shared" si="16"/>
        <v>0</v>
      </c>
      <c r="BH143" s="137">
        <f t="shared" si="17"/>
        <v>0</v>
      </c>
      <c r="BI143" s="137">
        <f t="shared" si="18"/>
        <v>0</v>
      </c>
      <c r="BJ143" s="17" t="s">
        <v>86</v>
      </c>
      <c r="BK143" s="137">
        <f t="shared" si="19"/>
        <v>0</v>
      </c>
      <c r="BL143" s="17" t="s">
        <v>160</v>
      </c>
      <c r="BM143" s="136" t="s">
        <v>326</v>
      </c>
    </row>
    <row r="144" spans="2:65" s="1" customFormat="1" ht="16.5" customHeight="1">
      <c r="B144" s="129"/>
      <c r="C144" s="238" t="s">
        <v>235</v>
      </c>
      <c r="D144" s="238" t="s">
        <v>366</v>
      </c>
      <c r="E144" s="239" t="s">
        <v>2093</v>
      </c>
      <c r="F144" s="240" t="s">
        <v>2092</v>
      </c>
      <c r="G144" s="241" t="s">
        <v>337</v>
      </c>
      <c r="H144" s="242">
        <v>1850</v>
      </c>
      <c r="I144" s="159"/>
      <c r="J144" s="249">
        <f t="shared" si="10"/>
        <v>0</v>
      </c>
      <c r="K144" s="158" t="s">
        <v>1</v>
      </c>
      <c r="L144" s="160"/>
      <c r="M144" s="161" t="s">
        <v>1</v>
      </c>
      <c r="N144" s="162" t="s">
        <v>43</v>
      </c>
      <c r="P144" s="134">
        <f t="shared" si="11"/>
        <v>0</v>
      </c>
      <c r="Q144" s="134">
        <v>0</v>
      </c>
      <c r="R144" s="134">
        <f t="shared" si="12"/>
        <v>0</v>
      </c>
      <c r="S144" s="134">
        <v>0</v>
      </c>
      <c r="T144" s="135">
        <f t="shared" si="13"/>
        <v>0</v>
      </c>
      <c r="AR144" s="136" t="s">
        <v>208</v>
      </c>
      <c r="AT144" s="136" t="s">
        <v>366</v>
      </c>
      <c r="AU144" s="136" t="s">
        <v>86</v>
      </c>
      <c r="AY144" s="17" t="s">
        <v>153</v>
      </c>
      <c r="BE144" s="137">
        <f t="shared" si="14"/>
        <v>0</v>
      </c>
      <c r="BF144" s="137">
        <f t="shared" si="15"/>
        <v>0</v>
      </c>
      <c r="BG144" s="137">
        <f t="shared" si="16"/>
        <v>0</v>
      </c>
      <c r="BH144" s="137">
        <f t="shared" si="17"/>
        <v>0</v>
      </c>
      <c r="BI144" s="137">
        <f t="shared" si="18"/>
        <v>0</v>
      </c>
      <c r="BJ144" s="17" t="s">
        <v>86</v>
      </c>
      <c r="BK144" s="137">
        <f t="shared" si="19"/>
        <v>0</v>
      </c>
      <c r="BL144" s="17" t="s">
        <v>160</v>
      </c>
      <c r="BM144" s="136" t="s">
        <v>342</v>
      </c>
    </row>
    <row r="145" spans="2:65" s="1" customFormat="1" ht="16.5" customHeight="1">
      <c r="B145" s="129"/>
      <c r="C145" s="214" t="s">
        <v>244</v>
      </c>
      <c r="D145" s="214" t="s">
        <v>155</v>
      </c>
      <c r="E145" s="215" t="s">
        <v>2094</v>
      </c>
      <c r="F145" s="216" t="s">
        <v>2095</v>
      </c>
      <c r="G145" s="217" t="s">
        <v>337</v>
      </c>
      <c r="H145" s="218">
        <v>2100</v>
      </c>
      <c r="I145" s="131"/>
      <c r="J145" s="248">
        <f t="shared" si="10"/>
        <v>0</v>
      </c>
      <c r="K145" s="130" t="s">
        <v>1</v>
      </c>
      <c r="L145" s="32"/>
      <c r="M145" s="132" t="s">
        <v>1</v>
      </c>
      <c r="N145" s="133" t="s">
        <v>43</v>
      </c>
      <c r="P145" s="134">
        <f t="shared" si="11"/>
        <v>0</v>
      </c>
      <c r="Q145" s="134">
        <v>0</v>
      </c>
      <c r="R145" s="134">
        <f t="shared" si="12"/>
        <v>0</v>
      </c>
      <c r="S145" s="134">
        <v>0</v>
      </c>
      <c r="T145" s="135">
        <f t="shared" si="13"/>
        <v>0</v>
      </c>
      <c r="AR145" s="136" t="s">
        <v>160</v>
      </c>
      <c r="AT145" s="136" t="s">
        <v>155</v>
      </c>
      <c r="AU145" s="136" t="s">
        <v>86</v>
      </c>
      <c r="AY145" s="17" t="s">
        <v>153</v>
      </c>
      <c r="BE145" s="137">
        <f t="shared" si="14"/>
        <v>0</v>
      </c>
      <c r="BF145" s="137">
        <f t="shared" si="15"/>
        <v>0</v>
      </c>
      <c r="BG145" s="137">
        <f t="shared" si="16"/>
        <v>0</v>
      </c>
      <c r="BH145" s="137">
        <f t="shared" si="17"/>
        <v>0</v>
      </c>
      <c r="BI145" s="137">
        <f t="shared" si="18"/>
        <v>0</v>
      </c>
      <c r="BJ145" s="17" t="s">
        <v>86</v>
      </c>
      <c r="BK145" s="137">
        <f t="shared" si="19"/>
        <v>0</v>
      </c>
      <c r="BL145" s="17" t="s">
        <v>160</v>
      </c>
      <c r="BM145" s="136" t="s">
        <v>361</v>
      </c>
    </row>
    <row r="146" spans="2:65" s="1" customFormat="1" ht="16.5" customHeight="1">
      <c r="B146" s="129"/>
      <c r="C146" s="238" t="s">
        <v>251</v>
      </c>
      <c r="D146" s="238" t="s">
        <v>366</v>
      </c>
      <c r="E146" s="239" t="s">
        <v>2096</v>
      </c>
      <c r="F146" s="240" t="s">
        <v>2095</v>
      </c>
      <c r="G146" s="241" t="s">
        <v>337</v>
      </c>
      <c r="H146" s="242">
        <v>2100</v>
      </c>
      <c r="I146" s="159"/>
      <c r="J146" s="249">
        <f t="shared" si="10"/>
        <v>0</v>
      </c>
      <c r="K146" s="158" t="s">
        <v>1</v>
      </c>
      <c r="L146" s="160"/>
      <c r="M146" s="161" t="s">
        <v>1</v>
      </c>
      <c r="N146" s="162" t="s">
        <v>43</v>
      </c>
      <c r="P146" s="134">
        <f t="shared" si="11"/>
        <v>0</v>
      </c>
      <c r="Q146" s="134">
        <v>0</v>
      </c>
      <c r="R146" s="134">
        <f t="shared" si="12"/>
        <v>0</v>
      </c>
      <c r="S146" s="134">
        <v>0</v>
      </c>
      <c r="T146" s="135">
        <f t="shared" si="13"/>
        <v>0</v>
      </c>
      <c r="AR146" s="136" t="s">
        <v>208</v>
      </c>
      <c r="AT146" s="136" t="s">
        <v>366</v>
      </c>
      <c r="AU146" s="136" t="s">
        <v>86</v>
      </c>
      <c r="AY146" s="17" t="s">
        <v>153</v>
      </c>
      <c r="BE146" s="137">
        <f t="shared" si="14"/>
        <v>0</v>
      </c>
      <c r="BF146" s="137">
        <f t="shared" si="15"/>
        <v>0</v>
      </c>
      <c r="BG146" s="137">
        <f t="shared" si="16"/>
        <v>0</v>
      </c>
      <c r="BH146" s="137">
        <f t="shared" si="17"/>
        <v>0</v>
      </c>
      <c r="BI146" s="137">
        <f t="shared" si="18"/>
        <v>0</v>
      </c>
      <c r="BJ146" s="17" t="s">
        <v>86</v>
      </c>
      <c r="BK146" s="137">
        <f t="shared" si="19"/>
        <v>0</v>
      </c>
      <c r="BL146" s="17" t="s">
        <v>160</v>
      </c>
      <c r="BM146" s="136" t="s">
        <v>370</v>
      </c>
    </row>
    <row r="147" spans="2:65" s="1" customFormat="1" ht="16.5" customHeight="1">
      <c r="B147" s="129"/>
      <c r="C147" s="214" t="s">
        <v>8</v>
      </c>
      <c r="D147" s="214" t="s">
        <v>155</v>
      </c>
      <c r="E147" s="215" t="s">
        <v>2097</v>
      </c>
      <c r="F147" s="216" t="s">
        <v>2098</v>
      </c>
      <c r="G147" s="217" t="s">
        <v>337</v>
      </c>
      <c r="H147" s="218">
        <v>65</v>
      </c>
      <c r="I147" s="131"/>
      <c r="J147" s="248">
        <f t="shared" si="10"/>
        <v>0</v>
      </c>
      <c r="K147" s="130" t="s">
        <v>1</v>
      </c>
      <c r="L147" s="32"/>
      <c r="M147" s="132" t="s">
        <v>1</v>
      </c>
      <c r="N147" s="133" t="s">
        <v>43</v>
      </c>
      <c r="P147" s="134">
        <f t="shared" si="11"/>
        <v>0</v>
      </c>
      <c r="Q147" s="134">
        <v>0</v>
      </c>
      <c r="R147" s="134">
        <f t="shared" si="12"/>
        <v>0</v>
      </c>
      <c r="S147" s="134">
        <v>0</v>
      </c>
      <c r="T147" s="135">
        <f t="shared" si="13"/>
        <v>0</v>
      </c>
      <c r="AR147" s="136" t="s">
        <v>160</v>
      </c>
      <c r="AT147" s="136" t="s">
        <v>155</v>
      </c>
      <c r="AU147" s="136" t="s">
        <v>86</v>
      </c>
      <c r="AY147" s="17" t="s">
        <v>153</v>
      </c>
      <c r="BE147" s="137">
        <f t="shared" si="14"/>
        <v>0</v>
      </c>
      <c r="BF147" s="137">
        <f t="shared" si="15"/>
        <v>0</v>
      </c>
      <c r="BG147" s="137">
        <f t="shared" si="16"/>
        <v>0</v>
      </c>
      <c r="BH147" s="137">
        <f t="shared" si="17"/>
        <v>0</v>
      </c>
      <c r="BI147" s="137">
        <f t="shared" si="18"/>
        <v>0</v>
      </c>
      <c r="BJ147" s="17" t="s">
        <v>86</v>
      </c>
      <c r="BK147" s="137">
        <f t="shared" si="19"/>
        <v>0</v>
      </c>
      <c r="BL147" s="17" t="s">
        <v>160</v>
      </c>
      <c r="BM147" s="136" t="s">
        <v>381</v>
      </c>
    </row>
    <row r="148" spans="2:65" s="1" customFormat="1" ht="16.5" customHeight="1">
      <c r="B148" s="129"/>
      <c r="C148" s="238" t="s">
        <v>271</v>
      </c>
      <c r="D148" s="238" t="s">
        <v>366</v>
      </c>
      <c r="E148" s="239" t="s">
        <v>2099</v>
      </c>
      <c r="F148" s="240" t="s">
        <v>2098</v>
      </c>
      <c r="G148" s="241" t="s">
        <v>337</v>
      </c>
      <c r="H148" s="242">
        <v>65</v>
      </c>
      <c r="I148" s="159"/>
      <c r="J148" s="249">
        <f t="shared" si="10"/>
        <v>0</v>
      </c>
      <c r="K148" s="158" t="s">
        <v>1</v>
      </c>
      <c r="L148" s="160"/>
      <c r="M148" s="161" t="s">
        <v>1</v>
      </c>
      <c r="N148" s="162" t="s">
        <v>43</v>
      </c>
      <c r="P148" s="134">
        <f t="shared" si="11"/>
        <v>0</v>
      </c>
      <c r="Q148" s="134">
        <v>0</v>
      </c>
      <c r="R148" s="134">
        <f t="shared" si="12"/>
        <v>0</v>
      </c>
      <c r="S148" s="134">
        <v>0</v>
      </c>
      <c r="T148" s="135">
        <f t="shared" si="13"/>
        <v>0</v>
      </c>
      <c r="AR148" s="136" t="s">
        <v>208</v>
      </c>
      <c r="AT148" s="136" t="s">
        <v>366</v>
      </c>
      <c r="AU148" s="136" t="s">
        <v>86</v>
      </c>
      <c r="AY148" s="17" t="s">
        <v>153</v>
      </c>
      <c r="BE148" s="137">
        <f t="shared" si="14"/>
        <v>0</v>
      </c>
      <c r="BF148" s="137">
        <f t="shared" si="15"/>
        <v>0</v>
      </c>
      <c r="BG148" s="137">
        <f t="shared" si="16"/>
        <v>0</v>
      </c>
      <c r="BH148" s="137">
        <f t="shared" si="17"/>
        <v>0</v>
      </c>
      <c r="BI148" s="137">
        <f t="shared" si="18"/>
        <v>0</v>
      </c>
      <c r="BJ148" s="17" t="s">
        <v>86</v>
      </c>
      <c r="BK148" s="137">
        <f t="shared" si="19"/>
        <v>0</v>
      </c>
      <c r="BL148" s="17" t="s">
        <v>160</v>
      </c>
      <c r="BM148" s="136" t="s">
        <v>348</v>
      </c>
    </row>
    <row r="149" spans="2:65" s="1" customFormat="1" ht="16.5" customHeight="1">
      <c r="B149" s="129"/>
      <c r="C149" s="214" t="s">
        <v>278</v>
      </c>
      <c r="D149" s="214" t="s">
        <v>155</v>
      </c>
      <c r="E149" s="215" t="s">
        <v>2100</v>
      </c>
      <c r="F149" s="216" t="s">
        <v>2101</v>
      </c>
      <c r="G149" s="217" t="s">
        <v>337</v>
      </c>
      <c r="H149" s="218">
        <v>50</v>
      </c>
      <c r="I149" s="131"/>
      <c r="J149" s="248">
        <f t="shared" si="10"/>
        <v>0</v>
      </c>
      <c r="K149" s="130" t="s">
        <v>1</v>
      </c>
      <c r="L149" s="32"/>
      <c r="M149" s="132" t="s">
        <v>1</v>
      </c>
      <c r="N149" s="133" t="s">
        <v>43</v>
      </c>
      <c r="P149" s="134">
        <f t="shared" si="11"/>
        <v>0</v>
      </c>
      <c r="Q149" s="134">
        <v>0</v>
      </c>
      <c r="R149" s="134">
        <f t="shared" si="12"/>
        <v>0</v>
      </c>
      <c r="S149" s="134">
        <v>0</v>
      </c>
      <c r="T149" s="135">
        <f t="shared" si="13"/>
        <v>0</v>
      </c>
      <c r="AR149" s="136" t="s">
        <v>160</v>
      </c>
      <c r="AT149" s="136" t="s">
        <v>155</v>
      </c>
      <c r="AU149" s="136" t="s">
        <v>86</v>
      </c>
      <c r="AY149" s="17" t="s">
        <v>153</v>
      </c>
      <c r="BE149" s="137">
        <f t="shared" si="14"/>
        <v>0</v>
      </c>
      <c r="BF149" s="137">
        <f t="shared" si="15"/>
        <v>0</v>
      </c>
      <c r="BG149" s="137">
        <f t="shared" si="16"/>
        <v>0</v>
      </c>
      <c r="BH149" s="137">
        <f t="shared" si="17"/>
        <v>0</v>
      </c>
      <c r="BI149" s="137">
        <f t="shared" si="18"/>
        <v>0</v>
      </c>
      <c r="BJ149" s="17" t="s">
        <v>86</v>
      </c>
      <c r="BK149" s="137">
        <f t="shared" si="19"/>
        <v>0</v>
      </c>
      <c r="BL149" s="17" t="s">
        <v>160</v>
      </c>
      <c r="BM149" s="136" t="s">
        <v>408</v>
      </c>
    </row>
    <row r="150" spans="2:65" s="1" customFormat="1" ht="16.5" customHeight="1">
      <c r="B150" s="129"/>
      <c r="C150" s="238" t="s">
        <v>287</v>
      </c>
      <c r="D150" s="238" t="s">
        <v>366</v>
      </c>
      <c r="E150" s="239" t="s">
        <v>2102</v>
      </c>
      <c r="F150" s="240" t="s">
        <v>2101</v>
      </c>
      <c r="G150" s="241" t="s">
        <v>337</v>
      </c>
      <c r="H150" s="242">
        <v>50</v>
      </c>
      <c r="I150" s="159"/>
      <c r="J150" s="249">
        <f t="shared" si="10"/>
        <v>0</v>
      </c>
      <c r="K150" s="158" t="s">
        <v>1</v>
      </c>
      <c r="L150" s="160"/>
      <c r="M150" s="161" t="s">
        <v>1</v>
      </c>
      <c r="N150" s="162" t="s">
        <v>43</v>
      </c>
      <c r="P150" s="134">
        <f t="shared" si="11"/>
        <v>0</v>
      </c>
      <c r="Q150" s="134">
        <v>0</v>
      </c>
      <c r="R150" s="134">
        <f t="shared" si="12"/>
        <v>0</v>
      </c>
      <c r="S150" s="134">
        <v>0</v>
      </c>
      <c r="T150" s="135">
        <f t="shared" si="13"/>
        <v>0</v>
      </c>
      <c r="AR150" s="136" t="s">
        <v>208</v>
      </c>
      <c r="AT150" s="136" t="s">
        <v>366</v>
      </c>
      <c r="AU150" s="136" t="s">
        <v>86</v>
      </c>
      <c r="AY150" s="17" t="s">
        <v>153</v>
      </c>
      <c r="BE150" s="137">
        <f t="shared" si="14"/>
        <v>0</v>
      </c>
      <c r="BF150" s="137">
        <f t="shared" si="15"/>
        <v>0</v>
      </c>
      <c r="BG150" s="137">
        <f t="shared" si="16"/>
        <v>0</v>
      </c>
      <c r="BH150" s="137">
        <f t="shared" si="17"/>
        <v>0</v>
      </c>
      <c r="BI150" s="137">
        <f t="shared" si="18"/>
        <v>0</v>
      </c>
      <c r="BJ150" s="17" t="s">
        <v>86</v>
      </c>
      <c r="BK150" s="137">
        <f t="shared" si="19"/>
        <v>0</v>
      </c>
      <c r="BL150" s="17" t="s">
        <v>160</v>
      </c>
      <c r="BM150" s="136" t="s">
        <v>423</v>
      </c>
    </row>
    <row r="151" spans="2:65" s="1" customFormat="1" ht="16.5" customHeight="1">
      <c r="B151" s="129"/>
      <c r="C151" s="214" t="s">
        <v>292</v>
      </c>
      <c r="D151" s="214" t="s">
        <v>155</v>
      </c>
      <c r="E151" s="215" t="s">
        <v>2103</v>
      </c>
      <c r="F151" s="216" t="s">
        <v>2104</v>
      </c>
      <c r="G151" s="217" t="s">
        <v>337</v>
      </c>
      <c r="H151" s="218">
        <v>85</v>
      </c>
      <c r="I151" s="131"/>
      <c r="J151" s="248">
        <f t="shared" si="10"/>
        <v>0</v>
      </c>
      <c r="K151" s="130" t="s">
        <v>1</v>
      </c>
      <c r="L151" s="32"/>
      <c r="M151" s="132" t="s">
        <v>1</v>
      </c>
      <c r="N151" s="133" t="s">
        <v>43</v>
      </c>
      <c r="P151" s="134">
        <f t="shared" si="11"/>
        <v>0</v>
      </c>
      <c r="Q151" s="134">
        <v>0</v>
      </c>
      <c r="R151" s="134">
        <f t="shared" si="12"/>
        <v>0</v>
      </c>
      <c r="S151" s="134">
        <v>0</v>
      </c>
      <c r="T151" s="135">
        <f t="shared" si="13"/>
        <v>0</v>
      </c>
      <c r="AR151" s="136" t="s">
        <v>160</v>
      </c>
      <c r="AT151" s="136" t="s">
        <v>155</v>
      </c>
      <c r="AU151" s="136" t="s">
        <v>86</v>
      </c>
      <c r="AY151" s="17" t="s">
        <v>153</v>
      </c>
      <c r="BE151" s="137">
        <f t="shared" si="14"/>
        <v>0</v>
      </c>
      <c r="BF151" s="137">
        <f t="shared" si="15"/>
        <v>0</v>
      </c>
      <c r="BG151" s="137">
        <f t="shared" si="16"/>
        <v>0</v>
      </c>
      <c r="BH151" s="137">
        <f t="shared" si="17"/>
        <v>0</v>
      </c>
      <c r="BI151" s="137">
        <f t="shared" si="18"/>
        <v>0</v>
      </c>
      <c r="BJ151" s="17" t="s">
        <v>86</v>
      </c>
      <c r="BK151" s="137">
        <f t="shared" si="19"/>
        <v>0</v>
      </c>
      <c r="BL151" s="17" t="s">
        <v>160</v>
      </c>
      <c r="BM151" s="136" t="s">
        <v>440</v>
      </c>
    </row>
    <row r="152" spans="2:65" s="1" customFormat="1" ht="16.5" customHeight="1">
      <c r="B152" s="129"/>
      <c r="C152" s="238" t="s">
        <v>296</v>
      </c>
      <c r="D152" s="238" t="s">
        <v>366</v>
      </c>
      <c r="E152" s="239" t="s">
        <v>2105</v>
      </c>
      <c r="F152" s="240" t="s">
        <v>2104</v>
      </c>
      <c r="G152" s="241" t="s">
        <v>337</v>
      </c>
      <c r="H152" s="242">
        <v>85</v>
      </c>
      <c r="I152" s="159"/>
      <c r="J152" s="249">
        <f t="shared" si="10"/>
        <v>0</v>
      </c>
      <c r="K152" s="158" t="s">
        <v>1</v>
      </c>
      <c r="L152" s="160"/>
      <c r="M152" s="161" t="s">
        <v>1</v>
      </c>
      <c r="N152" s="162" t="s">
        <v>43</v>
      </c>
      <c r="P152" s="134">
        <f t="shared" si="11"/>
        <v>0</v>
      </c>
      <c r="Q152" s="134">
        <v>0</v>
      </c>
      <c r="R152" s="134">
        <f t="shared" si="12"/>
        <v>0</v>
      </c>
      <c r="S152" s="134">
        <v>0</v>
      </c>
      <c r="T152" s="135">
        <f t="shared" si="13"/>
        <v>0</v>
      </c>
      <c r="AR152" s="136" t="s">
        <v>208</v>
      </c>
      <c r="AT152" s="136" t="s">
        <v>366</v>
      </c>
      <c r="AU152" s="136" t="s">
        <v>86</v>
      </c>
      <c r="AY152" s="17" t="s">
        <v>153</v>
      </c>
      <c r="BE152" s="137">
        <f t="shared" si="14"/>
        <v>0</v>
      </c>
      <c r="BF152" s="137">
        <f t="shared" si="15"/>
        <v>0</v>
      </c>
      <c r="BG152" s="137">
        <f t="shared" si="16"/>
        <v>0</v>
      </c>
      <c r="BH152" s="137">
        <f t="shared" si="17"/>
        <v>0</v>
      </c>
      <c r="BI152" s="137">
        <f t="shared" si="18"/>
        <v>0</v>
      </c>
      <c r="BJ152" s="17" t="s">
        <v>86</v>
      </c>
      <c r="BK152" s="137">
        <f t="shared" si="19"/>
        <v>0</v>
      </c>
      <c r="BL152" s="17" t="s">
        <v>160</v>
      </c>
      <c r="BM152" s="136" t="s">
        <v>457</v>
      </c>
    </row>
    <row r="153" spans="2:65" s="1" customFormat="1" ht="16.5" customHeight="1">
      <c r="B153" s="129"/>
      <c r="C153" s="214" t="s">
        <v>7</v>
      </c>
      <c r="D153" s="214" t="s">
        <v>155</v>
      </c>
      <c r="E153" s="215" t="s">
        <v>2106</v>
      </c>
      <c r="F153" s="216" t="s">
        <v>2107</v>
      </c>
      <c r="G153" s="217" t="s">
        <v>337</v>
      </c>
      <c r="H153" s="218">
        <v>15</v>
      </c>
      <c r="I153" s="131"/>
      <c r="J153" s="248">
        <f t="shared" si="10"/>
        <v>0</v>
      </c>
      <c r="K153" s="130" t="s">
        <v>1</v>
      </c>
      <c r="L153" s="32"/>
      <c r="M153" s="132" t="s">
        <v>1</v>
      </c>
      <c r="N153" s="133" t="s">
        <v>43</v>
      </c>
      <c r="P153" s="134">
        <f t="shared" si="11"/>
        <v>0</v>
      </c>
      <c r="Q153" s="134">
        <v>0</v>
      </c>
      <c r="R153" s="134">
        <f t="shared" si="12"/>
        <v>0</v>
      </c>
      <c r="S153" s="134">
        <v>0</v>
      </c>
      <c r="T153" s="135">
        <f t="shared" si="13"/>
        <v>0</v>
      </c>
      <c r="AR153" s="136" t="s">
        <v>160</v>
      </c>
      <c r="AT153" s="136" t="s">
        <v>155</v>
      </c>
      <c r="AU153" s="136" t="s">
        <v>86</v>
      </c>
      <c r="AY153" s="17" t="s">
        <v>153</v>
      </c>
      <c r="BE153" s="137">
        <f t="shared" si="14"/>
        <v>0</v>
      </c>
      <c r="BF153" s="137">
        <f t="shared" si="15"/>
        <v>0</v>
      </c>
      <c r="BG153" s="137">
        <f t="shared" si="16"/>
        <v>0</v>
      </c>
      <c r="BH153" s="137">
        <f t="shared" si="17"/>
        <v>0</v>
      </c>
      <c r="BI153" s="137">
        <f t="shared" si="18"/>
        <v>0</v>
      </c>
      <c r="BJ153" s="17" t="s">
        <v>86</v>
      </c>
      <c r="BK153" s="137">
        <f t="shared" si="19"/>
        <v>0</v>
      </c>
      <c r="BL153" s="17" t="s">
        <v>160</v>
      </c>
      <c r="BM153" s="136" t="s">
        <v>479</v>
      </c>
    </row>
    <row r="154" spans="2:65" s="1" customFormat="1" ht="16.5" customHeight="1">
      <c r="B154" s="129"/>
      <c r="C154" s="238" t="s">
        <v>303</v>
      </c>
      <c r="D154" s="238" t="s">
        <v>366</v>
      </c>
      <c r="E154" s="239" t="s">
        <v>2108</v>
      </c>
      <c r="F154" s="240" t="s">
        <v>2107</v>
      </c>
      <c r="G154" s="241" t="s">
        <v>337</v>
      </c>
      <c r="H154" s="242">
        <v>15</v>
      </c>
      <c r="I154" s="159"/>
      <c r="J154" s="249">
        <f t="shared" si="10"/>
        <v>0</v>
      </c>
      <c r="K154" s="158" t="s">
        <v>1</v>
      </c>
      <c r="L154" s="160"/>
      <c r="M154" s="161" t="s">
        <v>1</v>
      </c>
      <c r="N154" s="162" t="s">
        <v>43</v>
      </c>
      <c r="P154" s="134">
        <f t="shared" si="11"/>
        <v>0</v>
      </c>
      <c r="Q154" s="134">
        <v>0</v>
      </c>
      <c r="R154" s="134">
        <f t="shared" si="12"/>
        <v>0</v>
      </c>
      <c r="S154" s="134">
        <v>0</v>
      </c>
      <c r="T154" s="135">
        <f t="shared" si="13"/>
        <v>0</v>
      </c>
      <c r="AR154" s="136" t="s">
        <v>208</v>
      </c>
      <c r="AT154" s="136" t="s">
        <v>366</v>
      </c>
      <c r="AU154" s="136" t="s">
        <v>86</v>
      </c>
      <c r="AY154" s="17" t="s">
        <v>153</v>
      </c>
      <c r="BE154" s="137">
        <f t="shared" si="14"/>
        <v>0</v>
      </c>
      <c r="BF154" s="137">
        <f t="shared" si="15"/>
        <v>0</v>
      </c>
      <c r="BG154" s="137">
        <f t="shared" si="16"/>
        <v>0</v>
      </c>
      <c r="BH154" s="137">
        <f t="shared" si="17"/>
        <v>0</v>
      </c>
      <c r="BI154" s="137">
        <f t="shared" si="18"/>
        <v>0</v>
      </c>
      <c r="BJ154" s="17" t="s">
        <v>86</v>
      </c>
      <c r="BK154" s="137">
        <f t="shared" si="19"/>
        <v>0</v>
      </c>
      <c r="BL154" s="17" t="s">
        <v>160</v>
      </c>
      <c r="BM154" s="136" t="s">
        <v>490</v>
      </c>
    </row>
    <row r="155" spans="2:65" s="11" customFormat="1" ht="25.95" customHeight="1">
      <c r="B155" s="119"/>
      <c r="C155" s="235"/>
      <c r="D155" s="236" t="s">
        <v>77</v>
      </c>
      <c r="E155" s="243" t="s">
        <v>2109</v>
      </c>
      <c r="F155" s="243" t="s">
        <v>2110</v>
      </c>
      <c r="G155" s="235"/>
      <c r="H155" s="235"/>
      <c r="I155" s="122"/>
      <c r="J155" s="246">
        <f>BK155</f>
        <v>0</v>
      </c>
      <c r="L155" s="119"/>
      <c r="M155" s="123"/>
      <c r="P155" s="124">
        <f>SUM(P156:P160)</f>
        <v>0</v>
      </c>
      <c r="R155" s="124">
        <f>SUM(R156:R160)</f>
        <v>0</v>
      </c>
      <c r="T155" s="125">
        <f>SUM(T156:T160)</f>
        <v>0</v>
      </c>
      <c r="AR155" s="120" t="s">
        <v>166</v>
      </c>
      <c r="AT155" s="126" t="s">
        <v>77</v>
      </c>
      <c r="AU155" s="126" t="s">
        <v>78</v>
      </c>
      <c r="AY155" s="120" t="s">
        <v>153</v>
      </c>
      <c r="BK155" s="127">
        <f>SUM(BK156:BK160)</f>
        <v>0</v>
      </c>
    </row>
    <row r="156" spans="2:65" s="1" customFormat="1" ht="16.5" customHeight="1">
      <c r="B156" s="129"/>
      <c r="C156" s="214" t="s">
        <v>309</v>
      </c>
      <c r="D156" s="214" t="s">
        <v>155</v>
      </c>
      <c r="E156" s="215" t="s">
        <v>2111</v>
      </c>
      <c r="F156" s="216" t="s">
        <v>2112</v>
      </c>
      <c r="G156" s="217" t="s">
        <v>1145</v>
      </c>
      <c r="H156" s="218">
        <v>320</v>
      </c>
      <c r="I156" s="131"/>
      <c r="J156" s="248">
        <f>ROUND(I156*H156,2)</f>
        <v>0</v>
      </c>
      <c r="K156" s="130" t="s">
        <v>1</v>
      </c>
      <c r="L156" s="32"/>
      <c r="M156" s="132" t="s">
        <v>1</v>
      </c>
      <c r="N156" s="133" t="s">
        <v>43</v>
      </c>
      <c r="P156" s="134">
        <f>O156*H156</f>
        <v>0</v>
      </c>
      <c r="Q156" s="134">
        <v>0</v>
      </c>
      <c r="R156" s="134">
        <f>Q156*H156</f>
        <v>0</v>
      </c>
      <c r="S156" s="134">
        <v>0</v>
      </c>
      <c r="T156" s="135">
        <f>S156*H156</f>
        <v>0</v>
      </c>
      <c r="AR156" s="136" t="s">
        <v>652</v>
      </c>
      <c r="AT156" s="136" t="s">
        <v>155</v>
      </c>
      <c r="AU156" s="136" t="s">
        <v>86</v>
      </c>
      <c r="AY156" s="17" t="s">
        <v>153</v>
      </c>
      <c r="BE156" s="137">
        <f>IF(N156="základní",J156,0)</f>
        <v>0</v>
      </c>
      <c r="BF156" s="137">
        <f>IF(N156="snížená",J156,0)</f>
        <v>0</v>
      </c>
      <c r="BG156" s="137">
        <f>IF(N156="zákl. přenesená",J156,0)</f>
        <v>0</v>
      </c>
      <c r="BH156" s="137">
        <f>IF(N156="sníž. přenesená",J156,0)</f>
        <v>0</v>
      </c>
      <c r="BI156" s="137">
        <f>IF(N156="nulová",J156,0)</f>
        <v>0</v>
      </c>
      <c r="BJ156" s="17" t="s">
        <v>86</v>
      </c>
      <c r="BK156" s="137">
        <f>ROUND(I156*H156,2)</f>
        <v>0</v>
      </c>
      <c r="BL156" s="17" t="s">
        <v>652</v>
      </c>
      <c r="BM156" s="136" t="s">
        <v>552</v>
      </c>
    </row>
    <row r="157" spans="2:65" s="1" customFormat="1" ht="16.5" customHeight="1">
      <c r="B157" s="129"/>
      <c r="C157" s="214" t="s">
        <v>326</v>
      </c>
      <c r="D157" s="214" t="s">
        <v>155</v>
      </c>
      <c r="E157" s="215" t="s">
        <v>2113</v>
      </c>
      <c r="F157" s="216" t="s">
        <v>2114</v>
      </c>
      <c r="G157" s="217" t="s">
        <v>1145</v>
      </c>
      <c r="H157" s="218">
        <v>45</v>
      </c>
      <c r="I157" s="131"/>
      <c r="J157" s="248">
        <f>ROUND(I157*H157,2)</f>
        <v>0</v>
      </c>
      <c r="K157" s="130" t="s">
        <v>1</v>
      </c>
      <c r="L157" s="32"/>
      <c r="M157" s="132" t="s">
        <v>1</v>
      </c>
      <c r="N157" s="133" t="s">
        <v>43</v>
      </c>
      <c r="P157" s="134">
        <f>O157*H157</f>
        <v>0</v>
      </c>
      <c r="Q157" s="134">
        <v>0</v>
      </c>
      <c r="R157" s="134">
        <f>Q157*H157</f>
        <v>0</v>
      </c>
      <c r="S157" s="134">
        <v>0</v>
      </c>
      <c r="T157" s="135">
        <f>S157*H157</f>
        <v>0</v>
      </c>
      <c r="AR157" s="136" t="s">
        <v>652</v>
      </c>
      <c r="AT157" s="136" t="s">
        <v>155</v>
      </c>
      <c r="AU157" s="136" t="s">
        <v>86</v>
      </c>
      <c r="AY157" s="17" t="s">
        <v>153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7" t="s">
        <v>86</v>
      </c>
      <c r="BK157" s="137">
        <f>ROUND(I157*H157,2)</f>
        <v>0</v>
      </c>
      <c r="BL157" s="17" t="s">
        <v>652</v>
      </c>
      <c r="BM157" s="136" t="s">
        <v>566</v>
      </c>
    </row>
    <row r="158" spans="2:65" s="1" customFormat="1" ht="16.5" customHeight="1">
      <c r="B158" s="129"/>
      <c r="C158" s="214" t="s">
        <v>334</v>
      </c>
      <c r="D158" s="214" t="s">
        <v>155</v>
      </c>
      <c r="E158" s="215" t="s">
        <v>2115</v>
      </c>
      <c r="F158" s="216" t="s">
        <v>2116</v>
      </c>
      <c r="G158" s="217" t="s">
        <v>1145</v>
      </c>
      <c r="H158" s="218">
        <v>15</v>
      </c>
      <c r="I158" s="131"/>
      <c r="J158" s="248">
        <f>ROUND(I158*H158,2)</f>
        <v>0</v>
      </c>
      <c r="K158" s="130" t="s">
        <v>1</v>
      </c>
      <c r="L158" s="32"/>
      <c r="M158" s="132" t="s">
        <v>1</v>
      </c>
      <c r="N158" s="133" t="s">
        <v>43</v>
      </c>
      <c r="P158" s="134">
        <f>O158*H158</f>
        <v>0</v>
      </c>
      <c r="Q158" s="134">
        <v>0</v>
      </c>
      <c r="R158" s="134">
        <f>Q158*H158</f>
        <v>0</v>
      </c>
      <c r="S158" s="134">
        <v>0</v>
      </c>
      <c r="T158" s="135">
        <f>S158*H158</f>
        <v>0</v>
      </c>
      <c r="AR158" s="136" t="s">
        <v>652</v>
      </c>
      <c r="AT158" s="136" t="s">
        <v>155</v>
      </c>
      <c r="AU158" s="136" t="s">
        <v>86</v>
      </c>
      <c r="AY158" s="17" t="s">
        <v>153</v>
      </c>
      <c r="BE158" s="137">
        <f>IF(N158="základní",J158,0)</f>
        <v>0</v>
      </c>
      <c r="BF158" s="137">
        <f>IF(N158="snížená",J158,0)</f>
        <v>0</v>
      </c>
      <c r="BG158" s="137">
        <f>IF(N158="zákl. přenesená",J158,0)</f>
        <v>0</v>
      </c>
      <c r="BH158" s="137">
        <f>IF(N158="sníž. přenesená",J158,0)</f>
        <v>0</v>
      </c>
      <c r="BI158" s="137">
        <f>IF(N158="nulová",J158,0)</f>
        <v>0</v>
      </c>
      <c r="BJ158" s="17" t="s">
        <v>86</v>
      </c>
      <c r="BK158" s="137">
        <f>ROUND(I158*H158,2)</f>
        <v>0</v>
      </c>
      <c r="BL158" s="17" t="s">
        <v>652</v>
      </c>
      <c r="BM158" s="136" t="s">
        <v>577</v>
      </c>
    </row>
    <row r="159" spans="2:65" s="1" customFormat="1" ht="16.5" customHeight="1">
      <c r="B159" s="129"/>
      <c r="C159" s="214" t="s">
        <v>342</v>
      </c>
      <c r="D159" s="214" t="s">
        <v>155</v>
      </c>
      <c r="E159" s="215" t="s">
        <v>2117</v>
      </c>
      <c r="F159" s="216" t="s">
        <v>2118</v>
      </c>
      <c r="G159" s="217" t="s">
        <v>1145</v>
      </c>
      <c r="H159" s="218">
        <v>160</v>
      </c>
      <c r="I159" s="131"/>
      <c r="J159" s="248">
        <f>ROUND(I159*H159,2)</f>
        <v>0</v>
      </c>
      <c r="K159" s="130" t="s">
        <v>1</v>
      </c>
      <c r="L159" s="32"/>
      <c r="M159" s="132" t="s">
        <v>1</v>
      </c>
      <c r="N159" s="133" t="s">
        <v>43</v>
      </c>
      <c r="P159" s="134">
        <f>O159*H159</f>
        <v>0</v>
      </c>
      <c r="Q159" s="134">
        <v>0</v>
      </c>
      <c r="R159" s="134">
        <f>Q159*H159</f>
        <v>0</v>
      </c>
      <c r="S159" s="134">
        <v>0</v>
      </c>
      <c r="T159" s="135">
        <f>S159*H159</f>
        <v>0</v>
      </c>
      <c r="AR159" s="136" t="s">
        <v>652</v>
      </c>
      <c r="AT159" s="136" t="s">
        <v>155</v>
      </c>
      <c r="AU159" s="136" t="s">
        <v>86</v>
      </c>
      <c r="AY159" s="17" t="s">
        <v>153</v>
      </c>
      <c r="BE159" s="137">
        <f>IF(N159="základní",J159,0)</f>
        <v>0</v>
      </c>
      <c r="BF159" s="137">
        <f>IF(N159="snížená",J159,0)</f>
        <v>0</v>
      </c>
      <c r="BG159" s="137">
        <f>IF(N159="zákl. přenesená",J159,0)</f>
        <v>0</v>
      </c>
      <c r="BH159" s="137">
        <f>IF(N159="sníž. přenesená",J159,0)</f>
        <v>0</v>
      </c>
      <c r="BI159" s="137">
        <f>IF(N159="nulová",J159,0)</f>
        <v>0</v>
      </c>
      <c r="BJ159" s="17" t="s">
        <v>86</v>
      </c>
      <c r="BK159" s="137">
        <f>ROUND(I159*H159,2)</f>
        <v>0</v>
      </c>
      <c r="BL159" s="17" t="s">
        <v>652</v>
      </c>
      <c r="BM159" s="136" t="s">
        <v>588</v>
      </c>
    </row>
    <row r="160" spans="2:65" s="1" customFormat="1" ht="16.5" customHeight="1">
      <c r="B160" s="129"/>
      <c r="C160" s="238" t="s">
        <v>350</v>
      </c>
      <c r="D160" s="238" t="s">
        <v>366</v>
      </c>
      <c r="E160" s="239" t="s">
        <v>2119</v>
      </c>
      <c r="F160" s="240" t="s">
        <v>2118</v>
      </c>
      <c r="G160" s="241" t="s">
        <v>337</v>
      </c>
      <c r="H160" s="242">
        <v>160</v>
      </c>
      <c r="I160" s="159"/>
      <c r="J160" s="249">
        <f>ROUND(I160*H160,2)</f>
        <v>0</v>
      </c>
      <c r="K160" s="158" t="s">
        <v>1</v>
      </c>
      <c r="L160" s="160"/>
      <c r="M160" s="161" t="s">
        <v>1</v>
      </c>
      <c r="N160" s="162" t="s">
        <v>43</v>
      </c>
      <c r="P160" s="134">
        <f>O160*H160</f>
        <v>0</v>
      </c>
      <c r="Q160" s="134">
        <v>0</v>
      </c>
      <c r="R160" s="134">
        <f>Q160*H160</f>
        <v>0</v>
      </c>
      <c r="S160" s="134">
        <v>0</v>
      </c>
      <c r="T160" s="135">
        <f>S160*H160</f>
        <v>0</v>
      </c>
      <c r="AR160" s="136" t="s">
        <v>2120</v>
      </c>
      <c r="AT160" s="136" t="s">
        <v>366</v>
      </c>
      <c r="AU160" s="136" t="s">
        <v>86</v>
      </c>
      <c r="AY160" s="17" t="s">
        <v>153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7" t="s">
        <v>86</v>
      </c>
      <c r="BK160" s="137">
        <f>ROUND(I160*H160,2)</f>
        <v>0</v>
      </c>
      <c r="BL160" s="17" t="s">
        <v>652</v>
      </c>
      <c r="BM160" s="136" t="s">
        <v>603</v>
      </c>
    </row>
    <row r="161" spans="2:65" s="11" customFormat="1" ht="25.95" customHeight="1">
      <c r="B161" s="119"/>
      <c r="C161" s="235"/>
      <c r="D161" s="236" t="s">
        <v>77</v>
      </c>
      <c r="E161" s="243" t="s">
        <v>2121</v>
      </c>
      <c r="F161" s="243" t="s">
        <v>2122</v>
      </c>
      <c r="G161" s="235"/>
      <c r="H161" s="235"/>
      <c r="I161" s="122"/>
      <c r="J161" s="246">
        <f>BK161</f>
        <v>0</v>
      </c>
      <c r="L161" s="119"/>
      <c r="M161" s="123"/>
      <c r="P161" s="124">
        <f>SUM(P162:P185)</f>
        <v>0</v>
      </c>
      <c r="R161" s="124">
        <f>SUM(R162:R185)</f>
        <v>0</v>
      </c>
      <c r="T161" s="125">
        <f>SUM(T162:T185)</f>
        <v>0</v>
      </c>
      <c r="AR161" s="120" t="s">
        <v>166</v>
      </c>
      <c r="AT161" s="126" t="s">
        <v>77</v>
      </c>
      <c r="AU161" s="126" t="s">
        <v>78</v>
      </c>
      <c r="AY161" s="120" t="s">
        <v>153</v>
      </c>
      <c r="BK161" s="127">
        <f>SUM(BK162:BK185)</f>
        <v>0</v>
      </c>
    </row>
    <row r="162" spans="2:65" s="1" customFormat="1" ht="24.15" customHeight="1">
      <c r="B162" s="129"/>
      <c r="C162" s="214" t="s">
        <v>361</v>
      </c>
      <c r="D162" s="214" t="s">
        <v>155</v>
      </c>
      <c r="E162" s="215" t="s">
        <v>2123</v>
      </c>
      <c r="F162" s="216" t="s">
        <v>2124</v>
      </c>
      <c r="G162" s="217" t="s">
        <v>1145</v>
      </c>
      <c r="H162" s="218">
        <v>2</v>
      </c>
      <c r="I162" s="131"/>
      <c r="J162" s="248">
        <f t="shared" ref="J162:J185" si="20">ROUND(I162*H162,2)</f>
        <v>0</v>
      </c>
      <c r="K162" s="130" t="s">
        <v>1</v>
      </c>
      <c r="L162" s="32"/>
      <c r="M162" s="132" t="s">
        <v>1</v>
      </c>
      <c r="N162" s="133" t="s">
        <v>43</v>
      </c>
      <c r="P162" s="134">
        <f t="shared" ref="P162:P185" si="21">O162*H162</f>
        <v>0</v>
      </c>
      <c r="Q162" s="134">
        <v>0</v>
      </c>
      <c r="R162" s="134">
        <f t="shared" ref="R162:R185" si="22">Q162*H162</f>
        <v>0</v>
      </c>
      <c r="S162" s="134">
        <v>0</v>
      </c>
      <c r="T162" s="135">
        <f t="shared" ref="T162:T185" si="23">S162*H162</f>
        <v>0</v>
      </c>
      <c r="AR162" s="136" t="s">
        <v>652</v>
      </c>
      <c r="AT162" s="136" t="s">
        <v>155</v>
      </c>
      <c r="AU162" s="136" t="s">
        <v>86</v>
      </c>
      <c r="AY162" s="17" t="s">
        <v>153</v>
      </c>
      <c r="BE162" s="137">
        <f t="shared" ref="BE162:BE185" si="24">IF(N162="základní",J162,0)</f>
        <v>0</v>
      </c>
      <c r="BF162" s="137">
        <f t="shared" ref="BF162:BF185" si="25">IF(N162="snížená",J162,0)</f>
        <v>0</v>
      </c>
      <c r="BG162" s="137">
        <f t="shared" ref="BG162:BG185" si="26">IF(N162="zákl. přenesená",J162,0)</f>
        <v>0</v>
      </c>
      <c r="BH162" s="137">
        <f t="shared" ref="BH162:BH185" si="27">IF(N162="sníž. přenesená",J162,0)</f>
        <v>0</v>
      </c>
      <c r="BI162" s="137">
        <f t="shared" ref="BI162:BI185" si="28">IF(N162="nulová",J162,0)</f>
        <v>0</v>
      </c>
      <c r="BJ162" s="17" t="s">
        <v>86</v>
      </c>
      <c r="BK162" s="137">
        <f t="shared" ref="BK162:BK185" si="29">ROUND(I162*H162,2)</f>
        <v>0</v>
      </c>
      <c r="BL162" s="17" t="s">
        <v>652</v>
      </c>
      <c r="BM162" s="136" t="s">
        <v>616</v>
      </c>
    </row>
    <row r="163" spans="2:65" s="1" customFormat="1" ht="16.5" customHeight="1">
      <c r="B163" s="129"/>
      <c r="C163" s="214" t="s">
        <v>365</v>
      </c>
      <c r="D163" s="214" t="s">
        <v>155</v>
      </c>
      <c r="E163" s="215" t="s">
        <v>2125</v>
      </c>
      <c r="F163" s="216" t="s">
        <v>2126</v>
      </c>
      <c r="G163" s="217" t="s">
        <v>1145</v>
      </c>
      <c r="H163" s="218">
        <v>2</v>
      </c>
      <c r="I163" s="131"/>
      <c r="J163" s="248">
        <f t="shared" si="20"/>
        <v>0</v>
      </c>
      <c r="K163" s="130" t="s">
        <v>1</v>
      </c>
      <c r="L163" s="32"/>
      <c r="M163" s="132" t="s">
        <v>1</v>
      </c>
      <c r="N163" s="133" t="s">
        <v>43</v>
      </c>
      <c r="P163" s="134">
        <f t="shared" si="21"/>
        <v>0</v>
      </c>
      <c r="Q163" s="134">
        <v>0</v>
      </c>
      <c r="R163" s="134">
        <f t="shared" si="22"/>
        <v>0</v>
      </c>
      <c r="S163" s="134">
        <v>0</v>
      </c>
      <c r="T163" s="135">
        <f t="shared" si="23"/>
        <v>0</v>
      </c>
      <c r="AR163" s="136" t="s">
        <v>652</v>
      </c>
      <c r="AT163" s="136" t="s">
        <v>155</v>
      </c>
      <c r="AU163" s="136" t="s">
        <v>86</v>
      </c>
      <c r="AY163" s="17" t="s">
        <v>153</v>
      </c>
      <c r="BE163" s="137">
        <f t="shared" si="24"/>
        <v>0</v>
      </c>
      <c r="BF163" s="137">
        <f t="shared" si="25"/>
        <v>0</v>
      </c>
      <c r="BG163" s="137">
        <f t="shared" si="26"/>
        <v>0</v>
      </c>
      <c r="BH163" s="137">
        <f t="shared" si="27"/>
        <v>0</v>
      </c>
      <c r="BI163" s="137">
        <f t="shared" si="28"/>
        <v>0</v>
      </c>
      <c r="BJ163" s="17" t="s">
        <v>86</v>
      </c>
      <c r="BK163" s="137">
        <f t="shared" si="29"/>
        <v>0</v>
      </c>
      <c r="BL163" s="17" t="s">
        <v>652</v>
      </c>
      <c r="BM163" s="136" t="s">
        <v>627</v>
      </c>
    </row>
    <row r="164" spans="2:65" s="1" customFormat="1" ht="16.5" customHeight="1">
      <c r="B164" s="129"/>
      <c r="C164" s="214" t="s">
        <v>370</v>
      </c>
      <c r="D164" s="214" t="s">
        <v>155</v>
      </c>
      <c r="E164" s="215" t="s">
        <v>2127</v>
      </c>
      <c r="F164" s="216" t="s">
        <v>2128</v>
      </c>
      <c r="G164" s="217" t="s">
        <v>1145</v>
      </c>
      <c r="H164" s="218">
        <v>2</v>
      </c>
      <c r="I164" s="131"/>
      <c r="J164" s="248">
        <f t="shared" si="20"/>
        <v>0</v>
      </c>
      <c r="K164" s="130" t="s">
        <v>1</v>
      </c>
      <c r="L164" s="32"/>
      <c r="M164" s="132" t="s">
        <v>1</v>
      </c>
      <c r="N164" s="133" t="s">
        <v>43</v>
      </c>
      <c r="P164" s="134">
        <f t="shared" si="21"/>
        <v>0</v>
      </c>
      <c r="Q164" s="134">
        <v>0</v>
      </c>
      <c r="R164" s="134">
        <f t="shared" si="22"/>
        <v>0</v>
      </c>
      <c r="S164" s="134">
        <v>0</v>
      </c>
      <c r="T164" s="135">
        <f t="shared" si="23"/>
        <v>0</v>
      </c>
      <c r="AR164" s="136" t="s">
        <v>652</v>
      </c>
      <c r="AT164" s="136" t="s">
        <v>155</v>
      </c>
      <c r="AU164" s="136" t="s">
        <v>86</v>
      </c>
      <c r="AY164" s="17" t="s">
        <v>153</v>
      </c>
      <c r="BE164" s="137">
        <f t="shared" si="24"/>
        <v>0</v>
      </c>
      <c r="BF164" s="137">
        <f t="shared" si="25"/>
        <v>0</v>
      </c>
      <c r="BG164" s="137">
        <f t="shared" si="26"/>
        <v>0</v>
      </c>
      <c r="BH164" s="137">
        <f t="shared" si="27"/>
        <v>0</v>
      </c>
      <c r="BI164" s="137">
        <f t="shared" si="28"/>
        <v>0</v>
      </c>
      <c r="BJ164" s="17" t="s">
        <v>86</v>
      </c>
      <c r="BK164" s="137">
        <f t="shared" si="29"/>
        <v>0</v>
      </c>
      <c r="BL164" s="17" t="s">
        <v>652</v>
      </c>
      <c r="BM164" s="136" t="s">
        <v>640</v>
      </c>
    </row>
    <row r="165" spans="2:65" s="1" customFormat="1" ht="24.15" customHeight="1">
      <c r="B165" s="129"/>
      <c r="C165" s="238" t="s">
        <v>376</v>
      </c>
      <c r="D165" s="238" t="s">
        <v>366</v>
      </c>
      <c r="E165" s="239" t="s">
        <v>2129</v>
      </c>
      <c r="F165" s="240" t="s">
        <v>2124</v>
      </c>
      <c r="G165" s="241" t="s">
        <v>1145</v>
      </c>
      <c r="H165" s="242">
        <v>2</v>
      </c>
      <c r="I165" s="159"/>
      <c r="J165" s="249">
        <f t="shared" si="20"/>
        <v>0</v>
      </c>
      <c r="K165" s="158" t="s">
        <v>1</v>
      </c>
      <c r="L165" s="160"/>
      <c r="M165" s="161" t="s">
        <v>1</v>
      </c>
      <c r="N165" s="162" t="s">
        <v>43</v>
      </c>
      <c r="P165" s="134">
        <f t="shared" si="21"/>
        <v>0</v>
      </c>
      <c r="Q165" s="134">
        <v>0</v>
      </c>
      <c r="R165" s="134">
        <f t="shared" si="22"/>
        <v>0</v>
      </c>
      <c r="S165" s="134">
        <v>0</v>
      </c>
      <c r="T165" s="135">
        <f t="shared" si="23"/>
        <v>0</v>
      </c>
      <c r="AR165" s="136" t="s">
        <v>2120</v>
      </c>
      <c r="AT165" s="136" t="s">
        <v>366</v>
      </c>
      <c r="AU165" s="136" t="s">
        <v>86</v>
      </c>
      <c r="AY165" s="17" t="s">
        <v>153</v>
      </c>
      <c r="BE165" s="137">
        <f t="shared" si="24"/>
        <v>0</v>
      </c>
      <c r="BF165" s="137">
        <f t="shared" si="25"/>
        <v>0</v>
      </c>
      <c r="BG165" s="137">
        <f t="shared" si="26"/>
        <v>0</v>
      </c>
      <c r="BH165" s="137">
        <f t="shared" si="27"/>
        <v>0</v>
      </c>
      <c r="BI165" s="137">
        <f t="shared" si="28"/>
        <v>0</v>
      </c>
      <c r="BJ165" s="17" t="s">
        <v>86</v>
      </c>
      <c r="BK165" s="137">
        <f t="shared" si="29"/>
        <v>0</v>
      </c>
      <c r="BL165" s="17" t="s">
        <v>652</v>
      </c>
      <c r="BM165" s="136" t="s">
        <v>652</v>
      </c>
    </row>
    <row r="166" spans="2:65" s="1" customFormat="1" ht="16.5" customHeight="1">
      <c r="B166" s="129"/>
      <c r="C166" s="238" t="s">
        <v>381</v>
      </c>
      <c r="D166" s="238" t="s">
        <v>366</v>
      </c>
      <c r="E166" s="239" t="s">
        <v>2130</v>
      </c>
      <c r="F166" s="240" t="s">
        <v>2126</v>
      </c>
      <c r="G166" s="241" t="s">
        <v>1145</v>
      </c>
      <c r="H166" s="242">
        <v>2</v>
      </c>
      <c r="I166" s="159"/>
      <c r="J166" s="249">
        <f t="shared" si="20"/>
        <v>0</v>
      </c>
      <c r="K166" s="158" t="s">
        <v>1</v>
      </c>
      <c r="L166" s="160"/>
      <c r="M166" s="161" t="s">
        <v>1</v>
      </c>
      <c r="N166" s="162" t="s">
        <v>43</v>
      </c>
      <c r="P166" s="134">
        <f t="shared" si="21"/>
        <v>0</v>
      </c>
      <c r="Q166" s="134">
        <v>0</v>
      </c>
      <c r="R166" s="134">
        <f t="shared" si="22"/>
        <v>0</v>
      </c>
      <c r="S166" s="134">
        <v>0</v>
      </c>
      <c r="T166" s="135">
        <f t="shared" si="23"/>
        <v>0</v>
      </c>
      <c r="AR166" s="136" t="s">
        <v>2120</v>
      </c>
      <c r="AT166" s="136" t="s">
        <v>366</v>
      </c>
      <c r="AU166" s="136" t="s">
        <v>86</v>
      </c>
      <c r="AY166" s="17" t="s">
        <v>153</v>
      </c>
      <c r="BE166" s="137">
        <f t="shared" si="24"/>
        <v>0</v>
      </c>
      <c r="BF166" s="137">
        <f t="shared" si="25"/>
        <v>0</v>
      </c>
      <c r="BG166" s="137">
        <f t="shared" si="26"/>
        <v>0</v>
      </c>
      <c r="BH166" s="137">
        <f t="shared" si="27"/>
        <v>0</v>
      </c>
      <c r="BI166" s="137">
        <f t="shared" si="28"/>
        <v>0</v>
      </c>
      <c r="BJ166" s="17" t="s">
        <v>86</v>
      </c>
      <c r="BK166" s="137">
        <f t="shared" si="29"/>
        <v>0</v>
      </c>
      <c r="BL166" s="17" t="s">
        <v>652</v>
      </c>
      <c r="BM166" s="136" t="s">
        <v>663</v>
      </c>
    </row>
    <row r="167" spans="2:65" s="1" customFormat="1" ht="16.5" customHeight="1">
      <c r="B167" s="129"/>
      <c r="C167" s="238" t="s">
        <v>387</v>
      </c>
      <c r="D167" s="238" t="s">
        <v>366</v>
      </c>
      <c r="E167" s="239" t="s">
        <v>2131</v>
      </c>
      <c r="F167" s="240" t="s">
        <v>2128</v>
      </c>
      <c r="G167" s="241" t="s">
        <v>1145</v>
      </c>
      <c r="H167" s="242">
        <v>2</v>
      </c>
      <c r="I167" s="159"/>
      <c r="J167" s="249">
        <f t="shared" si="20"/>
        <v>0</v>
      </c>
      <c r="K167" s="158" t="s">
        <v>1</v>
      </c>
      <c r="L167" s="160"/>
      <c r="M167" s="161" t="s">
        <v>1</v>
      </c>
      <c r="N167" s="162" t="s">
        <v>43</v>
      </c>
      <c r="P167" s="134">
        <f t="shared" si="21"/>
        <v>0</v>
      </c>
      <c r="Q167" s="134">
        <v>0</v>
      </c>
      <c r="R167" s="134">
        <f t="shared" si="22"/>
        <v>0</v>
      </c>
      <c r="S167" s="134">
        <v>0</v>
      </c>
      <c r="T167" s="135">
        <f t="shared" si="23"/>
        <v>0</v>
      </c>
      <c r="AR167" s="136" t="s">
        <v>2120</v>
      </c>
      <c r="AT167" s="136" t="s">
        <v>366</v>
      </c>
      <c r="AU167" s="136" t="s">
        <v>86</v>
      </c>
      <c r="AY167" s="17" t="s">
        <v>153</v>
      </c>
      <c r="BE167" s="137">
        <f t="shared" si="24"/>
        <v>0</v>
      </c>
      <c r="BF167" s="137">
        <f t="shared" si="25"/>
        <v>0</v>
      </c>
      <c r="BG167" s="137">
        <f t="shared" si="26"/>
        <v>0</v>
      </c>
      <c r="BH167" s="137">
        <f t="shared" si="27"/>
        <v>0</v>
      </c>
      <c r="BI167" s="137">
        <f t="shared" si="28"/>
        <v>0</v>
      </c>
      <c r="BJ167" s="17" t="s">
        <v>86</v>
      </c>
      <c r="BK167" s="137">
        <f t="shared" si="29"/>
        <v>0</v>
      </c>
      <c r="BL167" s="17" t="s">
        <v>652</v>
      </c>
      <c r="BM167" s="136" t="s">
        <v>676</v>
      </c>
    </row>
    <row r="168" spans="2:65" s="1" customFormat="1" ht="24.15" customHeight="1">
      <c r="B168" s="129"/>
      <c r="C168" s="214" t="s">
        <v>348</v>
      </c>
      <c r="D168" s="214" t="s">
        <v>155</v>
      </c>
      <c r="E168" s="215" t="s">
        <v>2132</v>
      </c>
      <c r="F168" s="216" t="s">
        <v>2133</v>
      </c>
      <c r="G168" s="217" t="s">
        <v>1145</v>
      </c>
      <c r="H168" s="218">
        <v>18</v>
      </c>
      <c r="I168" s="131"/>
      <c r="J168" s="248">
        <f t="shared" si="20"/>
        <v>0</v>
      </c>
      <c r="K168" s="130" t="s">
        <v>1</v>
      </c>
      <c r="L168" s="32"/>
      <c r="M168" s="132" t="s">
        <v>1</v>
      </c>
      <c r="N168" s="133" t="s">
        <v>43</v>
      </c>
      <c r="P168" s="134">
        <f t="shared" si="21"/>
        <v>0</v>
      </c>
      <c r="Q168" s="134">
        <v>0</v>
      </c>
      <c r="R168" s="134">
        <f t="shared" si="22"/>
        <v>0</v>
      </c>
      <c r="S168" s="134">
        <v>0</v>
      </c>
      <c r="T168" s="135">
        <f t="shared" si="23"/>
        <v>0</v>
      </c>
      <c r="AR168" s="136" t="s">
        <v>652</v>
      </c>
      <c r="AT168" s="136" t="s">
        <v>155</v>
      </c>
      <c r="AU168" s="136" t="s">
        <v>86</v>
      </c>
      <c r="AY168" s="17" t="s">
        <v>153</v>
      </c>
      <c r="BE168" s="137">
        <f t="shared" si="24"/>
        <v>0</v>
      </c>
      <c r="BF168" s="137">
        <f t="shared" si="25"/>
        <v>0</v>
      </c>
      <c r="BG168" s="137">
        <f t="shared" si="26"/>
        <v>0</v>
      </c>
      <c r="BH168" s="137">
        <f t="shared" si="27"/>
        <v>0</v>
      </c>
      <c r="BI168" s="137">
        <f t="shared" si="28"/>
        <v>0</v>
      </c>
      <c r="BJ168" s="17" t="s">
        <v>86</v>
      </c>
      <c r="BK168" s="137">
        <f t="shared" si="29"/>
        <v>0</v>
      </c>
      <c r="BL168" s="17" t="s">
        <v>652</v>
      </c>
      <c r="BM168" s="136" t="s">
        <v>688</v>
      </c>
    </row>
    <row r="169" spans="2:65" s="1" customFormat="1" ht="16.5" customHeight="1">
      <c r="B169" s="129"/>
      <c r="C169" s="214" t="s">
        <v>404</v>
      </c>
      <c r="D169" s="214" t="s">
        <v>155</v>
      </c>
      <c r="E169" s="215" t="s">
        <v>2134</v>
      </c>
      <c r="F169" s="216" t="s">
        <v>2135</v>
      </c>
      <c r="G169" s="217" t="s">
        <v>1145</v>
      </c>
      <c r="H169" s="218">
        <v>18</v>
      </c>
      <c r="I169" s="131"/>
      <c r="J169" s="248">
        <f t="shared" si="20"/>
        <v>0</v>
      </c>
      <c r="K169" s="130" t="s">
        <v>1</v>
      </c>
      <c r="L169" s="32"/>
      <c r="M169" s="132" t="s">
        <v>1</v>
      </c>
      <c r="N169" s="133" t="s">
        <v>43</v>
      </c>
      <c r="P169" s="134">
        <f t="shared" si="21"/>
        <v>0</v>
      </c>
      <c r="Q169" s="134">
        <v>0</v>
      </c>
      <c r="R169" s="134">
        <f t="shared" si="22"/>
        <v>0</v>
      </c>
      <c r="S169" s="134">
        <v>0</v>
      </c>
      <c r="T169" s="135">
        <f t="shared" si="23"/>
        <v>0</v>
      </c>
      <c r="AR169" s="136" t="s">
        <v>652</v>
      </c>
      <c r="AT169" s="136" t="s">
        <v>155</v>
      </c>
      <c r="AU169" s="136" t="s">
        <v>86</v>
      </c>
      <c r="AY169" s="17" t="s">
        <v>153</v>
      </c>
      <c r="BE169" s="137">
        <f t="shared" si="24"/>
        <v>0</v>
      </c>
      <c r="BF169" s="137">
        <f t="shared" si="25"/>
        <v>0</v>
      </c>
      <c r="BG169" s="137">
        <f t="shared" si="26"/>
        <v>0</v>
      </c>
      <c r="BH169" s="137">
        <f t="shared" si="27"/>
        <v>0</v>
      </c>
      <c r="BI169" s="137">
        <f t="shared" si="28"/>
        <v>0</v>
      </c>
      <c r="BJ169" s="17" t="s">
        <v>86</v>
      </c>
      <c r="BK169" s="137">
        <f t="shared" si="29"/>
        <v>0</v>
      </c>
      <c r="BL169" s="17" t="s">
        <v>652</v>
      </c>
      <c r="BM169" s="136" t="s">
        <v>702</v>
      </c>
    </row>
    <row r="170" spans="2:65" s="1" customFormat="1" ht="16.5" customHeight="1">
      <c r="B170" s="129"/>
      <c r="C170" s="214" t="s">
        <v>408</v>
      </c>
      <c r="D170" s="214" t="s">
        <v>155</v>
      </c>
      <c r="E170" s="215" t="s">
        <v>2127</v>
      </c>
      <c r="F170" s="216" t="s">
        <v>2128</v>
      </c>
      <c r="G170" s="217" t="s">
        <v>1145</v>
      </c>
      <c r="H170" s="218">
        <v>18</v>
      </c>
      <c r="I170" s="131"/>
      <c r="J170" s="248">
        <f t="shared" si="20"/>
        <v>0</v>
      </c>
      <c r="K170" s="130" t="s">
        <v>1</v>
      </c>
      <c r="L170" s="32"/>
      <c r="M170" s="132" t="s">
        <v>1</v>
      </c>
      <c r="N170" s="133" t="s">
        <v>43</v>
      </c>
      <c r="P170" s="134">
        <f t="shared" si="21"/>
        <v>0</v>
      </c>
      <c r="Q170" s="134">
        <v>0</v>
      </c>
      <c r="R170" s="134">
        <f t="shared" si="22"/>
        <v>0</v>
      </c>
      <c r="S170" s="134">
        <v>0</v>
      </c>
      <c r="T170" s="135">
        <f t="shared" si="23"/>
        <v>0</v>
      </c>
      <c r="AR170" s="136" t="s">
        <v>652</v>
      </c>
      <c r="AT170" s="136" t="s">
        <v>155</v>
      </c>
      <c r="AU170" s="136" t="s">
        <v>86</v>
      </c>
      <c r="AY170" s="17" t="s">
        <v>153</v>
      </c>
      <c r="BE170" s="137">
        <f t="shared" si="24"/>
        <v>0</v>
      </c>
      <c r="BF170" s="137">
        <f t="shared" si="25"/>
        <v>0</v>
      </c>
      <c r="BG170" s="137">
        <f t="shared" si="26"/>
        <v>0</v>
      </c>
      <c r="BH170" s="137">
        <f t="shared" si="27"/>
        <v>0</v>
      </c>
      <c r="BI170" s="137">
        <f t="shared" si="28"/>
        <v>0</v>
      </c>
      <c r="BJ170" s="17" t="s">
        <v>86</v>
      </c>
      <c r="BK170" s="137">
        <f t="shared" si="29"/>
        <v>0</v>
      </c>
      <c r="BL170" s="17" t="s">
        <v>652</v>
      </c>
      <c r="BM170" s="136" t="s">
        <v>712</v>
      </c>
    </row>
    <row r="171" spans="2:65" s="1" customFormat="1" ht="24.15" customHeight="1">
      <c r="B171" s="129"/>
      <c r="C171" s="238" t="s">
        <v>414</v>
      </c>
      <c r="D171" s="238" t="s">
        <v>366</v>
      </c>
      <c r="E171" s="239" t="s">
        <v>2136</v>
      </c>
      <c r="F171" s="240" t="s">
        <v>2133</v>
      </c>
      <c r="G171" s="241" t="s">
        <v>1145</v>
      </c>
      <c r="H171" s="242">
        <v>18</v>
      </c>
      <c r="I171" s="159"/>
      <c r="J171" s="249">
        <f t="shared" si="20"/>
        <v>0</v>
      </c>
      <c r="K171" s="158" t="s">
        <v>1</v>
      </c>
      <c r="L171" s="160"/>
      <c r="M171" s="161" t="s">
        <v>1</v>
      </c>
      <c r="N171" s="162" t="s">
        <v>43</v>
      </c>
      <c r="P171" s="134">
        <f t="shared" si="21"/>
        <v>0</v>
      </c>
      <c r="Q171" s="134">
        <v>0</v>
      </c>
      <c r="R171" s="134">
        <f t="shared" si="22"/>
        <v>0</v>
      </c>
      <c r="S171" s="134">
        <v>0</v>
      </c>
      <c r="T171" s="135">
        <f t="shared" si="23"/>
        <v>0</v>
      </c>
      <c r="AR171" s="136" t="s">
        <v>2120</v>
      </c>
      <c r="AT171" s="136" t="s">
        <v>366</v>
      </c>
      <c r="AU171" s="136" t="s">
        <v>86</v>
      </c>
      <c r="AY171" s="17" t="s">
        <v>153</v>
      </c>
      <c r="BE171" s="137">
        <f t="shared" si="24"/>
        <v>0</v>
      </c>
      <c r="BF171" s="137">
        <f t="shared" si="25"/>
        <v>0</v>
      </c>
      <c r="BG171" s="137">
        <f t="shared" si="26"/>
        <v>0</v>
      </c>
      <c r="BH171" s="137">
        <f t="shared" si="27"/>
        <v>0</v>
      </c>
      <c r="BI171" s="137">
        <f t="shared" si="28"/>
        <v>0</v>
      </c>
      <c r="BJ171" s="17" t="s">
        <v>86</v>
      </c>
      <c r="BK171" s="137">
        <f t="shared" si="29"/>
        <v>0</v>
      </c>
      <c r="BL171" s="17" t="s">
        <v>652</v>
      </c>
      <c r="BM171" s="136" t="s">
        <v>721</v>
      </c>
    </row>
    <row r="172" spans="2:65" s="1" customFormat="1" ht="16.5" customHeight="1">
      <c r="B172" s="129"/>
      <c r="C172" s="238" t="s">
        <v>423</v>
      </c>
      <c r="D172" s="238" t="s">
        <v>366</v>
      </c>
      <c r="E172" s="239" t="s">
        <v>2137</v>
      </c>
      <c r="F172" s="240" t="s">
        <v>2135</v>
      </c>
      <c r="G172" s="241" t="s">
        <v>1145</v>
      </c>
      <c r="H172" s="242">
        <v>18</v>
      </c>
      <c r="I172" s="159"/>
      <c r="J172" s="249">
        <f t="shared" si="20"/>
        <v>0</v>
      </c>
      <c r="K172" s="158" t="s">
        <v>1</v>
      </c>
      <c r="L172" s="160"/>
      <c r="M172" s="161" t="s">
        <v>1</v>
      </c>
      <c r="N172" s="162" t="s">
        <v>43</v>
      </c>
      <c r="P172" s="134">
        <f t="shared" si="21"/>
        <v>0</v>
      </c>
      <c r="Q172" s="134">
        <v>0</v>
      </c>
      <c r="R172" s="134">
        <f t="shared" si="22"/>
        <v>0</v>
      </c>
      <c r="S172" s="134">
        <v>0</v>
      </c>
      <c r="T172" s="135">
        <f t="shared" si="23"/>
        <v>0</v>
      </c>
      <c r="AR172" s="136" t="s">
        <v>2120</v>
      </c>
      <c r="AT172" s="136" t="s">
        <v>366</v>
      </c>
      <c r="AU172" s="136" t="s">
        <v>86</v>
      </c>
      <c r="AY172" s="17" t="s">
        <v>153</v>
      </c>
      <c r="BE172" s="137">
        <f t="shared" si="24"/>
        <v>0</v>
      </c>
      <c r="BF172" s="137">
        <f t="shared" si="25"/>
        <v>0</v>
      </c>
      <c r="BG172" s="137">
        <f t="shared" si="26"/>
        <v>0</v>
      </c>
      <c r="BH172" s="137">
        <f t="shared" si="27"/>
        <v>0</v>
      </c>
      <c r="BI172" s="137">
        <f t="shared" si="28"/>
        <v>0</v>
      </c>
      <c r="BJ172" s="17" t="s">
        <v>86</v>
      </c>
      <c r="BK172" s="137">
        <f t="shared" si="29"/>
        <v>0</v>
      </c>
      <c r="BL172" s="17" t="s">
        <v>652</v>
      </c>
      <c r="BM172" s="136" t="s">
        <v>729</v>
      </c>
    </row>
    <row r="173" spans="2:65" s="1" customFormat="1" ht="16.5" customHeight="1">
      <c r="B173" s="129"/>
      <c r="C173" s="238" t="s">
        <v>433</v>
      </c>
      <c r="D173" s="238" t="s">
        <v>366</v>
      </c>
      <c r="E173" s="239" t="s">
        <v>2131</v>
      </c>
      <c r="F173" s="240" t="s">
        <v>2128</v>
      </c>
      <c r="G173" s="241" t="s">
        <v>1145</v>
      </c>
      <c r="H173" s="242">
        <v>18</v>
      </c>
      <c r="I173" s="159"/>
      <c r="J173" s="249">
        <f t="shared" si="20"/>
        <v>0</v>
      </c>
      <c r="K173" s="158" t="s">
        <v>1</v>
      </c>
      <c r="L173" s="160"/>
      <c r="M173" s="161" t="s">
        <v>1</v>
      </c>
      <c r="N173" s="162" t="s">
        <v>43</v>
      </c>
      <c r="P173" s="134">
        <f t="shared" si="21"/>
        <v>0</v>
      </c>
      <c r="Q173" s="134">
        <v>0</v>
      </c>
      <c r="R173" s="134">
        <f t="shared" si="22"/>
        <v>0</v>
      </c>
      <c r="S173" s="134">
        <v>0</v>
      </c>
      <c r="T173" s="135">
        <f t="shared" si="23"/>
        <v>0</v>
      </c>
      <c r="AR173" s="136" t="s">
        <v>2120</v>
      </c>
      <c r="AT173" s="136" t="s">
        <v>366</v>
      </c>
      <c r="AU173" s="136" t="s">
        <v>86</v>
      </c>
      <c r="AY173" s="17" t="s">
        <v>153</v>
      </c>
      <c r="BE173" s="137">
        <f t="shared" si="24"/>
        <v>0</v>
      </c>
      <c r="BF173" s="137">
        <f t="shared" si="25"/>
        <v>0</v>
      </c>
      <c r="BG173" s="137">
        <f t="shared" si="26"/>
        <v>0</v>
      </c>
      <c r="BH173" s="137">
        <f t="shared" si="27"/>
        <v>0</v>
      </c>
      <c r="BI173" s="137">
        <f t="shared" si="28"/>
        <v>0</v>
      </c>
      <c r="BJ173" s="17" t="s">
        <v>86</v>
      </c>
      <c r="BK173" s="137">
        <f t="shared" si="29"/>
        <v>0</v>
      </c>
      <c r="BL173" s="17" t="s">
        <v>652</v>
      </c>
      <c r="BM173" s="136" t="s">
        <v>739</v>
      </c>
    </row>
    <row r="174" spans="2:65" s="1" customFormat="1" ht="21.75" customHeight="1">
      <c r="B174" s="129"/>
      <c r="C174" s="214" t="s">
        <v>440</v>
      </c>
      <c r="D174" s="214" t="s">
        <v>155</v>
      </c>
      <c r="E174" s="215" t="s">
        <v>2138</v>
      </c>
      <c r="F174" s="216" t="s">
        <v>2139</v>
      </c>
      <c r="G174" s="217" t="s">
        <v>1145</v>
      </c>
      <c r="H174" s="218">
        <v>10</v>
      </c>
      <c r="I174" s="131"/>
      <c r="J174" s="248">
        <f t="shared" si="20"/>
        <v>0</v>
      </c>
      <c r="K174" s="130" t="s">
        <v>1</v>
      </c>
      <c r="L174" s="32"/>
      <c r="M174" s="132" t="s">
        <v>1</v>
      </c>
      <c r="N174" s="133" t="s">
        <v>43</v>
      </c>
      <c r="P174" s="134">
        <f t="shared" si="21"/>
        <v>0</v>
      </c>
      <c r="Q174" s="134">
        <v>0</v>
      </c>
      <c r="R174" s="134">
        <f t="shared" si="22"/>
        <v>0</v>
      </c>
      <c r="S174" s="134">
        <v>0</v>
      </c>
      <c r="T174" s="135">
        <f t="shared" si="23"/>
        <v>0</v>
      </c>
      <c r="AR174" s="136" t="s">
        <v>652</v>
      </c>
      <c r="AT174" s="136" t="s">
        <v>155</v>
      </c>
      <c r="AU174" s="136" t="s">
        <v>86</v>
      </c>
      <c r="AY174" s="17" t="s">
        <v>153</v>
      </c>
      <c r="BE174" s="137">
        <f t="shared" si="24"/>
        <v>0</v>
      </c>
      <c r="BF174" s="137">
        <f t="shared" si="25"/>
        <v>0</v>
      </c>
      <c r="BG174" s="137">
        <f t="shared" si="26"/>
        <v>0</v>
      </c>
      <c r="BH174" s="137">
        <f t="shared" si="27"/>
        <v>0</v>
      </c>
      <c r="BI174" s="137">
        <f t="shared" si="28"/>
        <v>0</v>
      </c>
      <c r="BJ174" s="17" t="s">
        <v>86</v>
      </c>
      <c r="BK174" s="137">
        <f t="shared" si="29"/>
        <v>0</v>
      </c>
      <c r="BL174" s="17" t="s">
        <v>652</v>
      </c>
      <c r="BM174" s="136" t="s">
        <v>757</v>
      </c>
    </row>
    <row r="175" spans="2:65" s="1" customFormat="1" ht="16.5" customHeight="1">
      <c r="B175" s="129"/>
      <c r="C175" s="214" t="s">
        <v>451</v>
      </c>
      <c r="D175" s="214" t="s">
        <v>155</v>
      </c>
      <c r="E175" s="215" t="s">
        <v>2140</v>
      </c>
      <c r="F175" s="216" t="s">
        <v>2141</v>
      </c>
      <c r="G175" s="217" t="s">
        <v>1145</v>
      </c>
      <c r="H175" s="218">
        <v>10</v>
      </c>
      <c r="I175" s="131"/>
      <c r="J175" s="248">
        <f t="shared" si="20"/>
        <v>0</v>
      </c>
      <c r="K175" s="130" t="s">
        <v>1</v>
      </c>
      <c r="L175" s="32"/>
      <c r="M175" s="132" t="s">
        <v>1</v>
      </c>
      <c r="N175" s="133" t="s">
        <v>43</v>
      </c>
      <c r="P175" s="134">
        <f t="shared" si="21"/>
        <v>0</v>
      </c>
      <c r="Q175" s="134">
        <v>0</v>
      </c>
      <c r="R175" s="134">
        <f t="shared" si="22"/>
        <v>0</v>
      </c>
      <c r="S175" s="134">
        <v>0</v>
      </c>
      <c r="T175" s="135">
        <f t="shared" si="23"/>
        <v>0</v>
      </c>
      <c r="AR175" s="136" t="s">
        <v>652</v>
      </c>
      <c r="AT175" s="136" t="s">
        <v>155</v>
      </c>
      <c r="AU175" s="136" t="s">
        <v>86</v>
      </c>
      <c r="AY175" s="17" t="s">
        <v>153</v>
      </c>
      <c r="BE175" s="137">
        <f t="shared" si="24"/>
        <v>0</v>
      </c>
      <c r="BF175" s="137">
        <f t="shared" si="25"/>
        <v>0</v>
      </c>
      <c r="BG175" s="137">
        <f t="shared" si="26"/>
        <v>0</v>
      </c>
      <c r="BH175" s="137">
        <f t="shared" si="27"/>
        <v>0</v>
      </c>
      <c r="BI175" s="137">
        <f t="shared" si="28"/>
        <v>0</v>
      </c>
      <c r="BJ175" s="17" t="s">
        <v>86</v>
      </c>
      <c r="BK175" s="137">
        <f t="shared" si="29"/>
        <v>0</v>
      </c>
      <c r="BL175" s="17" t="s">
        <v>652</v>
      </c>
      <c r="BM175" s="136" t="s">
        <v>771</v>
      </c>
    </row>
    <row r="176" spans="2:65" s="1" customFormat="1" ht="16.5" customHeight="1">
      <c r="B176" s="129"/>
      <c r="C176" s="214" t="s">
        <v>457</v>
      </c>
      <c r="D176" s="214" t="s">
        <v>155</v>
      </c>
      <c r="E176" s="215" t="s">
        <v>2142</v>
      </c>
      <c r="F176" s="216" t="s">
        <v>2143</v>
      </c>
      <c r="G176" s="217" t="s">
        <v>1145</v>
      </c>
      <c r="H176" s="218">
        <v>10</v>
      </c>
      <c r="I176" s="131"/>
      <c r="J176" s="248">
        <f t="shared" si="20"/>
        <v>0</v>
      </c>
      <c r="K176" s="130" t="s">
        <v>1</v>
      </c>
      <c r="L176" s="32"/>
      <c r="M176" s="132" t="s">
        <v>1</v>
      </c>
      <c r="N176" s="133" t="s">
        <v>43</v>
      </c>
      <c r="P176" s="134">
        <f t="shared" si="21"/>
        <v>0</v>
      </c>
      <c r="Q176" s="134">
        <v>0</v>
      </c>
      <c r="R176" s="134">
        <f t="shared" si="22"/>
        <v>0</v>
      </c>
      <c r="S176" s="134">
        <v>0</v>
      </c>
      <c r="T176" s="135">
        <f t="shared" si="23"/>
        <v>0</v>
      </c>
      <c r="AR176" s="136" t="s">
        <v>652</v>
      </c>
      <c r="AT176" s="136" t="s">
        <v>155</v>
      </c>
      <c r="AU176" s="136" t="s">
        <v>86</v>
      </c>
      <c r="AY176" s="17" t="s">
        <v>153</v>
      </c>
      <c r="BE176" s="137">
        <f t="shared" si="24"/>
        <v>0</v>
      </c>
      <c r="BF176" s="137">
        <f t="shared" si="25"/>
        <v>0</v>
      </c>
      <c r="BG176" s="137">
        <f t="shared" si="26"/>
        <v>0</v>
      </c>
      <c r="BH176" s="137">
        <f t="shared" si="27"/>
        <v>0</v>
      </c>
      <c r="BI176" s="137">
        <f t="shared" si="28"/>
        <v>0</v>
      </c>
      <c r="BJ176" s="17" t="s">
        <v>86</v>
      </c>
      <c r="BK176" s="137">
        <f t="shared" si="29"/>
        <v>0</v>
      </c>
      <c r="BL176" s="17" t="s">
        <v>652</v>
      </c>
      <c r="BM176" s="136" t="s">
        <v>786</v>
      </c>
    </row>
    <row r="177" spans="2:65" s="1" customFormat="1" ht="21.75" customHeight="1">
      <c r="B177" s="129"/>
      <c r="C177" s="238" t="s">
        <v>438</v>
      </c>
      <c r="D177" s="238" t="s">
        <v>366</v>
      </c>
      <c r="E177" s="239" t="s">
        <v>2144</v>
      </c>
      <c r="F177" s="240" t="s">
        <v>2139</v>
      </c>
      <c r="G177" s="241" t="s">
        <v>1145</v>
      </c>
      <c r="H177" s="242">
        <v>10</v>
      </c>
      <c r="I177" s="159"/>
      <c r="J177" s="249">
        <f t="shared" si="20"/>
        <v>0</v>
      </c>
      <c r="K177" s="158" t="s">
        <v>1</v>
      </c>
      <c r="L177" s="160"/>
      <c r="M177" s="161" t="s">
        <v>1</v>
      </c>
      <c r="N177" s="162" t="s">
        <v>43</v>
      </c>
      <c r="P177" s="134">
        <f t="shared" si="21"/>
        <v>0</v>
      </c>
      <c r="Q177" s="134">
        <v>0</v>
      </c>
      <c r="R177" s="134">
        <f t="shared" si="22"/>
        <v>0</v>
      </c>
      <c r="S177" s="134">
        <v>0</v>
      </c>
      <c r="T177" s="135">
        <f t="shared" si="23"/>
        <v>0</v>
      </c>
      <c r="AR177" s="136" t="s">
        <v>2120</v>
      </c>
      <c r="AT177" s="136" t="s">
        <v>366</v>
      </c>
      <c r="AU177" s="136" t="s">
        <v>86</v>
      </c>
      <c r="AY177" s="17" t="s">
        <v>153</v>
      </c>
      <c r="BE177" s="137">
        <f t="shared" si="24"/>
        <v>0</v>
      </c>
      <c r="BF177" s="137">
        <f t="shared" si="25"/>
        <v>0</v>
      </c>
      <c r="BG177" s="137">
        <f t="shared" si="26"/>
        <v>0</v>
      </c>
      <c r="BH177" s="137">
        <f t="shared" si="27"/>
        <v>0</v>
      </c>
      <c r="BI177" s="137">
        <f t="shared" si="28"/>
        <v>0</v>
      </c>
      <c r="BJ177" s="17" t="s">
        <v>86</v>
      </c>
      <c r="BK177" s="137">
        <f t="shared" si="29"/>
        <v>0</v>
      </c>
      <c r="BL177" s="17" t="s">
        <v>652</v>
      </c>
      <c r="BM177" s="136" t="s">
        <v>797</v>
      </c>
    </row>
    <row r="178" spans="2:65" s="1" customFormat="1" ht="16.5" customHeight="1">
      <c r="B178" s="129"/>
      <c r="C178" s="238" t="s">
        <v>479</v>
      </c>
      <c r="D178" s="238" t="s">
        <v>366</v>
      </c>
      <c r="E178" s="239" t="s">
        <v>2145</v>
      </c>
      <c r="F178" s="240" t="s">
        <v>2141</v>
      </c>
      <c r="G178" s="241" t="s">
        <v>1145</v>
      </c>
      <c r="H178" s="242">
        <v>10</v>
      </c>
      <c r="I178" s="159"/>
      <c r="J178" s="249">
        <f t="shared" si="20"/>
        <v>0</v>
      </c>
      <c r="K178" s="158" t="s">
        <v>1</v>
      </c>
      <c r="L178" s="160"/>
      <c r="M178" s="161" t="s">
        <v>1</v>
      </c>
      <c r="N178" s="162" t="s">
        <v>43</v>
      </c>
      <c r="P178" s="134">
        <f t="shared" si="21"/>
        <v>0</v>
      </c>
      <c r="Q178" s="134">
        <v>0</v>
      </c>
      <c r="R178" s="134">
        <f t="shared" si="22"/>
        <v>0</v>
      </c>
      <c r="S178" s="134">
        <v>0</v>
      </c>
      <c r="T178" s="135">
        <f t="shared" si="23"/>
        <v>0</v>
      </c>
      <c r="AR178" s="136" t="s">
        <v>2120</v>
      </c>
      <c r="AT178" s="136" t="s">
        <v>366</v>
      </c>
      <c r="AU178" s="136" t="s">
        <v>86</v>
      </c>
      <c r="AY178" s="17" t="s">
        <v>153</v>
      </c>
      <c r="BE178" s="137">
        <f t="shared" si="24"/>
        <v>0</v>
      </c>
      <c r="BF178" s="137">
        <f t="shared" si="25"/>
        <v>0</v>
      </c>
      <c r="BG178" s="137">
        <f t="shared" si="26"/>
        <v>0</v>
      </c>
      <c r="BH178" s="137">
        <f t="shared" si="27"/>
        <v>0</v>
      </c>
      <c r="BI178" s="137">
        <f t="shared" si="28"/>
        <v>0</v>
      </c>
      <c r="BJ178" s="17" t="s">
        <v>86</v>
      </c>
      <c r="BK178" s="137">
        <f t="shared" si="29"/>
        <v>0</v>
      </c>
      <c r="BL178" s="17" t="s">
        <v>652</v>
      </c>
      <c r="BM178" s="136" t="s">
        <v>810</v>
      </c>
    </row>
    <row r="179" spans="2:65" s="1" customFormat="1" ht="16.5" customHeight="1">
      <c r="B179" s="129"/>
      <c r="C179" s="238" t="s">
        <v>484</v>
      </c>
      <c r="D179" s="238" t="s">
        <v>366</v>
      </c>
      <c r="E179" s="239" t="s">
        <v>2146</v>
      </c>
      <c r="F179" s="240" t="s">
        <v>2143</v>
      </c>
      <c r="G179" s="241" t="s">
        <v>1145</v>
      </c>
      <c r="H179" s="242">
        <v>10</v>
      </c>
      <c r="I179" s="159"/>
      <c r="J179" s="249">
        <f t="shared" si="20"/>
        <v>0</v>
      </c>
      <c r="K179" s="158" t="s">
        <v>1</v>
      </c>
      <c r="L179" s="160"/>
      <c r="M179" s="161" t="s">
        <v>1</v>
      </c>
      <c r="N179" s="162" t="s">
        <v>43</v>
      </c>
      <c r="P179" s="134">
        <f t="shared" si="21"/>
        <v>0</v>
      </c>
      <c r="Q179" s="134">
        <v>0</v>
      </c>
      <c r="R179" s="134">
        <f t="shared" si="22"/>
        <v>0</v>
      </c>
      <c r="S179" s="134">
        <v>0</v>
      </c>
      <c r="T179" s="135">
        <f t="shared" si="23"/>
        <v>0</v>
      </c>
      <c r="AR179" s="136" t="s">
        <v>2120</v>
      </c>
      <c r="AT179" s="136" t="s">
        <v>366</v>
      </c>
      <c r="AU179" s="136" t="s">
        <v>86</v>
      </c>
      <c r="AY179" s="17" t="s">
        <v>153</v>
      </c>
      <c r="BE179" s="137">
        <f t="shared" si="24"/>
        <v>0</v>
      </c>
      <c r="BF179" s="137">
        <f t="shared" si="25"/>
        <v>0</v>
      </c>
      <c r="BG179" s="137">
        <f t="shared" si="26"/>
        <v>0</v>
      </c>
      <c r="BH179" s="137">
        <f t="shared" si="27"/>
        <v>0</v>
      </c>
      <c r="BI179" s="137">
        <f t="shared" si="28"/>
        <v>0</v>
      </c>
      <c r="BJ179" s="17" t="s">
        <v>86</v>
      </c>
      <c r="BK179" s="137">
        <f t="shared" si="29"/>
        <v>0</v>
      </c>
      <c r="BL179" s="17" t="s">
        <v>652</v>
      </c>
      <c r="BM179" s="136" t="s">
        <v>818</v>
      </c>
    </row>
    <row r="180" spans="2:65" s="1" customFormat="1" ht="21.75" customHeight="1">
      <c r="B180" s="129"/>
      <c r="C180" s="214" t="s">
        <v>490</v>
      </c>
      <c r="D180" s="214" t="s">
        <v>155</v>
      </c>
      <c r="E180" s="215" t="s">
        <v>2147</v>
      </c>
      <c r="F180" s="216" t="s">
        <v>2148</v>
      </c>
      <c r="G180" s="217" t="s">
        <v>1145</v>
      </c>
      <c r="H180" s="218">
        <v>3</v>
      </c>
      <c r="I180" s="131"/>
      <c r="J180" s="248">
        <f t="shared" si="20"/>
        <v>0</v>
      </c>
      <c r="K180" s="130" t="s">
        <v>1</v>
      </c>
      <c r="L180" s="32"/>
      <c r="M180" s="132" t="s">
        <v>1</v>
      </c>
      <c r="N180" s="133" t="s">
        <v>43</v>
      </c>
      <c r="P180" s="134">
        <f t="shared" si="21"/>
        <v>0</v>
      </c>
      <c r="Q180" s="134">
        <v>0</v>
      </c>
      <c r="R180" s="134">
        <f t="shared" si="22"/>
        <v>0</v>
      </c>
      <c r="S180" s="134">
        <v>0</v>
      </c>
      <c r="T180" s="135">
        <f t="shared" si="23"/>
        <v>0</v>
      </c>
      <c r="AR180" s="136" t="s">
        <v>652</v>
      </c>
      <c r="AT180" s="136" t="s">
        <v>155</v>
      </c>
      <c r="AU180" s="136" t="s">
        <v>86</v>
      </c>
      <c r="AY180" s="17" t="s">
        <v>153</v>
      </c>
      <c r="BE180" s="137">
        <f t="shared" si="24"/>
        <v>0</v>
      </c>
      <c r="BF180" s="137">
        <f t="shared" si="25"/>
        <v>0</v>
      </c>
      <c r="BG180" s="137">
        <f t="shared" si="26"/>
        <v>0</v>
      </c>
      <c r="BH180" s="137">
        <f t="shared" si="27"/>
        <v>0</v>
      </c>
      <c r="BI180" s="137">
        <f t="shared" si="28"/>
        <v>0</v>
      </c>
      <c r="BJ180" s="17" t="s">
        <v>86</v>
      </c>
      <c r="BK180" s="137">
        <f t="shared" si="29"/>
        <v>0</v>
      </c>
      <c r="BL180" s="17" t="s">
        <v>652</v>
      </c>
      <c r="BM180" s="136" t="s">
        <v>827</v>
      </c>
    </row>
    <row r="181" spans="2:65" s="1" customFormat="1" ht="16.5" customHeight="1">
      <c r="B181" s="129"/>
      <c r="C181" s="214" t="s">
        <v>546</v>
      </c>
      <c r="D181" s="214" t="s">
        <v>155</v>
      </c>
      <c r="E181" s="215" t="s">
        <v>2149</v>
      </c>
      <c r="F181" s="216" t="s">
        <v>2126</v>
      </c>
      <c r="G181" s="217" t="s">
        <v>1145</v>
      </c>
      <c r="H181" s="218">
        <v>3</v>
      </c>
      <c r="I181" s="131"/>
      <c r="J181" s="248">
        <f t="shared" si="20"/>
        <v>0</v>
      </c>
      <c r="K181" s="130" t="s">
        <v>1</v>
      </c>
      <c r="L181" s="32"/>
      <c r="M181" s="132" t="s">
        <v>1</v>
      </c>
      <c r="N181" s="133" t="s">
        <v>43</v>
      </c>
      <c r="P181" s="134">
        <f t="shared" si="21"/>
        <v>0</v>
      </c>
      <c r="Q181" s="134">
        <v>0</v>
      </c>
      <c r="R181" s="134">
        <f t="shared" si="22"/>
        <v>0</v>
      </c>
      <c r="S181" s="134">
        <v>0</v>
      </c>
      <c r="T181" s="135">
        <f t="shared" si="23"/>
        <v>0</v>
      </c>
      <c r="AR181" s="136" t="s">
        <v>652</v>
      </c>
      <c r="AT181" s="136" t="s">
        <v>155</v>
      </c>
      <c r="AU181" s="136" t="s">
        <v>86</v>
      </c>
      <c r="AY181" s="17" t="s">
        <v>153</v>
      </c>
      <c r="BE181" s="137">
        <f t="shared" si="24"/>
        <v>0</v>
      </c>
      <c r="BF181" s="137">
        <f t="shared" si="25"/>
        <v>0</v>
      </c>
      <c r="BG181" s="137">
        <f t="shared" si="26"/>
        <v>0</v>
      </c>
      <c r="BH181" s="137">
        <f t="shared" si="27"/>
        <v>0</v>
      </c>
      <c r="BI181" s="137">
        <f t="shared" si="28"/>
        <v>0</v>
      </c>
      <c r="BJ181" s="17" t="s">
        <v>86</v>
      </c>
      <c r="BK181" s="137">
        <f t="shared" si="29"/>
        <v>0</v>
      </c>
      <c r="BL181" s="17" t="s">
        <v>652</v>
      </c>
      <c r="BM181" s="136" t="s">
        <v>835</v>
      </c>
    </row>
    <row r="182" spans="2:65" s="1" customFormat="1" ht="16.5" customHeight="1">
      <c r="B182" s="129"/>
      <c r="C182" s="214" t="s">
        <v>552</v>
      </c>
      <c r="D182" s="214" t="s">
        <v>155</v>
      </c>
      <c r="E182" s="215" t="s">
        <v>2150</v>
      </c>
      <c r="F182" s="216" t="s">
        <v>2128</v>
      </c>
      <c r="G182" s="217" t="s">
        <v>1145</v>
      </c>
      <c r="H182" s="218">
        <v>3</v>
      </c>
      <c r="I182" s="131"/>
      <c r="J182" s="248">
        <f t="shared" si="20"/>
        <v>0</v>
      </c>
      <c r="K182" s="130" t="s">
        <v>1</v>
      </c>
      <c r="L182" s="32"/>
      <c r="M182" s="132" t="s">
        <v>1</v>
      </c>
      <c r="N182" s="133" t="s">
        <v>43</v>
      </c>
      <c r="P182" s="134">
        <f t="shared" si="21"/>
        <v>0</v>
      </c>
      <c r="Q182" s="134">
        <v>0</v>
      </c>
      <c r="R182" s="134">
        <f t="shared" si="22"/>
        <v>0</v>
      </c>
      <c r="S182" s="134">
        <v>0</v>
      </c>
      <c r="T182" s="135">
        <f t="shared" si="23"/>
        <v>0</v>
      </c>
      <c r="AR182" s="136" t="s">
        <v>652</v>
      </c>
      <c r="AT182" s="136" t="s">
        <v>155</v>
      </c>
      <c r="AU182" s="136" t="s">
        <v>86</v>
      </c>
      <c r="AY182" s="17" t="s">
        <v>153</v>
      </c>
      <c r="BE182" s="137">
        <f t="shared" si="24"/>
        <v>0</v>
      </c>
      <c r="BF182" s="137">
        <f t="shared" si="25"/>
        <v>0</v>
      </c>
      <c r="BG182" s="137">
        <f t="shared" si="26"/>
        <v>0</v>
      </c>
      <c r="BH182" s="137">
        <f t="shared" si="27"/>
        <v>0</v>
      </c>
      <c r="BI182" s="137">
        <f t="shared" si="28"/>
        <v>0</v>
      </c>
      <c r="BJ182" s="17" t="s">
        <v>86</v>
      </c>
      <c r="BK182" s="137">
        <f t="shared" si="29"/>
        <v>0</v>
      </c>
      <c r="BL182" s="17" t="s">
        <v>652</v>
      </c>
      <c r="BM182" s="136" t="s">
        <v>849</v>
      </c>
    </row>
    <row r="183" spans="2:65" s="1" customFormat="1" ht="21.75" customHeight="1">
      <c r="B183" s="129"/>
      <c r="C183" s="238" t="s">
        <v>561</v>
      </c>
      <c r="D183" s="238" t="s">
        <v>366</v>
      </c>
      <c r="E183" s="239" t="s">
        <v>2151</v>
      </c>
      <c r="F183" s="240" t="s">
        <v>2148</v>
      </c>
      <c r="G183" s="241" t="s">
        <v>1145</v>
      </c>
      <c r="H183" s="242">
        <v>3</v>
      </c>
      <c r="I183" s="159"/>
      <c r="J183" s="249">
        <f t="shared" si="20"/>
        <v>0</v>
      </c>
      <c r="K183" s="158" t="s">
        <v>1</v>
      </c>
      <c r="L183" s="160"/>
      <c r="M183" s="161" t="s">
        <v>1</v>
      </c>
      <c r="N183" s="162" t="s">
        <v>43</v>
      </c>
      <c r="P183" s="134">
        <f t="shared" si="21"/>
        <v>0</v>
      </c>
      <c r="Q183" s="134">
        <v>0</v>
      </c>
      <c r="R183" s="134">
        <f t="shared" si="22"/>
        <v>0</v>
      </c>
      <c r="S183" s="134">
        <v>0</v>
      </c>
      <c r="T183" s="135">
        <f t="shared" si="23"/>
        <v>0</v>
      </c>
      <c r="AR183" s="136" t="s">
        <v>2120</v>
      </c>
      <c r="AT183" s="136" t="s">
        <v>366</v>
      </c>
      <c r="AU183" s="136" t="s">
        <v>86</v>
      </c>
      <c r="AY183" s="17" t="s">
        <v>153</v>
      </c>
      <c r="BE183" s="137">
        <f t="shared" si="24"/>
        <v>0</v>
      </c>
      <c r="BF183" s="137">
        <f t="shared" si="25"/>
        <v>0</v>
      </c>
      <c r="BG183" s="137">
        <f t="shared" si="26"/>
        <v>0</v>
      </c>
      <c r="BH183" s="137">
        <f t="shared" si="27"/>
        <v>0</v>
      </c>
      <c r="BI183" s="137">
        <f t="shared" si="28"/>
        <v>0</v>
      </c>
      <c r="BJ183" s="17" t="s">
        <v>86</v>
      </c>
      <c r="BK183" s="137">
        <f t="shared" si="29"/>
        <v>0</v>
      </c>
      <c r="BL183" s="17" t="s">
        <v>652</v>
      </c>
      <c r="BM183" s="136" t="s">
        <v>860</v>
      </c>
    </row>
    <row r="184" spans="2:65" s="1" customFormat="1" ht="16.5" customHeight="1">
      <c r="B184" s="129"/>
      <c r="C184" s="238" t="s">
        <v>566</v>
      </c>
      <c r="D184" s="238" t="s">
        <v>366</v>
      </c>
      <c r="E184" s="239" t="s">
        <v>2152</v>
      </c>
      <c r="F184" s="240" t="s">
        <v>2126</v>
      </c>
      <c r="G184" s="241" t="s">
        <v>1145</v>
      </c>
      <c r="H184" s="242">
        <v>3</v>
      </c>
      <c r="I184" s="159"/>
      <c r="J184" s="249">
        <f t="shared" si="20"/>
        <v>0</v>
      </c>
      <c r="K184" s="158" t="s">
        <v>1</v>
      </c>
      <c r="L184" s="160"/>
      <c r="M184" s="161" t="s">
        <v>1</v>
      </c>
      <c r="N184" s="162" t="s">
        <v>43</v>
      </c>
      <c r="P184" s="134">
        <f t="shared" si="21"/>
        <v>0</v>
      </c>
      <c r="Q184" s="134">
        <v>0</v>
      </c>
      <c r="R184" s="134">
        <f t="shared" si="22"/>
        <v>0</v>
      </c>
      <c r="S184" s="134">
        <v>0</v>
      </c>
      <c r="T184" s="135">
        <f t="shared" si="23"/>
        <v>0</v>
      </c>
      <c r="AR184" s="136" t="s">
        <v>2120</v>
      </c>
      <c r="AT184" s="136" t="s">
        <v>366</v>
      </c>
      <c r="AU184" s="136" t="s">
        <v>86</v>
      </c>
      <c r="AY184" s="17" t="s">
        <v>153</v>
      </c>
      <c r="BE184" s="137">
        <f t="shared" si="24"/>
        <v>0</v>
      </c>
      <c r="BF184" s="137">
        <f t="shared" si="25"/>
        <v>0</v>
      </c>
      <c r="BG184" s="137">
        <f t="shared" si="26"/>
        <v>0</v>
      </c>
      <c r="BH184" s="137">
        <f t="shared" si="27"/>
        <v>0</v>
      </c>
      <c r="BI184" s="137">
        <f t="shared" si="28"/>
        <v>0</v>
      </c>
      <c r="BJ184" s="17" t="s">
        <v>86</v>
      </c>
      <c r="BK184" s="137">
        <f t="shared" si="29"/>
        <v>0</v>
      </c>
      <c r="BL184" s="17" t="s">
        <v>652</v>
      </c>
      <c r="BM184" s="136" t="s">
        <v>870</v>
      </c>
    </row>
    <row r="185" spans="2:65" s="1" customFormat="1" ht="16.5" customHeight="1">
      <c r="B185" s="129"/>
      <c r="C185" s="238" t="s">
        <v>572</v>
      </c>
      <c r="D185" s="238" t="s">
        <v>366</v>
      </c>
      <c r="E185" s="239" t="s">
        <v>2153</v>
      </c>
      <c r="F185" s="240" t="s">
        <v>2128</v>
      </c>
      <c r="G185" s="241" t="s">
        <v>1145</v>
      </c>
      <c r="H185" s="242">
        <v>3</v>
      </c>
      <c r="I185" s="159"/>
      <c r="J185" s="249">
        <f t="shared" si="20"/>
        <v>0</v>
      </c>
      <c r="K185" s="158" t="s">
        <v>1</v>
      </c>
      <c r="L185" s="160"/>
      <c r="M185" s="161" t="s">
        <v>1</v>
      </c>
      <c r="N185" s="162" t="s">
        <v>43</v>
      </c>
      <c r="P185" s="134">
        <f t="shared" si="21"/>
        <v>0</v>
      </c>
      <c r="Q185" s="134">
        <v>0</v>
      </c>
      <c r="R185" s="134">
        <f t="shared" si="22"/>
        <v>0</v>
      </c>
      <c r="S185" s="134">
        <v>0</v>
      </c>
      <c r="T185" s="135">
        <f t="shared" si="23"/>
        <v>0</v>
      </c>
      <c r="AR185" s="136" t="s">
        <v>2120</v>
      </c>
      <c r="AT185" s="136" t="s">
        <v>366</v>
      </c>
      <c r="AU185" s="136" t="s">
        <v>86</v>
      </c>
      <c r="AY185" s="17" t="s">
        <v>153</v>
      </c>
      <c r="BE185" s="137">
        <f t="shared" si="24"/>
        <v>0</v>
      </c>
      <c r="BF185" s="137">
        <f t="shared" si="25"/>
        <v>0</v>
      </c>
      <c r="BG185" s="137">
        <f t="shared" si="26"/>
        <v>0</v>
      </c>
      <c r="BH185" s="137">
        <f t="shared" si="27"/>
        <v>0</v>
      </c>
      <c r="BI185" s="137">
        <f t="shared" si="28"/>
        <v>0</v>
      </c>
      <c r="BJ185" s="17" t="s">
        <v>86</v>
      </c>
      <c r="BK185" s="137">
        <f t="shared" si="29"/>
        <v>0</v>
      </c>
      <c r="BL185" s="17" t="s">
        <v>652</v>
      </c>
      <c r="BM185" s="136" t="s">
        <v>883</v>
      </c>
    </row>
    <row r="186" spans="2:65" s="11" customFormat="1" ht="25.95" customHeight="1">
      <c r="B186" s="119"/>
      <c r="C186" s="235"/>
      <c r="D186" s="236" t="s">
        <v>77</v>
      </c>
      <c r="E186" s="243" t="s">
        <v>2154</v>
      </c>
      <c r="F186" s="243" t="s">
        <v>2155</v>
      </c>
      <c r="G186" s="235"/>
      <c r="H186" s="235"/>
      <c r="I186" s="122"/>
      <c r="J186" s="246">
        <f>BK186</f>
        <v>0</v>
      </c>
      <c r="L186" s="119"/>
      <c r="M186" s="123"/>
      <c r="P186" s="124">
        <f>SUM(P187:P203)</f>
        <v>0</v>
      </c>
      <c r="R186" s="124">
        <f>SUM(R187:R203)</f>
        <v>0</v>
      </c>
      <c r="T186" s="125">
        <f>SUM(T187:T203)</f>
        <v>0</v>
      </c>
      <c r="AR186" s="120" t="s">
        <v>166</v>
      </c>
      <c r="AT186" s="126" t="s">
        <v>77</v>
      </c>
      <c r="AU186" s="126" t="s">
        <v>78</v>
      </c>
      <c r="AY186" s="120" t="s">
        <v>153</v>
      </c>
      <c r="BK186" s="127">
        <f>SUM(BK187:BK203)</f>
        <v>0</v>
      </c>
    </row>
    <row r="187" spans="2:65" s="1" customFormat="1" ht="21.75" customHeight="1">
      <c r="B187" s="129"/>
      <c r="C187" s="214" t="s">
        <v>577</v>
      </c>
      <c r="D187" s="214" t="s">
        <v>155</v>
      </c>
      <c r="E187" s="215" t="s">
        <v>2156</v>
      </c>
      <c r="F187" s="216" t="s">
        <v>2157</v>
      </c>
      <c r="G187" s="217" t="s">
        <v>1145</v>
      </c>
      <c r="H187" s="218">
        <v>72</v>
      </c>
      <c r="I187" s="131"/>
      <c r="J187" s="248">
        <f t="shared" ref="J187:J203" si="30">ROUND(I187*H187,2)</f>
        <v>0</v>
      </c>
      <c r="K187" s="130" t="s">
        <v>1</v>
      </c>
      <c r="L187" s="32"/>
      <c r="M187" s="132" t="s">
        <v>1</v>
      </c>
      <c r="N187" s="133" t="s">
        <v>43</v>
      </c>
      <c r="P187" s="134">
        <f t="shared" ref="P187:P203" si="31">O187*H187</f>
        <v>0</v>
      </c>
      <c r="Q187" s="134">
        <v>0</v>
      </c>
      <c r="R187" s="134">
        <f t="shared" ref="R187:R203" si="32">Q187*H187</f>
        <v>0</v>
      </c>
      <c r="S187" s="134">
        <v>0</v>
      </c>
      <c r="T187" s="135">
        <f t="shared" ref="T187:T203" si="33">S187*H187</f>
        <v>0</v>
      </c>
      <c r="AR187" s="136" t="s">
        <v>160</v>
      </c>
      <c r="AT187" s="136" t="s">
        <v>155</v>
      </c>
      <c r="AU187" s="136" t="s">
        <v>86</v>
      </c>
      <c r="AY187" s="17" t="s">
        <v>153</v>
      </c>
      <c r="BE187" s="137">
        <f t="shared" ref="BE187:BE203" si="34">IF(N187="základní",J187,0)</f>
        <v>0</v>
      </c>
      <c r="BF187" s="137">
        <f t="shared" ref="BF187:BF203" si="35">IF(N187="snížená",J187,0)</f>
        <v>0</v>
      </c>
      <c r="BG187" s="137">
        <f t="shared" ref="BG187:BG203" si="36">IF(N187="zákl. přenesená",J187,0)</f>
        <v>0</v>
      </c>
      <c r="BH187" s="137">
        <f t="shared" ref="BH187:BH203" si="37">IF(N187="sníž. přenesená",J187,0)</f>
        <v>0</v>
      </c>
      <c r="BI187" s="137">
        <f t="shared" ref="BI187:BI203" si="38">IF(N187="nulová",J187,0)</f>
        <v>0</v>
      </c>
      <c r="BJ187" s="17" t="s">
        <v>86</v>
      </c>
      <c r="BK187" s="137">
        <f t="shared" ref="BK187:BK203" si="39">ROUND(I187*H187,2)</f>
        <v>0</v>
      </c>
      <c r="BL187" s="17" t="s">
        <v>160</v>
      </c>
      <c r="BM187" s="136" t="s">
        <v>892</v>
      </c>
    </row>
    <row r="188" spans="2:65" s="1" customFormat="1" ht="16.5" customHeight="1">
      <c r="B188" s="129"/>
      <c r="C188" s="238" t="s">
        <v>582</v>
      </c>
      <c r="D188" s="238" t="s">
        <v>366</v>
      </c>
      <c r="E188" s="239" t="s">
        <v>2140</v>
      </c>
      <c r="F188" s="240" t="s">
        <v>2158</v>
      </c>
      <c r="G188" s="241" t="s">
        <v>1145</v>
      </c>
      <c r="H188" s="242">
        <v>72</v>
      </c>
      <c r="I188" s="159"/>
      <c r="J188" s="249">
        <f t="shared" si="30"/>
        <v>0</v>
      </c>
      <c r="K188" s="158" t="s">
        <v>1</v>
      </c>
      <c r="L188" s="160"/>
      <c r="M188" s="161" t="s">
        <v>1</v>
      </c>
      <c r="N188" s="162" t="s">
        <v>43</v>
      </c>
      <c r="P188" s="134">
        <f t="shared" si="31"/>
        <v>0</v>
      </c>
      <c r="Q188" s="134">
        <v>0</v>
      </c>
      <c r="R188" s="134">
        <f t="shared" si="32"/>
        <v>0</v>
      </c>
      <c r="S188" s="134">
        <v>0</v>
      </c>
      <c r="T188" s="135">
        <f t="shared" si="33"/>
        <v>0</v>
      </c>
      <c r="AR188" s="136" t="s">
        <v>208</v>
      </c>
      <c r="AT188" s="136" t="s">
        <v>366</v>
      </c>
      <c r="AU188" s="136" t="s">
        <v>86</v>
      </c>
      <c r="AY188" s="17" t="s">
        <v>153</v>
      </c>
      <c r="BE188" s="137">
        <f t="shared" si="34"/>
        <v>0</v>
      </c>
      <c r="BF188" s="137">
        <f t="shared" si="35"/>
        <v>0</v>
      </c>
      <c r="BG188" s="137">
        <f t="shared" si="36"/>
        <v>0</v>
      </c>
      <c r="BH188" s="137">
        <f t="shared" si="37"/>
        <v>0</v>
      </c>
      <c r="BI188" s="137">
        <f t="shared" si="38"/>
        <v>0</v>
      </c>
      <c r="BJ188" s="17" t="s">
        <v>86</v>
      </c>
      <c r="BK188" s="137">
        <f t="shared" si="39"/>
        <v>0</v>
      </c>
      <c r="BL188" s="17" t="s">
        <v>160</v>
      </c>
      <c r="BM188" s="136" t="s">
        <v>903</v>
      </c>
    </row>
    <row r="189" spans="2:65" s="1" customFormat="1" ht="16.5" customHeight="1">
      <c r="B189" s="129"/>
      <c r="C189" s="214" t="s">
        <v>588</v>
      </c>
      <c r="D189" s="214" t="s">
        <v>155</v>
      </c>
      <c r="E189" s="215" t="s">
        <v>2159</v>
      </c>
      <c r="F189" s="216" t="s">
        <v>2160</v>
      </c>
      <c r="G189" s="217" t="s">
        <v>1145</v>
      </c>
      <c r="H189" s="218">
        <v>7</v>
      </c>
      <c r="I189" s="131"/>
      <c r="J189" s="248">
        <f t="shared" si="30"/>
        <v>0</v>
      </c>
      <c r="K189" s="130" t="s">
        <v>1</v>
      </c>
      <c r="L189" s="32"/>
      <c r="M189" s="132" t="s">
        <v>1</v>
      </c>
      <c r="N189" s="133" t="s">
        <v>43</v>
      </c>
      <c r="P189" s="134">
        <f t="shared" si="31"/>
        <v>0</v>
      </c>
      <c r="Q189" s="134">
        <v>0</v>
      </c>
      <c r="R189" s="134">
        <f t="shared" si="32"/>
        <v>0</v>
      </c>
      <c r="S189" s="134">
        <v>0</v>
      </c>
      <c r="T189" s="135">
        <f t="shared" si="33"/>
        <v>0</v>
      </c>
      <c r="AR189" s="136" t="s">
        <v>160</v>
      </c>
      <c r="AT189" s="136" t="s">
        <v>155</v>
      </c>
      <c r="AU189" s="136" t="s">
        <v>86</v>
      </c>
      <c r="AY189" s="17" t="s">
        <v>153</v>
      </c>
      <c r="BE189" s="137">
        <f t="shared" si="34"/>
        <v>0</v>
      </c>
      <c r="BF189" s="137">
        <f t="shared" si="35"/>
        <v>0</v>
      </c>
      <c r="BG189" s="137">
        <f t="shared" si="36"/>
        <v>0</v>
      </c>
      <c r="BH189" s="137">
        <f t="shared" si="37"/>
        <v>0</v>
      </c>
      <c r="BI189" s="137">
        <f t="shared" si="38"/>
        <v>0</v>
      </c>
      <c r="BJ189" s="17" t="s">
        <v>86</v>
      </c>
      <c r="BK189" s="137">
        <f t="shared" si="39"/>
        <v>0</v>
      </c>
      <c r="BL189" s="17" t="s">
        <v>160</v>
      </c>
      <c r="BM189" s="136" t="s">
        <v>911</v>
      </c>
    </row>
    <row r="190" spans="2:65" s="1" customFormat="1" ht="16.5" customHeight="1">
      <c r="B190" s="129"/>
      <c r="C190" s="214" t="s">
        <v>597</v>
      </c>
      <c r="D190" s="214" t="s">
        <v>155</v>
      </c>
      <c r="E190" s="215" t="s">
        <v>2161</v>
      </c>
      <c r="F190" s="216" t="s">
        <v>2162</v>
      </c>
      <c r="G190" s="217" t="s">
        <v>1145</v>
      </c>
      <c r="H190" s="218">
        <v>7</v>
      </c>
      <c r="I190" s="131"/>
      <c r="J190" s="248">
        <f t="shared" si="30"/>
        <v>0</v>
      </c>
      <c r="K190" s="130" t="s">
        <v>1</v>
      </c>
      <c r="L190" s="32"/>
      <c r="M190" s="132" t="s">
        <v>1</v>
      </c>
      <c r="N190" s="133" t="s">
        <v>43</v>
      </c>
      <c r="P190" s="134">
        <f t="shared" si="31"/>
        <v>0</v>
      </c>
      <c r="Q190" s="134">
        <v>0</v>
      </c>
      <c r="R190" s="134">
        <f t="shared" si="32"/>
        <v>0</v>
      </c>
      <c r="S190" s="134">
        <v>0</v>
      </c>
      <c r="T190" s="135">
        <f t="shared" si="33"/>
        <v>0</v>
      </c>
      <c r="AR190" s="136" t="s">
        <v>160</v>
      </c>
      <c r="AT190" s="136" t="s">
        <v>155</v>
      </c>
      <c r="AU190" s="136" t="s">
        <v>86</v>
      </c>
      <c r="AY190" s="17" t="s">
        <v>153</v>
      </c>
      <c r="BE190" s="137">
        <f t="shared" si="34"/>
        <v>0</v>
      </c>
      <c r="BF190" s="137">
        <f t="shared" si="35"/>
        <v>0</v>
      </c>
      <c r="BG190" s="137">
        <f t="shared" si="36"/>
        <v>0</v>
      </c>
      <c r="BH190" s="137">
        <f t="shared" si="37"/>
        <v>0</v>
      </c>
      <c r="BI190" s="137">
        <f t="shared" si="38"/>
        <v>0</v>
      </c>
      <c r="BJ190" s="17" t="s">
        <v>86</v>
      </c>
      <c r="BK190" s="137">
        <f t="shared" si="39"/>
        <v>0</v>
      </c>
      <c r="BL190" s="17" t="s">
        <v>160</v>
      </c>
      <c r="BM190" s="136" t="s">
        <v>921</v>
      </c>
    </row>
    <row r="191" spans="2:65" s="1" customFormat="1" ht="21.75" customHeight="1">
      <c r="B191" s="129"/>
      <c r="C191" s="238" t="s">
        <v>603</v>
      </c>
      <c r="D191" s="238" t="s">
        <v>366</v>
      </c>
      <c r="E191" s="239" t="s">
        <v>2163</v>
      </c>
      <c r="F191" s="240" t="s">
        <v>2157</v>
      </c>
      <c r="G191" s="241" t="s">
        <v>1145</v>
      </c>
      <c r="H191" s="242">
        <v>72</v>
      </c>
      <c r="I191" s="159"/>
      <c r="J191" s="249">
        <f t="shared" si="30"/>
        <v>0</v>
      </c>
      <c r="K191" s="158" t="s">
        <v>1</v>
      </c>
      <c r="L191" s="160"/>
      <c r="M191" s="161" t="s">
        <v>1</v>
      </c>
      <c r="N191" s="162" t="s">
        <v>43</v>
      </c>
      <c r="P191" s="134">
        <f t="shared" si="31"/>
        <v>0</v>
      </c>
      <c r="Q191" s="134">
        <v>0</v>
      </c>
      <c r="R191" s="134">
        <f t="shared" si="32"/>
        <v>0</v>
      </c>
      <c r="S191" s="134">
        <v>0</v>
      </c>
      <c r="T191" s="135">
        <f t="shared" si="33"/>
        <v>0</v>
      </c>
      <c r="AR191" s="136" t="s">
        <v>208</v>
      </c>
      <c r="AT191" s="136" t="s">
        <v>366</v>
      </c>
      <c r="AU191" s="136" t="s">
        <v>86</v>
      </c>
      <c r="AY191" s="17" t="s">
        <v>153</v>
      </c>
      <c r="BE191" s="137">
        <f t="shared" si="34"/>
        <v>0</v>
      </c>
      <c r="BF191" s="137">
        <f t="shared" si="35"/>
        <v>0</v>
      </c>
      <c r="BG191" s="137">
        <f t="shared" si="36"/>
        <v>0</v>
      </c>
      <c r="BH191" s="137">
        <f t="shared" si="37"/>
        <v>0</v>
      </c>
      <c r="BI191" s="137">
        <f t="shared" si="38"/>
        <v>0</v>
      </c>
      <c r="BJ191" s="17" t="s">
        <v>86</v>
      </c>
      <c r="BK191" s="137">
        <f t="shared" si="39"/>
        <v>0</v>
      </c>
      <c r="BL191" s="17" t="s">
        <v>160</v>
      </c>
      <c r="BM191" s="136" t="s">
        <v>928</v>
      </c>
    </row>
    <row r="192" spans="2:65" s="1" customFormat="1" ht="16.5" customHeight="1">
      <c r="B192" s="129"/>
      <c r="C192" s="238" t="s">
        <v>608</v>
      </c>
      <c r="D192" s="238" t="s">
        <v>366</v>
      </c>
      <c r="E192" s="239" t="s">
        <v>2164</v>
      </c>
      <c r="F192" s="240" t="s">
        <v>2162</v>
      </c>
      <c r="G192" s="241" t="s">
        <v>1145</v>
      </c>
      <c r="H192" s="242">
        <v>72</v>
      </c>
      <c r="I192" s="159"/>
      <c r="J192" s="249">
        <f t="shared" si="30"/>
        <v>0</v>
      </c>
      <c r="K192" s="158" t="s">
        <v>1</v>
      </c>
      <c r="L192" s="160"/>
      <c r="M192" s="161" t="s">
        <v>1</v>
      </c>
      <c r="N192" s="162" t="s">
        <v>43</v>
      </c>
      <c r="P192" s="134">
        <f t="shared" si="31"/>
        <v>0</v>
      </c>
      <c r="Q192" s="134">
        <v>0</v>
      </c>
      <c r="R192" s="134">
        <f t="shared" si="32"/>
        <v>0</v>
      </c>
      <c r="S192" s="134">
        <v>0</v>
      </c>
      <c r="T192" s="135">
        <f t="shared" si="33"/>
        <v>0</v>
      </c>
      <c r="AR192" s="136" t="s">
        <v>208</v>
      </c>
      <c r="AT192" s="136" t="s">
        <v>366</v>
      </c>
      <c r="AU192" s="136" t="s">
        <v>86</v>
      </c>
      <c r="AY192" s="17" t="s">
        <v>153</v>
      </c>
      <c r="BE192" s="137">
        <f t="shared" si="34"/>
        <v>0</v>
      </c>
      <c r="BF192" s="137">
        <f t="shared" si="35"/>
        <v>0</v>
      </c>
      <c r="BG192" s="137">
        <f t="shared" si="36"/>
        <v>0</v>
      </c>
      <c r="BH192" s="137">
        <f t="shared" si="37"/>
        <v>0</v>
      </c>
      <c r="BI192" s="137">
        <f t="shared" si="38"/>
        <v>0</v>
      </c>
      <c r="BJ192" s="17" t="s">
        <v>86</v>
      </c>
      <c r="BK192" s="137">
        <f t="shared" si="39"/>
        <v>0</v>
      </c>
      <c r="BL192" s="17" t="s">
        <v>160</v>
      </c>
      <c r="BM192" s="136" t="s">
        <v>938</v>
      </c>
    </row>
    <row r="193" spans="2:65" s="1" customFormat="1" ht="16.5" customHeight="1">
      <c r="B193" s="129"/>
      <c r="C193" s="238" t="s">
        <v>616</v>
      </c>
      <c r="D193" s="238" t="s">
        <v>366</v>
      </c>
      <c r="E193" s="239" t="s">
        <v>2165</v>
      </c>
      <c r="F193" s="240" t="s">
        <v>2158</v>
      </c>
      <c r="G193" s="241" t="s">
        <v>1145</v>
      </c>
      <c r="H193" s="242">
        <v>72</v>
      </c>
      <c r="I193" s="159"/>
      <c r="J193" s="249">
        <f t="shared" si="30"/>
        <v>0</v>
      </c>
      <c r="K193" s="158" t="s">
        <v>1</v>
      </c>
      <c r="L193" s="160"/>
      <c r="M193" s="161" t="s">
        <v>1</v>
      </c>
      <c r="N193" s="162" t="s">
        <v>43</v>
      </c>
      <c r="P193" s="134">
        <f t="shared" si="31"/>
        <v>0</v>
      </c>
      <c r="Q193" s="134">
        <v>0</v>
      </c>
      <c r="R193" s="134">
        <f t="shared" si="32"/>
        <v>0</v>
      </c>
      <c r="S193" s="134">
        <v>0</v>
      </c>
      <c r="T193" s="135">
        <f t="shared" si="33"/>
        <v>0</v>
      </c>
      <c r="AR193" s="136" t="s">
        <v>208</v>
      </c>
      <c r="AT193" s="136" t="s">
        <v>366</v>
      </c>
      <c r="AU193" s="136" t="s">
        <v>86</v>
      </c>
      <c r="AY193" s="17" t="s">
        <v>153</v>
      </c>
      <c r="BE193" s="137">
        <f t="shared" si="34"/>
        <v>0</v>
      </c>
      <c r="BF193" s="137">
        <f t="shared" si="35"/>
        <v>0</v>
      </c>
      <c r="BG193" s="137">
        <f t="shared" si="36"/>
        <v>0</v>
      </c>
      <c r="BH193" s="137">
        <f t="shared" si="37"/>
        <v>0</v>
      </c>
      <c r="BI193" s="137">
        <f t="shared" si="38"/>
        <v>0</v>
      </c>
      <c r="BJ193" s="17" t="s">
        <v>86</v>
      </c>
      <c r="BK193" s="137">
        <f t="shared" si="39"/>
        <v>0</v>
      </c>
      <c r="BL193" s="17" t="s">
        <v>160</v>
      </c>
      <c r="BM193" s="136" t="s">
        <v>949</v>
      </c>
    </row>
    <row r="194" spans="2:65" s="1" customFormat="1" ht="16.5" customHeight="1">
      <c r="B194" s="129"/>
      <c r="C194" s="238" t="s">
        <v>621</v>
      </c>
      <c r="D194" s="238" t="s">
        <v>366</v>
      </c>
      <c r="E194" s="239" t="s">
        <v>2166</v>
      </c>
      <c r="F194" s="240" t="s">
        <v>2160</v>
      </c>
      <c r="G194" s="241" t="s">
        <v>1145</v>
      </c>
      <c r="H194" s="242">
        <v>7</v>
      </c>
      <c r="I194" s="159"/>
      <c r="J194" s="249">
        <f t="shared" si="30"/>
        <v>0</v>
      </c>
      <c r="K194" s="158" t="s">
        <v>1</v>
      </c>
      <c r="L194" s="160"/>
      <c r="M194" s="161" t="s">
        <v>1</v>
      </c>
      <c r="N194" s="162" t="s">
        <v>43</v>
      </c>
      <c r="P194" s="134">
        <f t="shared" si="31"/>
        <v>0</v>
      </c>
      <c r="Q194" s="134">
        <v>0</v>
      </c>
      <c r="R194" s="134">
        <f t="shared" si="32"/>
        <v>0</v>
      </c>
      <c r="S194" s="134">
        <v>0</v>
      </c>
      <c r="T194" s="135">
        <f t="shared" si="33"/>
        <v>0</v>
      </c>
      <c r="AR194" s="136" t="s">
        <v>208</v>
      </c>
      <c r="AT194" s="136" t="s">
        <v>366</v>
      </c>
      <c r="AU194" s="136" t="s">
        <v>86</v>
      </c>
      <c r="AY194" s="17" t="s">
        <v>153</v>
      </c>
      <c r="BE194" s="137">
        <f t="shared" si="34"/>
        <v>0</v>
      </c>
      <c r="BF194" s="137">
        <f t="shared" si="35"/>
        <v>0</v>
      </c>
      <c r="BG194" s="137">
        <f t="shared" si="36"/>
        <v>0</v>
      </c>
      <c r="BH194" s="137">
        <f t="shared" si="37"/>
        <v>0</v>
      </c>
      <c r="BI194" s="137">
        <f t="shared" si="38"/>
        <v>0</v>
      </c>
      <c r="BJ194" s="17" t="s">
        <v>86</v>
      </c>
      <c r="BK194" s="137">
        <f t="shared" si="39"/>
        <v>0</v>
      </c>
      <c r="BL194" s="17" t="s">
        <v>160</v>
      </c>
      <c r="BM194" s="136" t="s">
        <v>960</v>
      </c>
    </row>
    <row r="195" spans="2:65" s="1" customFormat="1" ht="16.5" customHeight="1">
      <c r="B195" s="129"/>
      <c r="C195" s="238" t="s">
        <v>627</v>
      </c>
      <c r="D195" s="238" t="s">
        <v>366</v>
      </c>
      <c r="E195" s="239" t="s">
        <v>2164</v>
      </c>
      <c r="F195" s="240" t="s">
        <v>2162</v>
      </c>
      <c r="G195" s="241" t="s">
        <v>1145</v>
      </c>
      <c r="H195" s="242">
        <v>7</v>
      </c>
      <c r="I195" s="159"/>
      <c r="J195" s="249">
        <f t="shared" si="30"/>
        <v>0</v>
      </c>
      <c r="K195" s="158" t="s">
        <v>1</v>
      </c>
      <c r="L195" s="160"/>
      <c r="M195" s="161" t="s">
        <v>1</v>
      </c>
      <c r="N195" s="162" t="s">
        <v>43</v>
      </c>
      <c r="P195" s="134">
        <f t="shared" si="31"/>
        <v>0</v>
      </c>
      <c r="Q195" s="134">
        <v>0</v>
      </c>
      <c r="R195" s="134">
        <f t="shared" si="32"/>
        <v>0</v>
      </c>
      <c r="S195" s="134">
        <v>0</v>
      </c>
      <c r="T195" s="135">
        <f t="shared" si="33"/>
        <v>0</v>
      </c>
      <c r="AR195" s="136" t="s">
        <v>208</v>
      </c>
      <c r="AT195" s="136" t="s">
        <v>366</v>
      </c>
      <c r="AU195" s="136" t="s">
        <v>86</v>
      </c>
      <c r="AY195" s="17" t="s">
        <v>153</v>
      </c>
      <c r="BE195" s="137">
        <f t="shared" si="34"/>
        <v>0</v>
      </c>
      <c r="BF195" s="137">
        <f t="shared" si="35"/>
        <v>0</v>
      </c>
      <c r="BG195" s="137">
        <f t="shared" si="36"/>
        <v>0</v>
      </c>
      <c r="BH195" s="137">
        <f t="shared" si="37"/>
        <v>0</v>
      </c>
      <c r="BI195" s="137">
        <f t="shared" si="38"/>
        <v>0</v>
      </c>
      <c r="BJ195" s="17" t="s">
        <v>86</v>
      </c>
      <c r="BK195" s="137">
        <f t="shared" si="39"/>
        <v>0</v>
      </c>
      <c r="BL195" s="17" t="s">
        <v>160</v>
      </c>
      <c r="BM195" s="136" t="s">
        <v>968</v>
      </c>
    </row>
    <row r="196" spans="2:65" s="1" customFormat="1" ht="16.5" customHeight="1">
      <c r="B196" s="129"/>
      <c r="C196" s="214" t="s">
        <v>632</v>
      </c>
      <c r="D196" s="214" t="s">
        <v>155</v>
      </c>
      <c r="E196" s="215" t="s">
        <v>2150</v>
      </c>
      <c r="F196" s="216" t="s">
        <v>2128</v>
      </c>
      <c r="G196" s="217" t="s">
        <v>1145</v>
      </c>
      <c r="H196" s="218">
        <v>13</v>
      </c>
      <c r="I196" s="131"/>
      <c r="J196" s="248">
        <f t="shared" si="30"/>
        <v>0</v>
      </c>
      <c r="K196" s="130" t="s">
        <v>1</v>
      </c>
      <c r="L196" s="32"/>
      <c r="M196" s="132" t="s">
        <v>1</v>
      </c>
      <c r="N196" s="133" t="s">
        <v>43</v>
      </c>
      <c r="P196" s="134">
        <f t="shared" si="31"/>
        <v>0</v>
      </c>
      <c r="Q196" s="134">
        <v>0</v>
      </c>
      <c r="R196" s="134">
        <f t="shared" si="32"/>
        <v>0</v>
      </c>
      <c r="S196" s="134">
        <v>0</v>
      </c>
      <c r="T196" s="135">
        <f t="shared" si="33"/>
        <v>0</v>
      </c>
      <c r="AR196" s="136" t="s">
        <v>160</v>
      </c>
      <c r="AT196" s="136" t="s">
        <v>155</v>
      </c>
      <c r="AU196" s="136" t="s">
        <v>86</v>
      </c>
      <c r="AY196" s="17" t="s">
        <v>153</v>
      </c>
      <c r="BE196" s="137">
        <f t="shared" si="34"/>
        <v>0</v>
      </c>
      <c r="BF196" s="137">
        <f t="shared" si="35"/>
        <v>0</v>
      </c>
      <c r="BG196" s="137">
        <f t="shared" si="36"/>
        <v>0</v>
      </c>
      <c r="BH196" s="137">
        <f t="shared" si="37"/>
        <v>0</v>
      </c>
      <c r="BI196" s="137">
        <f t="shared" si="38"/>
        <v>0</v>
      </c>
      <c r="BJ196" s="17" t="s">
        <v>86</v>
      </c>
      <c r="BK196" s="137">
        <f t="shared" si="39"/>
        <v>0</v>
      </c>
      <c r="BL196" s="17" t="s">
        <v>160</v>
      </c>
      <c r="BM196" s="136" t="s">
        <v>980</v>
      </c>
    </row>
    <row r="197" spans="2:65" s="1" customFormat="1" ht="16.5" customHeight="1">
      <c r="B197" s="129"/>
      <c r="C197" s="238" t="s">
        <v>640</v>
      </c>
      <c r="D197" s="238" t="s">
        <v>366</v>
      </c>
      <c r="E197" s="239" t="s">
        <v>2153</v>
      </c>
      <c r="F197" s="240" t="s">
        <v>2128</v>
      </c>
      <c r="G197" s="241" t="s">
        <v>1145</v>
      </c>
      <c r="H197" s="242">
        <v>13</v>
      </c>
      <c r="I197" s="159"/>
      <c r="J197" s="249">
        <f t="shared" si="30"/>
        <v>0</v>
      </c>
      <c r="K197" s="158" t="s">
        <v>1</v>
      </c>
      <c r="L197" s="160"/>
      <c r="M197" s="161" t="s">
        <v>1</v>
      </c>
      <c r="N197" s="162" t="s">
        <v>43</v>
      </c>
      <c r="P197" s="134">
        <f t="shared" si="31"/>
        <v>0</v>
      </c>
      <c r="Q197" s="134">
        <v>0</v>
      </c>
      <c r="R197" s="134">
        <f t="shared" si="32"/>
        <v>0</v>
      </c>
      <c r="S197" s="134">
        <v>0</v>
      </c>
      <c r="T197" s="135">
        <f t="shared" si="33"/>
        <v>0</v>
      </c>
      <c r="AR197" s="136" t="s">
        <v>208</v>
      </c>
      <c r="AT197" s="136" t="s">
        <v>366</v>
      </c>
      <c r="AU197" s="136" t="s">
        <v>86</v>
      </c>
      <c r="AY197" s="17" t="s">
        <v>153</v>
      </c>
      <c r="BE197" s="137">
        <f t="shared" si="34"/>
        <v>0</v>
      </c>
      <c r="BF197" s="137">
        <f t="shared" si="35"/>
        <v>0</v>
      </c>
      <c r="BG197" s="137">
        <f t="shared" si="36"/>
        <v>0</v>
      </c>
      <c r="BH197" s="137">
        <f t="shared" si="37"/>
        <v>0</v>
      </c>
      <c r="BI197" s="137">
        <f t="shared" si="38"/>
        <v>0</v>
      </c>
      <c r="BJ197" s="17" t="s">
        <v>86</v>
      </c>
      <c r="BK197" s="137">
        <f t="shared" si="39"/>
        <v>0</v>
      </c>
      <c r="BL197" s="17" t="s">
        <v>160</v>
      </c>
      <c r="BM197" s="136" t="s">
        <v>993</v>
      </c>
    </row>
    <row r="198" spans="2:65" s="1" customFormat="1" ht="16.5" customHeight="1">
      <c r="B198" s="129"/>
      <c r="C198" s="214" t="s">
        <v>645</v>
      </c>
      <c r="D198" s="214" t="s">
        <v>155</v>
      </c>
      <c r="E198" s="215" t="s">
        <v>2142</v>
      </c>
      <c r="F198" s="216" t="s">
        <v>2143</v>
      </c>
      <c r="G198" s="217" t="s">
        <v>1145</v>
      </c>
      <c r="H198" s="218">
        <v>14</v>
      </c>
      <c r="I198" s="131"/>
      <c r="J198" s="248">
        <f t="shared" si="30"/>
        <v>0</v>
      </c>
      <c r="K198" s="130" t="s">
        <v>1</v>
      </c>
      <c r="L198" s="32"/>
      <c r="M198" s="132" t="s">
        <v>1</v>
      </c>
      <c r="N198" s="133" t="s">
        <v>43</v>
      </c>
      <c r="P198" s="134">
        <f t="shared" si="31"/>
        <v>0</v>
      </c>
      <c r="Q198" s="134">
        <v>0</v>
      </c>
      <c r="R198" s="134">
        <f t="shared" si="32"/>
        <v>0</v>
      </c>
      <c r="S198" s="134">
        <v>0</v>
      </c>
      <c r="T198" s="135">
        <f t="shared" si="33"/>
        <v>0</v>
      </c>
      <c r="AR198" s="136" t="s">
        <v>160</v>
      </c>
      <c r="AT198" s="136" t="s">
        <v>155</v>
      </c>
      <c r="AU198" s="136" t="s">
        <v>86</v>
      </c>
      <c r="AY198" s="17" t="s">
        <v>153</v>
      </c>
      <c r="BE198" s="137">
        <f t="shared" si="34"/>
        <v>0</v>
      </c>
      <c r="BF198" s="137">
        <f t="shared" si="35"/>
        <v>0</v>
      </c>
      <c r="BG198" s="137">
        <f t="shared" si="36"/>
        <v>0</v>
      </c>
      <c r="BH198" s="137">
        <f t="shared" si="37"/>
        <v>0</v>
      </c>
      <c r="BI198" s="137">
        <f t="shared" si="38"/>
        <v>0</v>
      </c>
      <c r="BJ198" s="17" t="s">
        <v>86</v>
      </c>
      <c r="BK198" s="137">
        <f t="shared" si="39"/>
        <v>0</v>
      </c>
      <c r="BL198" s="17" t="s">
        <v>160</v>
      </c>
      <c r="BM198" s="136" t="s">
        <v>1002</v>
      </c>
    </row>
    <row r="199" spans="2:65" s="1" customFormat="1" ht="16.5" customHeight="1">
      <c r="B199" s="129"/>
      <c r="C199" s="238" t="s">
        <v>652</v>
      </c>
      <c r="D199" s="238" t="s">
        <v>366</v>
      </c>
      <c r="E199" s="239" t="s">
        <v>2146</v>
      </c>
      <c r="F199" s="240" t="s">
        <v>2143</v>
      </c>
      <c r="G199" s="241" t="s">
        <v>1145</v>
      </c>
      <c r="H199" s="242">
        <v>14</v>
      </c>
      <c r="I199" s="159"/>
      <c r="J199" s="249">
        <f t="shared" si="30"/>
        <v>0</v>
      </c>
      <c r="K199" s="158" t="s">
        <v>1</v>
      </c>
      <c r="L199" s="160"/>
      <c r="M199" s="161" t="s">
        <v>1</v>
      </c>
      <c r="N199" s="162" t="s">
        <v>43</v>
      </c>
      <c r="P199" s="134">
        <f t="shared" si="31"/>
        <v>0</v>
      </c>
      <c r="Q199" s="134">
        <v>0</v>
      </c>
      <c r="R199" s="134">
        <f t="shared" si="32"/>
        <v>0</v>
      </c>
      <c r="S199" s="134">
        <v>0</v>
      </c>
      <c r="T199" s="135">
        <f t="shared" si="33"/>
        <v>0</v>
      </c>
      <c r="AR199" s="136" t="s">
        <v>208</v>
      </c>
      <c r="AT199" s="136" t="s">
        <v>366</v>
      </c>
      <c r="AU199" s="136" t="s">
        <v>86</v>
      </c>
      <c r="AY199" s="17" t="s">
        <v>153</v>
      </c>
      <c r="BE199" s="137">
        <f t="shared" si="34"/>
        <v>0</v>
      </c>
      <c r="BF199" s="137">
        <f t="shared" si="35"/>
        <v>0</v>
      </c>
      <c r="BG199" s="137">
        <f t="shared" si="36"/>
        <v>0</v>
      </c>
      <c r="BH199" s="137">
        <f t="shared" si="37"/>
        <v>0</v>
      </c>
      <c r="BI199" s="137">
        <f t="shared" si="38"/>
        <v>0</v>
      </c>
      <c r="BJ199" s="17" t="s">
        <v>86</v>
      </c>
      <c r="BK199" s="137">
        <f t="shared" si="39"/>
        <v>0</v>
      </c>
      <c r="BL199" s="17" t="s">
        <v>160</v>
      </c>
      <c r="BM199" s="136" t="s">
        <v>1015</v>
      </c>
    </row>
    <row r="200" spans="2:65" s="1" customFormat="1" ht="16.5" customHeight="1">
      <c r="B200" s="129"/>
      <c r="C200" s="214" t="s">
        <v>657</v>
      </c>
      <c r="D200" s="214" t="s">
        <v>155</v>
      </c>
      <c r="E200" s="215" t="s">
        <v>2167</v>
      </c>
      <c r="F200" s="216" t="s">
        <v>2168</v>
      </c>
      <c r="G200" s="217" t="s">
        <v>1145</v>
      </c>
      <c r="H200" s="218">
        <v>7</v>
      </c>
      <c r="I200" s="131"/>
      <c r="J200" s="248">
        <f t="shared" si="30"/>
        <v>0</v>
      </c>
      <c r="K200" s="130" t="s">
        <v>1</v>
      </c>
      <c r="L200" s="32"/>
      <c r="M200" s="132" t="s">
        <v>1</v>
      </c>
      <c r="N200" s="133" t="s">
        <v>43</v>
      </c>
      <c r="P200" s="134">
        <f t="shared" si="31"/>
        <v>0</v>
      </c>
      <c r="Q200" s="134">
        <v>0</v>
      </c>
      <c r="R200" s="134">
        <f t="shared" si="32"/>
        <v>0</v>
      </c>
      <c r="S200" s="134">
        <v>0</v>
      </c>
      <c r="T200" s="135">
        <f t="shared" si="33"/>
        <v>0</v>
      </c>
      <c r="AR200" s="136" t="s">
        <v>160</v>
      </c>
      <c r="AT200" s="136" t="s">
        <v>155</v>
      </c>
      <c r="AU200" s="136" t="s">
        <v>86</v>
      </c>
      <c r="AY200" s="17" t="s">
        <v>153</v>
      </c>
      <c r="BE200" s="137">
        <f t="shared" si="34"/>
        <v>0</v>
      </c>
      <c r="BF200" s="137">
        <f t="shared" si="35"/>
        <v>0</v>
      </c>
      <c r="BG200" s="137">
        <f t="shared" si="36"/>
        <v>0</v>
      </c>
      <c r="BH200" s="137">
        <f t="shared" si="37"/>
        <v>0</v>
      </c>
      <c r="BI200" s="137">
        <f t="shared" si="38"/>
        <v>0</v>
      </c>
      <c r="BJ200" s="17" t="s">
        <v>86</v>
      </c>
      <c r="BK200" s="137">
        <f t="shared" si="39"/>
        <v>0</v>
      </c>
      <c r="BL200" s="17" t="s">
        <v>160</v>
      </c>
      <c r="BM200" s="136" t="s">
        <v>1025</v>
      </c>
    </row>
    <row r="201" spans="2:65" s="1" customFormat="1" ht="16.5" customHeight="1">
      <c r="B201" s="129"/>
      <c r="C201" s="238" t="s">
        <v>663</v>
      </c>
      <c r="D201" s="238" t="s">
        <v>366</v>
      </c>
      <c r="E201" s="239" t="s">
        <v>2169</v>
      </c>
      <c r="F201" s="240" t="s">
        <v>2168</v>
      </c>
      <c r="G201" s="241" t="s">
        <v>1145</v>
      </c>
      <c r="H201" s="242">
        <v>7</v>
      </c>
      <c r="I201" s="159"/>
      <c r="J201" s="249">
        <f t="shared" si="30"/>
        <v>0</v>
      </c>
      <c r="K201" s="158" t="s">
        <v>1</v>
      </c>
      <c r="L201" s="160"/>
      <c r="M201" s="161" t="s">
        <v>1</v>
      </c>
      <c r="N201" s="162" t="s">
        <v>43</v>
      </c>
      <c r="P201" s="134">
        <f t="shared" si="31"/>
        <v>0</v>
      </c>
      <c r="Q201" s="134">
        <v>0</v>
      </c>
      <c r="R201" s="134">
        <f t="shared" si="32"/>
        <v>0</v>
      </c>
      <c r="S201" s="134">
        <v>0</v>
      </c>
      <c r="T201" s="135">
        <f t="shared" si="33"/>
        <v>0</v>
      </c>
      <c r="AR201" s="136" t="s">
        <v>208</v>
      </c>
      <c r="AT201" s="136" t="s">
        <v>366</v>
      </c>
      <c r="AU201" s="136" t="s">
        <v>86</v>
      </c>
      <c r="AY201" s="17" t="s">
        <v>153</v>
      </c>
      <c r="BE201" s="137">
        <f t="shared" si="34"/>
        <v>0</v>
      </c>
      <c r="BF201" s="137">
        <f t="shared" si="35"/>
        <v>0</v>
      </c>
      <c r="BG201" s="137">
        <f t="shared" si="36"/>
        <v>0</v>
      </c>
      <c r="BH201" s="137">
        <f t="shared" si="37"/>
        <v>0</v>
      </c>
      <c r="BI201" s="137">
        <f t="shared" si="38"/>
        <v>0</v>
      </c>
      <c r="BJ201" s="17" t="s">
        <v>86</v>
      </c>
      <c r="BK201" s="137">
        <f t="shared" si="39"/>
        <v>0</v>
      </c>
      <c r="BL201" s="17" t="s">
        <v>160</v>
      </c>
      <c r="BM201" s="136" t="s">
        <v>1037</v>
      </c>
    </row>
    <row r="202" spans="2:65" s="1" customFormat="1" ht="16.5" customHeight="1">
      <c r="B202" s="129"/>
      <c r="C202" s="214" t="s">
        <v>670</v>
      </c>
      <c r="D202" s="214" t="s">
        <v>155</v>
      </c>
      <c r="E202" s="215" t="s">
        <v>2170</v>
      </c>
      <c r="F202" s="216" t="s">
        <v>2171</v>
      </c>
      <c r="G202" s="217" t="s">
        <v>1145</v>
      </c>
      <c r="H202" s="218">
        <v>2</v>
      </c>
      <c r="I202" s="131"/>
      <c r="J202" s="248">
        <f t="shared" si="30"/>
        <v>0</v>
      </c>
      <c r="K202" s="130" t="s">
        <v>1</v>
      </c>
      <c r="L202" s="32"/>
      <c r="M202" s="132" t="s">
        <v>1</v>
      </c>
      <c r="N202" s="133" t="s">
        <v>43</v>
      </c>
      <c r="P202" s="134">
        <f t="shared" si="31"/>
        <v>0</v>
      </c>
      <c r="Q202" s="134">
        <v>0</v>
      </c>
      <c r="R202" s="134">
        <f t="shared" si="32"/>
        <v>0</v>
      </c>
      <c r="S202" s="134">
        <v>0</v>
      </c>
      <c r="T202" s="135">
        <f t="shared" si="33"/>
        <v>0</v>
      </c>
      <c r="AR202" s="136" t="s">
        <v>160</v>
      </c>
      <c r="AT202" s="136" t="s">
        <v>155</v>
      </c>
      <c r="AU202" s="136" t="s">
        <v>86</v>
      </c>
      <c r="AY202" s="17" t="s">
        <v>153</v>
      </c>
      <c r="BE202" s="137">
        <f t="shared" si="34"/>
        <v>0</v>
      </c>
      <c r="BF202" s="137">
        <f t="shared" si="35"/>
        <v>0</v>
      </c>
      <c r="BG202" s="137">
        <f t="shared" si="36"/>
        <v>0</v>
      </c>
      <c r="BH202" s="137">
        <f t="shared" si="37"/>
        <v>0</v>
      </c>
      <c r="BI202" s="137">
        <f t="shared" si="38"/>
        <v>0</v>
      </c>
      <c r="BJ202" s="17" t="s">
        <v>86</v>
      </c>
      <c r="BK202" s="137">
        <f t="shared" si="39"/>
        <v>0</v>
      </c>
      <c r="BL202" s="17" t="s">
        <v>160</v>
      </c>
      <c r="BM202" s="136" t="s">
        <v>1048</v>
      </c>
    </row>
    <row r="203" spans="2:65" s="1" customFormat="1" ht="16.5" customHeight="1">
      <c r="B203" s="129"/>
      <c r="C203" s="238" t="s">
        <v>676</v>
      </c>
      <c r="D203" s="238" t="s">
        <v>366</v>
      </c>
      <c r="E203" s="239" t="s">
        <v>2172</v>
      </c>
      <c r="F203" s="240" t="s">
        <v>2171</v>
      </c>
      <c r="G203" s="241" t="s">
        <v>1145</v>
      </c>
      <c r="H203" s="242">
        <v>2</v>
      </c>
      <c r="I203" s="159"/>
      <c r="J203" s="249">
        <f t="shared" si="30"/>
        <v>0</v>
      </c>
      <c r="K203" s="158" t="s">
        <v>1</v>
      </c>
      <c r="L203" s="160"/>
      <c r="M203" s="161" t="s">
        <v>1</v>
      </c>
      <c r="N203" s="162" t="s">
        <v>43</v>
      </c>
      <c r="P203" s="134">
        <f t="shared" si="31"/>
        <v>0</v>
      </c>
      <c r="Q203" s="134">
        <v>0</v>
      </c>
      <c r="R203" s="134">
        <f t="shared" si="32"/>
        <v>0</v>
      </c>
      <c r="S203" s="134">
        <v>0</v>
      </c>
      <c r="T203" s="135">
        <f t="shared" si="33"/>
        <v>0</v>
      </c>
      <c r="AR203" s="136" t="s">
        <v>208</v>
      </c>
      <c r="AT203" s="136" t="s">
        <v>366</v>
      </c>
      <c r="AU203" s="136" t="s">
        <v>86</v>
      </c>
      <c r="AY203" s="17" t="s">
        <v>153</v>
      </c>
      <c r="BE203" s="137">
        <f t="shared" si="34"/>
        <v>0</v>
      </c>
      <c r="BF203" s="137">
        <f t="shared" si="35"/>
        <v>0</v>
      </c>
      <c r="BG203" s="137">
        <f t="shared" si="36"/>
        <v>0</v>
      </c>
      <c r="BH203" s="137">
        <f t="shared" si="37"/>
        <v>0</v>
      </c>
      <c r="BI203" s="137">
        <f t="shared" si="38"/>
        <v>0</v>
      </c>
      <c r="BJ203" s="17" t="s">
        <v>86</v>
      </c>
      <c r="BK203" s="137">
        <f t="shared" si="39"/>
        <v>0</v>
      </c>
      <c r="BL203" s="17" t="s">
        <v>160</v>
      </c>
      <c r="BM203" s="136" t="s">
        <v>1063</v>
      </c>
    </row>
    <row r="204" spans="2:65" s="11" customFormat="1" ht="25.95" customHeight="1">
      <c r="B204" s="119"/>
      <c r="C204" s="235"/>
      <c r="D204" s="236" t="s">
        <v>77</v>
      </c>
      <c r="E204" s="243" t="s">
        <v>2173</v>
      </c>
      <c r="F204" s="243" t="s">
        <v>2174</v>
      </c>
      <c r="G204" s="235"/>
      <c r="H204" s="235"/>
      <c r="I204" s="122"/>
      <c r="J204" s="246">
        <f>BK204</f>
        <v>0</v>
      </c>
      <c r="L204" s="119"/>
      <c r="M204" s="123"/>
      <c r="P204" s="124">
        <f>SUM(P205:P242)</f>
        <v>0</v>
      </c>
      <c r="R204" s="124">
        <f>SUM(R205:R242)</f>
        <v>0</v>
      </c>
      <c r="T204" s="125">
        <f>SUM(T205:T242)</f>
        <v>0</v>
      </c>
      <c r="AR204" s="120" t="s">
        <v>166</v>
      </c>
      <c r="AT204" s="126" t="s">
        <v>77</v>
      </c>
      <c r="AU204" s="126" t="s">
        <v>78</v>
      </c>
      <c r="AY204" s="120" t="s">
        <v>153</v>
      </c>
      <c r="BK204" s="127">
        <f>SUM(BK205:BK242)</f>
        <v>0</v>
      </c>
    </row>
    <row r="205" spans="2:65" s="1" customFormat="1" ht="16.5" customHeight="1">
      <c r="B205" s="129"/>
      <c r="C205" s="214" t="s">
        <v>682</v>
      </c>
      <c r="D205" s="214" t="s">
        <v>155</v>
      </c>
      <c r="E205" s="215" t="s">
        <v>2175</v>
      </c>
      <c r="F205" s="216" t="s">
        <v>2176</v>
      </c>
      <c r="G205" s="217" t="s">
        <v>1145</v>
      </c>
      <c r="H205" s="218">
        <v>1</v>
      </c>
      <c r="I205" s="131"/>
      <c r="J205" s="248">
        <f t="shared" ref="J205:J242" si="40">ROUND(I205*H205,2)</f>
        <v>0</v>
      </c>
      <c r="K205" s="130" t="s">
        <v>1</v>
      </c>
      <c r="L205" s="32"/>
      <c r="M205" s="132" t="s">
        <v>1</v>
      </c>
      <c r="N205" s="133" t="s">
        <v>43</v>
      </c>
      <c r="P205" s="134">
        <f t="shared" ref="P205:P242" si="41">O205*H205</f>
        <v>0</v>
      </c>
      <c r="Q205" s="134">
        <v>0</v>
      </c>
      <c r="R205" s="134">
        <f t="shared" ref="R205:R242" si="42">Q205*H205</f>
        <v>0</v>
      </c>
      <c r="S205" s="134">
        <v>0</v>
      </c>
      <c r="T205" s="135">
        <f t="shared" ref="T205:T242" si="43">S205*H205</f>
        <v>0</v>
      </c>
      <c r="AR205" s="136" t="s">
        <v>160</v>
      </c>
      <c r="AT205" s="136" t="s">
        <v>155</v>
      </c>
      <c r="AU205" s="136" t="s">
        <v>86</v>
      </c>
      <c r="AY205" s="17" t="s">
        <v>153</v>
      </c>
      <c r="BE205" s="137">
        <f t="shared" ref="BE205:BE242" si="44">IF(N205="základní",J205,0)</f>
        <v>0</v>
      </c>
      <c r="BF205" s="137">
        <f t="shared" ref="BF205:BF242" si="45">IF(N205="snížená",J205,0)</f>
        <v>0</v>
      </c>
      <c r="BG205" s="137">
        <f t="shared" ref="BG205:BG242" si="46">IF(N205="zákl. přenesená",J205,0)</f>
        <v>0</v>
      </c>
      <c r="BH205" s="137">
        <f t="shared" ref="BH205:BH242" si="47">IF(N205="sníž. přenesená",J205,0)</f>
        <v>0</v>
      </c>
      <c r="BI205" s="137">
        <f t="shared" ref="BI205:BI242" si="48">IF(N205="nulová",J205,0)</f>
        <v>0</v>
      </c>
      <c r="BJ205" s="17" t="s">
        <v>86</v>
      </c>
      <c r="BK205" s="137">
        <f t="shared" ref="BK205:BK242" si="49">ROUND(I205*H205,2)</f>
        <v>0</v>
      </c>
      <c r="BL205" s="17" t="s">
        <v>160</v>
      </c>
      <c r="BM205" s="136" t="s">
        <v>1076</v>
      </c>
    </row>
    <row r="206" spans="2:65" s="1" customFormat="1" ht="16.5" customHeight="1">
      <c r="B206" s="129"/>
      <c r="C206" s="238" t="s">
        <v>688</v>
      </c>
      <c r="D206" s="238" t="s">
        <v>366</v>
      </c>
      <c r="E206" s="239" t="s">
        <v>2177</v>
      </c>
      <c r="F206" s="240" t="s">
        <v>2178</v>
      </c>
      <c r="G206" s="241" t="s">
        <v>1145</v>
      </c>
      <c r="H206" s="242">
        <v>1</v>
      </c>
      <c r="I206" s="159"/>
      <c r="J206" s="249">
        <f t="shared" si="40"/>
        <v>0</v>
      </c>
      <c r="K206" s="158" t="s">
        <v>1</v>
      </c>
      <c r="L206" s="160"/>
      <c r="M206" s="161" t="s">
        <v>1</v>
      </c>
      <c r="N206" s="162" t="s">
        <v>43</v>
      </c>
      <c r="P206" s="134">
        <f t="shared" si="41"/>
        <v>0</v>
      </c>
      <c r="Q206" s="134">
        <v>0</v>
      </c>
      <c r="R206" s="134">
        <f t="shared" si="42"/>
        <v>0</v>
      </c>
      <c r="S206" s="134">
        <v>0</v>
      </c>
      <c r="T206" s="135">
        <f t="shared" si="43"/>
        <v>0</v>
      </c>
      <c r="AR206" s="136" t="s">
        <v>208</v>
      </c>
      <c r="AT206" s="136" t="s">
        <v>366</v>
      </c>
      <c r="AU206" s="136" t="s">
        <v>86</v>
      </c>
      <c r="AY206" s="17" t="s">
        <v>153</v>
      </c>
      <c r="BE206" s="137">
        <f t="shared" si="44"/>
        <v>0</v>
      </c>
      <c r="BF206" s="137">
        <f t="shared" si="45"/>
        <v>0</v>
      </c>
      <c r="BG206" s="137">
        <f t="shared" si="46"/>
        <v>0</v>
      </c>
      <c r="BH206" s="137">
        <f t="shared" si="47"/>
        <v>0</v>
      </c>
      <c r="BI206" s="137">
        <f t="shared" si="48"/>
        <v>0</v>
      </c>
      <c r="BJ206" s="17" t="s">
        <v>86</v>
      </c>
      <c r="BK206" s="137">
        <f t="shared" si="49"/>
        <v>0</v>
      </c>
      <c r="BL206" s="17" t="s">
        <v>160</v>
      </c>
      <c r="BM206" s="136" t="s">
        <v>1087</v>
      </c>
    </row>
    <row r="207" spans="2:65" s="1" customFormat="1" ht="16.5" customHeight="1">
      <c r="B207" s="129"/>
      <c r="C207" s="214" t="s">
        <v>696</v>
      </c>
      <c r="D207" s="214" t="s">
        <v>155</v>
      </c>
      <c r="E207" s="215" t="s">
        <v>2179</v>
      </c>
      <c r="F207" s="216" t="s">
        <v>2180</v>
      </c>
      <c r="G207" s="217" t="s">
        <v>1145</v>
      </c>
      <c r="H207" s="218">
        <v>1</v>
      </c>
      <c r="I207" s="131"/>
      <c r="J207" s="248">
        <f t="shared" si="40"/>
        <v>0</v>
      </c>
      <c r="K207" s="130" t="s">
        <v>1</v>
      </c>
      <c r="L207" s="32"/>
      <c r="M207" s="132" t="s">
        <v>1</v>
      </c>
      <c r="N207" s="133" t="s">
        <v>43</v>
      </c>
      <c r="P207" s="134">
        <f t="shared" si="41"/>
        <v>0</v>
      </c>
      <c r="Q207" s="134">
        <v>0</v>
      </c>
      <c r="R207" s="134">
        <f t="shared" si="42"/>
        <v>0</v>
      </c>
      <c r="S207" s="134">
        <v>0</v>
      </c>
      <c r="T207" s="135">
        <f t="shared" si="43"/>
        <v>0</v>
      </c>
      <c r="AR207" s="136" t="s">
        <v>160</v>
      </c>
      <c r="AT207" s="136" t="s">
        <v>155</v>
      </c>
      <c r="AU207" s="136" t="s">
        <v>86</v>
      </c>
      <c r="AY207" s="17" t="s">
        <v>153</v>
      </c>
      <c r="BE207" s="137">
        <f t="shared" si="44"/>
        <v>0</v>
      </c>
      <c r="BF207" s="137">
        <f t="shared" si="45"/>
        <v>0</v>
      </c>
      <c r="BG207" s="137">
        <f t="shared" si="46"/>
        <v>0</v>
      </c>
      <c r="BH207" s="137">
        <f t="shared" si="47"/>
        <v>0</v>
      </c>
      <c r="BI207" s="137">
        <f t="shared" si="48"/>
        <v>0</v>
      </c>
      <c r="BJ207" s="17" t="s">
        <v>86</v>
      </c>
      <c r="BK207" s="137">
        <f t="shared" si="49"/>
        <v>0</v>
      </c>
      <c r="BL207" s="17" t="s">
        <v>160</v>
      </c>
      <c r="BM207" s="136" t="s">
        <v>1098</v>
      </c>
    </row>
    <row r="208" spans="2:65" s="1" customFormat="1" ht="16.5" customHeight="1">
      <c r="B208" s="129"/>
      <c r="C208" s="238" t="s">
        <v>702</v>
      </c>
      <c r="D208" s="238" t="s">
        <v>366</v>
      </c>
      <c r="E208" s="239" t="s">
        <v>2181</v>
      </c>
      <c r="F208" s="240" t="s">
        <v>2180</v>
      </c>
      <c r="G208" s="241" t="s">
        <v>1145</v>
      </c>
      <c r="H208" s="242">
        <v>1</v>
      </c>
      <c r="I208" s="159"/>
      <c r="J208" s="249">
        <f t="shared" si="40"/>
        <v>0</v>
      </c>
      <c r="K208" s="158" t="s">
        <v>1</v>
      </c>
      <c r="L208" s="160"/>
      <c r="M208" s="161" t="s">
        <v>1</v>
      </c>
      <c r="N208" s="162" t="s">
        <v>43</v>
      </c>
      <c r="P208" s="134">
        <f t="shared" si="41"/>
        <v>0</v>
      </c>
      <c r="Q208" s="134">
        <v>0</v>
      </c>
      <c r="R208" s="134">
        <f t="shared" si="42"/>
        <v>0</v>
      </c>
      <c r="S208" s="134">
        <v>0</v>
      </c>
      <c r="T208" s="135">
        <f t="shared" si="43"/>
        <v>0</v>
      </c>
      <c r="AR208" s="136" t="s">
        <v>208</v>
      </c>
      <c r="AT208" s="136" t="s">
        <v>366</v>
      </c>
      <c r="AU208" s="136" t="s">
        <v>86</v>
      </c>
      <c r="AY208" s="17" t="s">
        <v>153</v>
      </c>
      <c r="BE208" s="137">
        <f t="shared" si="44"/>
        <v>0</v>
      </c>
      <c r="BF208" s="137">
        <f t="shared" si="45"/>
        <v>0</v>
      </c>
      <c r="BG208" s="137">
        <f t="shared" si="46"/>
        <v>0</v>
      </c>
      <c r="BH208" s="137">
        <f t="shared" si="47"/>
        <v>0</v>
      </c>
      <c r="BI208" s="137">
        <f t="shared" si="48"/>
        <v>0</v>
      </c>
      <c r="BJ208" s="17" t="s">
        <v>86</v>
      </c>
      <c r="BK208" s="137">
        <f t="shared" si="49"/>
        <v>0</v>
      </c>
      <c r="BL208" s="17" t="s">
        <v>160</v>
      </c>
      <c r="BM208" s="136" t="s">
        <v>1110</v>
      </c>
    </row>
    <row r="209" spans="2:65" s="1" customFormat="1" ht="16.5" customHeight="1">
      <c r="B209" s="129"/>
      <c r="C209" s="214" t="s">
        <v>706</v>
      </c>
      <c r="D209" s="214" t="s">
        <v>155</v>
      </c>
      <c r="E209" s="215" t="s">
        <v>2182</v>
      </c>
      <c r="F209" s="216" t="s">
        <v>2183</v>
      </c>
      <c r="G209" s="217" t="s">
        <v>1145</v>
      </c>
      <c r="H209" s="218">
        <v>1</v>
      </c>
      <c r="I209" s="131"/>
      <c r="J209" s="248">
        <f t="shared" si="40"/>
        <v>0</v>
      </c>
      <c r="K209" s="130" t="s">
        <v>1</v>
      </c>
      <c r="L209" s="32"/>
      <c r="M209" s="132" t="s">
        <v>1</v>
      </c>
      <c r="N209" s="133" t="s">
        <v>43</v>
      </c>
      <c r="P209" s="134">
        <f t="shared" si="41"/>
        <v>0</v>
      </c>
      <c r="Q209" s="134">
        <v>0</v>
      </c>
      <c r="R209" s="134">
        <f t="shared" si="42"/>
        <v>0</v>
      </c>
      <c r="S209" s="134">
        <v>0</v>
      </c>
      <c r="T209" s="135">
        <f t="shared" si="43"/>
        <v>0</v>
      </c>
      <c r="AR209" s="136" t="s">
        <v>160</v>
      </c>
      <c r="AT209" s="136" t="s">
        <v>155</v>
      </c>
      <c r="AU209" s="136" t="s">
        <v>86</v>
      </c>
      <c r="AY209" s="17" t="s">
        <v>153</v>
      </c>
      <c r="BE209" s="137">
        <f t="shared" si="44"/>
        <v>0</v>
      </c>
      <c r="BF209" s="137">
        <f t="shared" si="45"/>
        <v>0</v>
      </c>
      <c r="BG209" s="137">
        <f t="shared" si="46"/>
        <v>0</v>
      </c>
      <c r="BH209" s="137">
        <f t="shared" si="47"/>
        <v>0</v>
      </c>
      <c r="BI209" s="137">
        <f t="shared" si="48"/>
        <v>0</v>
      </c>
      <c r="BJ209" s="17" t="s">
        <v>86</v>
      </c>
      <c r="BK209" s="137">
        <f t="shared" si="49"/>
        <v>0</v>
      </c>
      <c r="BL209" s="17" t="s">
        <v>160</v>
      </c>
      <c r="BM209" s="136" t="s">
        <v>1122</v>
      </c>
    </row>
    <row r="210" spans="2:65" s="1" customFormat="1" ht="16.5" customHeight="1">
      <c r="B210" s="129"/>
      <c r="C210" s="238" t="s">
        <v>712</v>
      </c>
      <c r="D210" s="238" t="s">
        <v>366</v>
      </c>
      <c r="E210" s="239" t="s">
        <v>2184</v>
      </c>
      <c r="F210" s="240" t="s">
        <v>2183</v>
      </c>
      <c r="G210" s="241" t="s">
        <v>1145</v>
      </c>
      <c r="H210" s="242">
        <v>1</v>
      </c>
      <c r="I210" s="159"/>
      <c r="J210" s="249">
        <f t="shared" si="40"/>
        <v>0</v>
      </c>
      <c r="K210" s="158" t="s">
        <v>1</v>
      </c>
      <c r="L210" s="160"/>
      <c r="M210" s="161" t="s">
        <v>1</v>
      </c>
      <c r="N210" s="162" t="s">
        <v>43</v>
      </c>
      <c r="P210" s="134">
        <f t="shared" si="41"/>
        <v>0</v>
      </c>
      <c r="Q210" s="134">
        <v>0</v>
      </c>
      <c r="R210" s="134">
        <f t="shared" si="42"/>
        <v>0</v>
      </c>
      <c r="S210" s="134">
        <v>0</v>
      </c>
      <c r="T210" s="135">
        <f t="shared" si="43"/>
        <v>0</v>
      </c>
      <c r="AR210" s="136" t="s">
        <v>208</v>
      </c>
      <c r="AT210" s="136" t="s">
        <v>366</v>
      </c>
      <c r="AU210" s="136" t="s">
        <v>86</v>
      </c>
      <c r="AY210" s="17" t="s">
        <v>153</v>
      </c>
      <c r="BE210" s="137">
        <f t="shared" si="44"/>
        <v>0</v>
      </c>
      <c r="BF210" s="137">
        <f t="shared" si="45"/>
        <v>0</v>
      </c>
      <c r="BG210" s="137">
        <f t="shared" si="46"/>
        <v>0</v>
      </c>
      <c r="BH210" s="137">
        <f t="shared" si="47"/>
        <v>0</v>
      </c>
      <c r="BI210" s="137">
        <f t="shared" si="48"/>
        <v>0</v>
      </c>
      <c r="BJ210" s="17" t="s">
        <v>86</v>
      </c>
      <c r="BK210" s="137">
        <f t="shared" si="49"/>
        <v>0</v>
      </c>
      <c r="BL210" s="17" t="s">
        <v>160</v>
      </c>
      <c r="BM210" s="136" t="s">
        <v>1132</v>
      </c>
    </row>
    <row r="211" spans="2:65" s="1" customFormat="1" ht="16.5" customHeight="1">
      <c r="B211" s="129"/>
      <c r="C211" s="214" t="s">
        <v>717</v>
      </c>
      <c r="D211" s="214" t="s">
        <v>155</v>
      </c>
      <c r="E211" s="215" t="s">
        <v>2185</v>
      </c>
      <c r="F211" s="216" t="s">
        <v>2186</v>
      </c>
      <c r="G211" s="217" t="s">
        <v>1145</v>
      </c>
      <c r="H211" s="218">
        <v>4</v>
      </c>
      <c r="I211" s="131"/>
      <c r="J211" s="248">
        <f t="shared" si="40"/>
        <v>0</v>
      </c>
      <c r="K211" s="130" t="s">
        <v>1</v>
      </c>
      <c r="L211" s="32"/>
      <c r="M211" s="132" t="s">
        <v>1</v>
      </c>
      <c r="N211" s="133" t="s">
        <v>43</v>
      </c>
      <c r="P211" s="134">
        <f t="shared" si="41"/>
        <v>0</v>
      </c>
      <c r="Q211" s="134">
        <v>0</v>
      </c>
      <c r="R211" s="134">
        <f t="shared" si="42"/>
        <v>0</v>
      </c>
      <c r="S211" s="134">
        <v>0</v>
      </c>
      <c r="T211" s="135">
        <f t="shared" si="43"/>
        <v>0</v>
      </c>
      <c r="AR211" s="136" t="s">
        <v>160</v>
      </c>
      <c r="AT211" s="136" t="s">
        <v>155</v>
      </c>
      <c r="AU211" s="136" t="s">
        <v>86</v>
      </c>
      <c r="AY211" s="17" t="s">
        <v>153</v>
      </c>
      <c r="BE211" s="137">
        <f t="shared" si="44"/>
        <v>0</v>
      </c>
      <c r="BF211" s="137">
        <f t="shared" si="45"/>
        <v>0</v>
      </c>
      <c r="BG211" s="137">
        <f t="shared" si="46"/>
        <v>0</v>
      </c>
      <c r="BH211" s="137">
        <f t="shared" si="47"/>
        <v>0</v>
      </c>
      <c r="BI211" s="137">
        <f t="shared" si="48"/>
        <v>0</v>
      </c>
      <c r="BJ211" s="17" t="s">
        <v>86</v>
      </c>
      <c r="BK211" s="137">
        <f t="shared" si="49"/>
        <v>0</v>
      </c>
      <c r="BL211" s="17" t="s">
        <v>160</v>
      </c>
      <c r="BM211" s="136" t="s">
        <v>1142</v>
      </c>
    </row>
    <row r="212" spans="2:65" s="1" customFormat="1" ht="16.5" customHeight="1">
      <c r="B212" s="129"/>
      <c r="C212" s="238" t="s">
        <v>721</v>
      </c>
      <c r="D212" s="238" t="s">
        <v>366</v>
      </c>
      <c r="E212" s="239" t="s">
        <v>2187</v>
      </c>
      <c r="F212" s="240" t="s">
        <v>2186</v>
      </c>
      <c r="G212" s="241" t="s">
        <v>1145</v>
      </c>
      <c r="H212" s="242">
        <v>4</v>
      </c>
      <c r="I212" s="159"/>
      <c r="J212" s="249">
        <f t="shared" si="40"/>
        <v>0</v>
      </c>
      <c r="K212" s="158" t="s">
        <v>1</v>
      </c>
      <c r="L212" s="160"/>
      <c r="M212" s="161" t="s">
        <v>1</v>
      </c>
      <c r="N212" s="162" t="s">
        <v>43</v>
      </c>
      <c r="P212" s="134">
        <f t="shared" si="41"/>
        <v>0</v>
      </c>
      <c r="Q212" s="134">
        <v>0</v>
      </c>
      <c r="R212" s="134">
        <f t="shared" si="42"/>
        <v>0</v>
      </c>
      <c r="S212" s="134">
        <v>0</v>
      </c>
      <c r="T212" s="135">
        <f t="shared" si="43"/>
        <v>0</v>
      </c>
      <c r="AR212" s="136" t="s">
        <v>208</v>
      </c>
      <c r="AT212" s="136" t="s">
        <v>366</v>
      </c>
      <c r="AU212" s="136" t="s">
        <v>86</v>
      </c>
      <c r="AY212" s="17" t="s">
        <v>153</v>
      </c>
      <c r="BE212" s="137">
        <f t="shared" si="44"/>
        <v>0</v>
      </c>
      <c r="BF212" s="137">
        <f t="shared" si="45"/>
        <v>0</v>
      </c>
      <c r="BG212" s="137">
        <f t="shared" si="46"/>
        <v>0</v>
      </c>
      <c r="BH212" s="137">
        <f t="shared" si="47"/>
        <v>0</v>
      </c>
      <c r="BI212" s="137">
        <f t="shared" si="48"/>
        <v>0</v>
      </c>
      <c r="BJ212" s="17" t="s">
        <v>86</v>
      </c>
      <c r="BK212" s="137">
        <f t="shared" si="49"/>
        <v>0</v>
      </c>
      <c r="BL212" s="17" t="s">
        <v>160</v>
      </c>
      <c r="BM212" s="136" t="s">
        <v>1153</v>
      </c>
    </row>
    <row r="213" spans="2:65" s="1" customFormat="1" ht="16.5" customHeight="1">
      <c r="B213" s="129"/>
      <c r="C213" s="214" t="s">
        <v>725</v>
      </c>
      <c r="D213" s="214" t="s">
        <v>155</v>
      </c>
      <c r="E213" s="215" t="s">
        <v>2188</v>
      </c>
      <c r="F213" s="216" t="s">
        <v>2189</v>
      </c>
      <c r="G213" s="217" t="s">
        <v>1145</v>
      </c>
      <c r="H213" s="218">
        <v>7</v>
      </c>
      <c r="I213" s="131"/>
      <c r="J213" s="248">
        <f t="shared" si="40"/>
        <v>0</v>
      </c>
      <c r="K213" s="130" t="s">
        <v>1</v>
      </c>
      <c r="L213" s="32"/>
      <c r="M213" s="132" t="s">
        <v>1</v>
      </c>
      <c r="N213" s="133" t="s">
        <v>43</v>
      </c>
      <c r="P213" s="134">
        <f t="shared" si="41"/>
        <v>0</v>
      </c>
      <c r="Q213" s="134">
        <v>0</v>
      </c>
      <c r="R213" s="134">
        <f t="shared" si="42"/>
        <v>0</v>
      </c>
      <c r="S213" s="134">
        <v>0</v>
      </c>
      <c r="T213" s="135">
        <f t="shared" si="43"/>
        <v>0</v>
      </c>
      <c r="AR213" s="136" t="s">
        <v>160</v>
      </c>
      <c r="AT213" s="136" t="s">
        <v>155</v>
      </c>
      <c r="AU213" s="136" t="s">
        <v>86</v>
      </c>
      <c r="AY213" s="17" t="s">
        <v>153</v>
      </c>
      <c r="BE213" s="137">
        <f t="shared" si="44"/>
        <v>0</v>
      </c>
      <c r="BF213" s="137">
        <f t="shared" si="45"/>
        <v>0</v>
      </c>
      <c r="BG213" s="137">
        <f t="shared" si="46"/>
        <v>0</v>
      </c>
      <c r="BH213" s="137">
        <f t="shared" si="47"/>
        <v>0</v>
      </c>
      <c r="BI213" s="137">
        <f t="shared" si="48"/>
        <v>0</v>
      </c>
      <c r="BJ213" s="17" t="s">
        <v>86</v>
      </c>
      <c r="BK213" s="137">
        <f t="shared" si="49"/>
        <v>0</v>
      </c>
      <c r="BL213" s="17" t="s">
        <v>160</v>
      </c>
      <c r="BM213" s="136" t="s">
        <v>1166</v>
      </c>
    </row>
    <row r="214" spans="2:65" s="1" customFormat="1" ht="16.5" customHeight="1">
      <c r="B214" s="129"/>
      <c r="C214" s="238" t="s">
        <v>729</v>
      </c>
      <c r="D214" s="238" t="s">
        <v>366</v>
      </c>
      <c r="E214" s="239" t="s">
        <v>2190</v>
      </c>
      <c r="F214" s="240" t="s">
        <v>2189</v>
      </c>
      <c r="G214" s="241" t="s">
        <v>1145</v>
      </c>
      <c r="H214" s="242">
        <v>7</v>
      </c>
      <c r="I214" s="159"/>
      <c r="J214" s="249">
        <f t="shared" si="40"/>
        <v>0</v>
      </c>
      <c r="K214" s="158" t="s">
        <v>1</v>
      </c>
      <c r="L214" s="160"/>
      <c r="M214" s="161" t="s">
        <v>1</v>
      </c>
      <c r="N214" s="162" t="s">
        <v>43</v>
      </c>
      <c r="P214" s="134">
        <f t="shared" si="41"/>
        <v>0</v>
      </c>
      <c r="Q214" s="134">
        <v>0</v>
      </c>
      <c r="R214" s="134">
        <f t="shared" si="42"/>
        <v>0</v>
      </c>
      <c r="S214" s="134">
        <v>0</v>
      </c>
      <c r="T214" s="135">
        <f t="shared" si="43"/>
        <v>0</v>
      </c>
      <c r="AR214" s="136" t="s">
        <v>208</v>
      </c>
      <c r="AT214" s="136" t="s">
        <v>366</v>
      </c>
      <c r="AU214" s="136" t="s">
        <v>86</v>
      </c>
      <c r="AY214" s="17" t="s">
        <v>153</v>
      </c>
      <c r="BE214" s="137">
        <f t="shared" si="44"/>
        <v>0</v>
      </c>
      <c r="BF214" s="137">
        <f t="shared" si="45"/>
        <v>0</v>
      </c>
      <c r="BG214" s="137">
        <f t="shared" si="46"/>
        <v>0</v>
      </c>
      <c r="BH214" s="137">
        <f t="shared" si="47"/>
        <v>0</v>
      </c>
      <c r="BI214" s="137">
        <f t="shared" si="48"/>
        <v>0</v>
      </c>
      <c r="BJ214" s="17" t="s">
        <v>86</v>
      </c>
      <c r="BK214" s="137">
        <f t="shared" si="49"/>
        <v>0</v>
      </c>
      <c r="BL214" s="17" t="s">
        <v>160</v>
      </c>
      <c r="BM214" s="136" t="s">
        <v>1174</v>
      </c>
    </row>
    <row r="215" spans="2:65" s="1" customFormat="1" ht="16.5" customHeight="1">
      <c r="B215" s="129"/>
      <c r="C215" s="214" t="s">
        <v>733</v>
      </c>
      <c r="D215" s="214" t="s">
        <v>155</v>
      </c>
      <c r="E215" s="215" t="s">
        <v>2191</v>
      </c>
      <c r="F215" s="216" t="s">
        <v>2192</v>
      </c>
      <c r="G215" s="217" t="s">
        <v>1145</v>
      </c>
      <c r="H215" s="218">
        <v>4</v>
      </c>
      <c r="I215" s="131"/>
      <c r="J215" s="248">
        <f t="shared" si="40"/>
        <v>0</v>
      </c>
      <c r="K215" s="130" t="s">
        <v>1</v>
      </c>
      <c r="L215" s="32"/>
      <c r="M215" s="132" t="s">
        <v>1</v>
      </c>
      <c r="N215" s="133" t="s">
        <v>43</v>
      </c>
      <c r="P215" s="134">
        <f t="shared" si="41"/>
        <v>0</v>
      </c>
      <c r="Q215" s="134">
        <v>0</v>
      </c>
      <c r="R215" s="134">
        <f t="shared" si="42"/>
        <v>0</v>
      </c>
      <c r="S215" s="134">
        <v>0</v>
      </c>
      <c r="T215" s="135">
        <f t="shared" si="43"/>
        <v>0</v>
      </c>
      <c r="AR215" s="136" t="s">
        <v>160</v>
      </c>
      <c r="AT215" s="136" t="s">
        <v>155</v>
      </c>
      <c r="AU215" s="136" t="s">
        <v>86</v>
      </c>
      <c r="AY215" s="17" t="s">
        <v>153</v>
      </c>
      <c r="BE215" s="137">
        <f t="shared" si="44"/>
        <v>0</v>
      </c>
      <c r="BF215" s="137">
        <f t="shared" si="45"/>
        <v>0</v>
      </c>
      <c r="BG215" s="137">
        <f t="shared" si="46"/>
        <v>0</v>
      </c>
      <c r="BH215" s="137">
        <f t="shared" si="47"/>
        <v>0</v>
      </c>
      <c r="BI215" s="137">
        <f t="shared" si="48"/>
        <v>0</v>
      </c>
      <c r="BJ215" s="17" t="s">
        <v>86</v>
      </c>
      <c r="BK215" s="137">
        <f t="shared" si="49"/>
        <v>0</v>
      </c>
      <c r="BL215" s="17" t="s">
        <v>160</v>
      </c>
      <c r="BM215" s="136" t="s">
        <v>1182</v>
      </c>
    </row>
    <row r="216" spans="2:65" s="1" customFormat="1" ht="16.5" customHeight="1">
      <c r="B216" s="129"/>
      <c r="C216" s="238" t="s">
        <v>739</v>
      </c>
      <c r="D216" s="238" t="s">
        <v>366</v>
      </c>
      <c r="E216" s="239" t="s">
        <v>2193</v>
      </c>
      <c r="F216" s="240" t="s">
        <v>2192</v>
      </c>
      <c r="G216" s="241" t="s">
        <v>1145</v>
      </c>
      <c r="H216" s="242">
        <v>4</v>
      </c>
      <c r="I216" s="159"/>
      <c r="J216" s="249">
        <f t="shared" si="40"/>
        <v>0</v>
      </c>
      <c r="K216" s="158" t="s">
        <v>1</v>
      </c>
      <c r="L216" s="160"/>
      <c r="M216" s="161" t="s">
        <v>1</v>
      </c>
      <c r="N216" s="162" t="s">
        <v>43</v>
      </c>
      <c r="P216" s="134">
        <f t="shared" si="41"/>
        <v>0</v>
      </c>
      <c r="Q216" s="134">
        <v>0</v>
      </c>
      <c r="R216" s="134">
        <f t="shared" si="42"/>
        <v>0</v>
      </c>
      <c r="S216" s="134">
        <v>0</v>
      </c>
      <c r="T216" s="135">
        <f t="shared" si="43"/>
        <v>0</v>
      </c>
      <c r="AR216" s="136" t="s">
        <v>208</v>
      </c>
      <c r="AT216" s="136" t="s">
        <v>366</v>
      </c>
      <c r="AU216" s="136" t="s">
        <v>86</v>
      </c>
      <c r="AY216" s="17" t="s">
        <v>153</v>
      </c>
      <c r="BE216" s="137">
        <f t="shared" si="44"/>
        <v>0</v>
      </c>
      <c r="BF216" s="137">
        <f t="shared" si="45"/>
        <v>0</v>
      </c>
      <c r="BG216" s="137">
        <f t="shared" si="46"/>
        <v>0</v>
      </c>
      <c r="BH216" s="137">
        <f t="shared" si="47"/>
        <v>0</v>
      </c>
      <c r="BI216" s="137">
        <f t="shared" si="48"/>
        <v>0</v>
      </c>
      <c r="BJ216" s="17" t="s">
        <v>86</v>
      </c>
      <c r="BK216" s="137">
        <f t="shared" si="49"/>
        <v>0</v>
      </c>
      <c r="BL216" s="17" t="s">
        <v>160</v>
      </c>
      <c r="BM216" s="136" t="s">
        <v>1190</v>
      </c>
    </row>
    <row r="217" spans="2:65" s="1" customFormat="1" ht="16.5" customHeight="1">
      <c r="B217" s="129"/>
      <c r="C217" s="214" t="s">
        <v>745</v>
      </c>
      <c r="D217" s="214" t="s">
        <v>155</v>
      </c>
      <c r="E217" s="215" t="s">
        <v>2194</v>
      </c>
      <c r="F217" s="216" t="s">
        <v>2195</v>
      </c>
      <c r="G217" s="217" t="s">
        <v>1145</v>
      </c>
      <c r="H217" s="218">
        <v>1</v>
      </c>
      <c r="I217" s="131"/>
      <c r="J217" s="248">
        <f t="shared" si="40"/>
        <v>0</v>
      </c>
      <c r="K217" s="130" t="s">
        <v>1</v>
      </c>
      <c r="L217" s="32"/>
      <c r="M217" s="132" t="s">
        <v>1</v>
      </c>
      <c r="N217" s="133" t="s">
        <v>43</v>
      </c>
      <c r="P217" s="134">
        <f t="shared" si="41"/>
        <v>0</v>
      </c>
      <c r="Q217" s="134">
        <v>0</v>
      </c>
      <c r="R217" s="134">
        <f t="shared" si="42"/>
        <v>0</v>
      </c>
      <c r="S217" s="134">
        <v>0</v>
      </c>
      <c r="T217" s="135">
        <f t="shared" si="43"/>
        <v>0</v>
      </c>
      <c r="AR217" s="136" t="s">
        <v>160</v>
      </c>
      <c r="AT217" s="136" t="s">
        <v>155</v>
      </c>
      <c r="AU217" s="136" t="s">
        <v>86</v>
      </c>
      <c r="AY217" s="17" t="s">
        <v>153</v>
      </c>
      <c r="BE217" s="137">
        <f t="shared" si="44"/>
        <v>0</v>
      </c>
      <c r="BF217" s="137">
        <f t="shared" si="45"/>
        <v>0</v>
      </c>
      <c r="BG217" s="137">
        <f t="shared" si="46"/>
        <v>0</v>
      </c>
      <c r="BH217" s="137">
        <f t="shared" si="47"/>
        <v>0</v>
      </c>
      <c r="BI217" s="137">
        <f t="shared" si="48"/>
        <v>0</v>
      </c>
      <c r="BJ217" s="17" t="s">
        <v>86</v>
      </c>
      <c r="BK217" s="137">
        <f t="shared" si="49"/>
        <v>0</v>
      </c>
      <c r="BL217" s="17" t="s">
        <v>160</v>
      </c>
      <c r="BM217" s="136" t="s">
        <v>1200</v>
      </c>
    </row>
    <row r="218" spans="2:65" s="1" customFormat="1" ht="16.5" customHeight="1">
      <c r="B218" s="129"/>
      <c r="C218" s="238" t="s">
        <v>757</v>
      </c>
      <c r="D218" s="238" t="s">
        <v>366</v>
      </c>
      <c r="E218" s="239" t="s">
        <v>2196</v>
      </c>
      <c r="F218" s="240" t="s">
        <v>2195</v>
      </c>
      <c r="G218" s="241" t="s">
        <v>1145</v>
      </c>
      <c r="H218" s="242">
        <v>1</v>
      </c>
      <c r="I218" s="159"/>
      <c r="J218" s="249">
        <f t="shared" si="40"/>
        <v>0</v>
      </c>
      <c r="K218" s="158" t="s">
        <v>1</v>
      </c>
      <c r="L218" s="160"/>
      <c r="M218" s="161" t="s">
        <v>1</v>
      </c>
      <c r="N218" s="162" t="s">
        <v>43</v>
      </c>
      <c r="P218" s="134">
        <f t="shared" si="41"/>
        <v>0</v>
      </c>
      <c r="Q218" s="134">
        <v>0</v>
      </c>
      <c r="R218" s="134">
        <f t="shared" si="42"/>
        <v>0</v>
      </c>
      <c r="S218" s="134">
        <v>0</v>
      </c>
      <c r="T218" s="135">
        <f t="shared" si="43"/>
        <v>0</v>
      </c>
      <c r="AR218" s="136" t="s">
        <v>208</v>
      </c>
      <c r="AT218" s="136" t="s">
        <v>366</v>
      </c>
      <c r="AU218" s="136" t="s">
        <v>86</v>
      </c>
      <c r="AY218" s="17" t="s">
        <v>153</v>
      </c>
      <c r="BE218" s="137">
        <f t="shared" si="44"/>
        <v>0</v>
      </c>
      <c r="BF218" s="137">
        <f t="shared" si="45"/>
        <v>0</v>
      </c>
      <c r="BG218" s="137">
        <f t="shared" si="46"/>
        <v>0</v>
      </c>
      <c r="BH218" s="137">
        <f t="shared" si="47"/>
        <v>0</v>
      </c>
      <c r="BI218" s="137">
        <f t="shared" si="48"/>
        <v>0</v>
      </c>
      <c r="BJ218" s="17" t="s">
        <v>86</v>
      </c>
      <c r="BK218" s="137">
        <f t="shared" si="49"/>
        <v>0</v>
      </c>
      <c r="BL218" s="17" t="s">
        <v>160</v>
      </c>
      <c r="BM218" s="136" t="s">
        <v>1206</v>
      </c>
    </row>
    <row r="219" spans="2:65" s="1" customFormat="1" ht="16.5" customHeight="1">
      <c r="B219" s="129"/>
      <c r="C219" s="214" t="s">
        <v>765</v>
      </c>
      <c r="D219" s="214" t="s">
        <v>155</v>
      </c>
      <c r="E219" s="215" t="s">
        <v>2197</v>
      </c>
      <c r="F219" s="216" t="s">
        <v>2198</v>
      </c>
      <c r="G219" s="217" t="s">
        <v>1145</v>
      </c>
      <c r="H219" s="218">
        <v>1</v>
      </c>
      <c r="I219" s="131"/>
      <c r="J219" s="248">
        <f t="shared" si="40"/>
        <v>0</v>
      </c>
      <c r="K219" s="130" t="s">
        <v>1</v>
      </c>
      <c r="L219" s="32"/>
      <c r="M219" s="132" t="s">
        <v>1</v>
      </c>
      <c r="N219" s="133" t="s">
        <v>43</v>
      </c>
      <c r="P219" s="134">
        <f t="shared" si="41"/>
        <v>0</v>
      </c>
      <c r="Q219" s="134">
        <v>0</v>
      </c>
      <c r="R219" s="134">
        <f t="shared" si="42"/>
        <v>0</v>
      </c>
      <c r="S219" s="134">
        <v>0</v>
      </c>
      <c r="T219" s="135">
        <f t="shared" si="43"/>
        <v>0</v>
      </c>
      <c r="AR219" s="136" t="s">
        <v>160</v>
      </c>
      <c r="AT219" s="136" t="s">
        <v>155</v>
      </c>
      <c r="AU219" s="136" t="s">
        <v>86</v>
      </c>
      <c r="AY219" s="17" t="s">
        <v>153</v>
      </c>
      <c r="BE219" s="137">
        <f t="shared" si="44"/>
        <v>0</v>
      </c>
      <c r="BF219" s="137">
        <f t="shared" si="45"/>
        <v>0</v>
      </c>
      <c r="BG219" s="137">
        <f t="shared" si="46"/>
        <v>0</v>
      </c>
      <c r="BH219" s="137">
        <f t="shared" si="47"/>
        <v>0</v>
      </c>
      <c r="BI219" s="137">
        <f t="shared" si="48"/>
        <v>0</v>
      </c>
      <c r="BJ219" s="17" t="s">
        <v>86</v>
      </c>
      <c r="BK219" s="137">
        <f t="shared" si="49"/>
        <v>0</v>
      </c>
      <c r="BL219" s="17" t="s">
        <v>160</v>
      </c>
      <c r="BM219" s="136" t="s">
        <v>1214</v>
      </c>
    </row>
    <row r="220" spans="2:65" s="1" customFormat="1" ht="16.5" customHeight="1">
      <c r="B220" s="129"/>
      <c r="C220" s="238" t="s">
        <v>771</v>
      </c>
      <c r="D220" s="238" t="s">
        <v>366</v>
      </c>
      <c r="E220" s="239" t="s">
        <v>2199</v>
      </c>
      <c r="F220" s="240" t="s">
        <v>2198</v>
      </c>
      <c r="G220" s="241" t="s">
        <v>1145</v>
      </c>
      <c r="H220" s="242">
        <v>1</v>
      </c>
      <c r="I220" s="159"/>
      <c r="J220" s="249">
        <f t="shared" si="40"/>
        <v>0</v>
      </c>
      <c r="K220" s="158" t="s">
        <v>1</v>
      </c>
      <c r="L220" s="160"/>
      <c r="M220" s="161" t="s">
        <v>1</v>
      </c>
      <c r="N220" s="162" t="s">
        <v>43</v>
      </c>
      <c r="P220" s="134">
        <f t="shared" si="41"/>
        <v>0</v>
      </c>
      <c r="Q220" s="134">
        <v>0</v>
      </c>
      <c r="R220" s="134">
        <f t="shared" si="42"/>
        <v>0</v>
      </c>
      <c r="S220" s="134">
        <v>0</v>
      </c>
      <c r="T220" s="135">
        <f t="shared" si="43"/>
        <v>0</v>
      </c>
      <c r="AR220" s="136" t="s">
        <v>208</v>
      </c>
      <c r="AT220" s="136" t="s">
        <v>366</v>
      </c>
      <c r="AU220" s="136" t="s">
        <v>86</v>
      </c>
      <c r="AY220" s="17" t="s">
        <v>153</v>
      </c>
      <c r="BE220" s="137">
        <f t="shared" si="44"/>
        <v>0</v>
      </c>
      <c r="BF220" s="137">
        <f t="shared" si="45"/>
        <v>0</v>
      </c>
      <c r="BG220" s="137">
        <f t="shared" si="46"/>
        <v>0</v>
      </c>
      <c r="BH220" s="137">
        <f t="shared" si="47"/>
        <v>0</v>
      </c>
      <c r="BI220" s="137">
        <f t="shared" si="48"/>
        <v>0</v>
      </c>
      <c r="BJ220" s="17" t="s">
        <v>86</v>
      </c>
      <c r="BK220" s="137">
        <f t="shared" si="49"/>
        <v>0</v>
      </c>
      <c r="BL220" s="17" t="s">
        <v>160</v>
      </c>
      <c r="BM220" s="136" t="s">
        <v>1224</v>
      </c>
    </row>
    <row r="221" spans="2:65" s="1" customFormat="1" ht="16.5" customHeight="1">
      <c r="B221" s="129"/>
      <c r="C221" s="214" t="s">
        <v>779</v>
      </c>
      <c r="D221" s="214" t="s">
        <v>155</v>
      </c>
      <c r="E221" s="215" t="s">
        <v>2200</v>
      </c>
      <c r="F221" s="216" t="s">
        <v>2201</v>
      </c>
      <c r="G221" s="217" t="s">
        <v>1145</v>
      </c>
      <c r="H221" s="218">
        <v>1</v>
      </c>
      <c r="I221" s="131"/>
      <c r="J221" s="248">
        <f t="shared" si="40"/>
        <v>0</v>
      </c>
      <c r="K221" s="130" t="s">
        <v>1</v>
      </c>
      <c r="L221" s="32"/>
      <c r="M221" s="132" t="s">
        <v>1</v>
      </c>
      <c r="N221" s="133" t="s">
        <v>43</v>
      </c>
      <c r="P221" s="134">
        <f t="shared" si="41"/>
        <v>0</v>
      </c>
      <c r="Q221" s="134">
        <v>0</v>
      </c>
      <c r="R221" s="134">
        <f t="shared" si="42"/>
        <v>0</v>
      </c>
      <c r="S221" s="134">
        <v>0</v>
      </c>
      <c r="T221" s="135">
        <f t="shared" si="43"/>
        <v>0</v>
      </c>
      <c r="AR221" s="136" t="s">
        <v>160</v>
      </c>
      <c r="AT221" s="136" t="s">
        <v>155</v>
      </c>
      <c r="AU221" s="136" t="s">
        <v>86</v>
      </c>
      <c r="AY221" s="17" t="s">
        <v>153</v>
      </c>
      <c r="BE221" s="137">
        <f t="shared" si="44"/>
        <v>0</v>
      </c>
      <c r="BF221" s="137">
        <f t="shared" si="45"/>
        <v>0</v>
      </c>
      <c r="BG221" s="137">
        <f t="shared" si="46"/>
        <v>0</v>
      </c>
      <c r="BH221" s="137">
        <f t="shared" si="47"/>
        <v>0</v>
      </c>
      <c r="BI221" s="137">
        <f t="shared" si="48"/>
        <v>0</v>
      </c>
      <c r="BJ221" s="17" t="s">
        <v>86</v>
      </c>
      <c r="BK221" s="137">
        <f t="shared" si="49"/>
        <v>0</v>
      </c>
      <c r="BL221" s="17" t="s">
        <v>160</v>
      </c>
      <c r="BM221" s="136" t="s">
        <v>1234</v>
      </c>
    </row>
    <row r="222" spans="2:65" s="1" customFormat="1" ht="16.5" customHeight="1">
      <c r="B222" s="129"/>
      <c r="C222" s="238" t="s">
        <v>786</v>
      </c>
      <c r="D222" s="238" t="s">
        <v>366</v>
      </c>
      <c r="E222" s="239" t="s">
        <v>2202</v>
      </c>
      <c r="F222" s="240" t="s">
        <v>2201</v>
      </c>
      <c r="G222" s="241" t="s">
        <v>1145</v>
      </c>
      <c r="H222" s="242">
        <v>1</v>
      </c>
      <c r="I222" s="159"/>
      <c r="J222" s="249">
        <f t="shared" si="40"/>
        <v>0</v>
      </c>
      <c r="K222" s="158" t="s">
        <v>1</v>
      </c>
      <c r="L222" s="160"/>
      <c r="M222" s="161" t="s">
        <v>1</v>
      </c>
      <c r="N222" s="162" t="s">
        <v>43</v>
      </c>
      <c r="P222" s="134">
        <f t="shared" si="41"/>
        <v>0</v>
      </c>
      <c r="Q222" s="134">
        <v>0</v>
      </c>
      <c r="R222" s="134">
        <f t="shared" si="42"/>
        <v>0</v>
      </c>
      <c r="S222" s="134">
        <v>0</v>
      </c>
      <c r="T222" s="135">
        <f t="shared" si="43"/>
        <v>0</v>
      </c>
      <c r="AR222" s="136" t="s">
        <v>208</v>
      </c>
      <c r="AT222" s="136" t="s">
        <v>366</v>
      </c>
      <c r="AU222" s="136" t="s">
        <v>86</v>
      </c>
      <c r="AY222" s="17" t="s">
        <v>153</v>
      </c>
      <c r="BE222" s="137">
        <f t="shared" si="44"/>
        <v>0</v>
      </c>
      <c r="BF222" s="137">
        <f t="shared" si="45"/>
        <v>0</v>
      </c>
      <c r="BG222" s="137">
        <f t="shared" si="46"/>
        <v>0</v>
      </c>
      <c r="BH222" s="137">
        <f t="shared" si="47"/>
        <v>0</v>
      </c>
      <c r="BI222" s="137">
        <f t="shared" si="48"/>
        <v>0</v>
      </c>
      <c r="BJ222" s="17" t="s">
        <v>86</v>
      </c>
      <c r="BK222" s="137">
        <f t="shared" si="49"/>
        <v>0</v>
      </c>
      <c r="BL222" s="17" t="s">
        <v>160</v>
      </c>
      <c r="BM222" s="136" t="s">
        <v>1245</v>
      </c>
    </row>
    <row r="223" spans="2:65" s="1" customFormat="1" ht="16.5" customHeight="1">
      <c r="B223" s="129"/>
      <c r="C223" s="214" t="s">
        <v>792</v>
      </c>
      <c r="D223" s="214" t="s">
        <v>155</v>
      </c>
      <c r="E223" s="215" t="s">
        <v>2203</v>
      </c>
      <c r="F223" s="216" t="s">
        <v>2204</v>
      </c>
      <c r="G223" s="217" t="s">
        <v>1145</v>
      </c>
      <c r="H223" s="218">
        <v>4</v>
      </c>
      <c r="I223" s="131"/>
      <c r="J223" s="248">
        <f t="shared" si="40"/>
        <v>0</v>
      </c>
      <c r="K223" s="130" t="s">
        <v>1</v>
      </c>
      <c r="L223" s="32"/>
      <c r="M223" s="132" t="s">
        <v>1</v>
      </c>
      <c r="N223" s="133" t="s">
        <v>43</v>
      </c>
      <c r="P223" s="134">
        <f t="shared" si="41"/>
        <v>0</v>
      </c>
      <c r="Q223" s="134">
        <v>0</v>
      </c>
      <c r="R223" s="134">
        <f t="shared" si="42"/>
        <v>0</v>
      </c>
      <c r="S223" s="134">
        <v>0</v>
      </c>
      <c r="T223" s="135">
        <f t="shared" si="43"/>
        <v>0</v>
      </c>
      <c r="AR223" s="136" t="s">
        <v>160</v>
      </c>
      <c r="AT223" s="136" t="s">
        <v>155</v>
      </c>
      <c r="AU223" s="136" t="s">
        <v>86</v>
      </c>
      <c r="AY223" s="17" t="s">
        <v>153</v>
      </c>
      <c r="BE223" s="137">
        <f t="shared" si="44"/>
        <v>0</v>
      </c>
      <c r="BF223" s="137">
        <f t="shared" si="45"/>
        <v>0</v>
      </c>
      <c r="BG223" s="137">
        <f t="shared" si="46"/>
        <v>0</v>
      </c>
      <c r="BH223" s="137">
        <f t="shared" si="47"/>
        <v>0</v>
      </c>
      <c r="BI223" s="137">
        <f t="shared" si="48"/>
        <v>0</v>
      </c>
      <c r="BJ223" s="17" t="s">
        <v>86</v>
      </c>
      <c r="BK223" s="137">
        <f t="shared" si="49"/>
        <v>0</v>
      </c>
      <c r="BL223" s="17" t="s">
        <v>160</v>
      </c>
      <c r="BM223" s="136" t="s">
        <v>1253</v>
      </c>
    </row>
    <row r="224" spans="2:65" s="1" customFormat="1" ht="16.5" customHeight="1">
      <c r="B224" s="129"/>
      <c r="C224" s="238" t="s">
        <v>797</v>
      </c>
      <c r="D224" s="238" t="s">
        <v>366</v>
      </c>
      <c r="E224" s="239" t="s">
        <v>2205</v>
      </c>
      <c r="F224" s="240" t="s">
        <v>2204</v>
      </c>
      <c r="G224" s="241" t="s">
        <v>1145</v>
      </c>
      <c r="H224" s="242">
        <v>4</v>
      </c>
      <c r="I224" s="159"/>
      <c r="J224" s="249">
        <f t="shared" si="40"/>
        <v>0</v>
      </c>
      <c r="K224" s="158" t="s">
        <v>1</v>
      </c>
      <c r="L224" s="160"/>
      <c r="M224" s="161" t="s">
        <v>1</v>
      </c>
      <c r="N224" s="162" t="s">
        <v>43</v>
      </c>
      <c r="P224" s="134">
        <f t="shared" si="41"/>
        <v>0</v>
      </c>
      <c r="Q224" s="134">
        <v>0</v>
      </c>
      <c r="R224" s="134">
        <f t="shared" si="42"/>
        <v>0</v>
      </c>
      <c r="S224" s="134">
        <v>0</v>
      </c>
      <c r="T224" s="135">
        <f t="shared" si="43"/>
        <v>0</v>
      </c>
      <c r="AR224" s="136" t="s">
        <v>208</v>
      </c>
      <c r="AT224" s="136" t="s">
        <v>366</v>
      </c>
      <c r="AU224" s="136" t="s">
        <v>86</v>
      </c>
      <c r="AY224" s="17" t="s">
        <v>153</v>
      </c>
      <c r="BE224" s="137">
        <f t="shared" si="44"/>
        <v>0</v>
      </c>
      <c r="BF224" s="137">
        <f t="shared" si="45"/>
        <v>0</v>
      </c>
      <c r="BG224" s="137">
        <f t="shared" si="46"/>
        <v>0</v>
      </c>
      <c r="BH224" s="137">
        <f t="shared" si="47"/>
        <v>0</v>
      </c>
      <c r="BI224" s="137">
        <f t="shared" si="48"/>
        <v>0</v>
      </c>
      <c r="BJ224" s="17" t="s">
        <v>86</v>
      </c>
      <c r="BK224" s="137">
        <f t="shared" si="49"/>
        <v>0</v>
      </c>
      <c r="BL224" s="17" t="s">
        <v>160</v>
      </c>
      <c r="BM224" s="136" t="s">
        <v>1263</v>
      </c>
    </row>
    <row r="225" spans="2:65" s="1" customFormat="1" ht="16.5" customHeight="1">
      <c r="B225" s="129"/>
      <c r="C225" s="214" t="s">
        <v>802</v>
      </c>
      <c r="D225" s="214" t="s">
        <v>155</v>
      </c>
      <c r="E225" s="215" t="s">
        <v>2206</v>
      </c>
      <c r="F225" s="216" t="s">
        <v>2207</v>
      </c>
      <c r="G225" s="217" t="s">
        <v>1145</v>
      </c>
      <c r="H225" s="218">
        <v>1</v>
      </c>
      <c r="I225" s="131"/>
      <c r="J225" s="248">
        <f t="shared" si="40"/>
        <v>0</v>
      </c>
      <c r="K225" s="130" t="s">
        <v>1</v>
      </c>
      <c r="L225" s="32"/>
      <c r="M225" s="132" t="s">
        <v>1</v>
      </c>
      <c r="N225" s="133" t="s">
        <v>43</v>
      </c>
      <c r="P225" s="134">
        <f t="shared" si="41"/>
        <v>0</v>
      </c>
      <c r="Q225" s="134">
        <v>0</v>
      </c>
      <c r="R225" s="134">
        <f t="shared" si="42"/>
        <v>0</v>
      </c>
      <c r="S225" s="134">
        <v>0</v>
      </c>
      <c r="T225" s="135">
        <f t="shared" si="43"/>
        <v>0</v>
      </c>
      <c r="AR225" s="136" t="s">
        <v>160</v>
      </c>
      <c r="AT225" s="136" t="s">
        <v>155</v>
      </c>
      <c r="AU225" s="136" t="s">
        <v>86</v>
      </c>
      <c r="AY225" s="17" t="s">
        <v>153</v>
      </c>
      <c r="BE225" s="137">
        <f t="shared" si="44"/>
        <v>0</v>
      </c>
      <c r="BF225" s="137">
        <f t="shared" si="45"/>
        <v>0</v>
      </c>
      <c r="BG225" s="137">
        <f t="shared" si="46"/>
        <v>0</v>
      </c>
      <c r="BH225" s="137">
        <f t="shared" si="47"/>
        <v>0</v>
      </c>
      <c r="BI225" s="137">
        <f t="shared" si="48"/>
        <v>0</v>
      </c>
      <c r="BJ225" s="17" t="s">
        <v>86</v>
      </c>
      <c r="BK225" s="137">
        <f t="shared" si="49"/>
        <v>0</v>
      </c>
      <c r="BL225" s="17" t="s">
        <v>160</v>
      </c>
      <c r="BM225" s="136" t="s">
        <v>1275</v>
      </c>
    </row>
    <row r="226" spans="2:65" s="1" customFormat="1" ht="16.5" customHeight="1">
      <c r="B226" s="129"/>
      <c r="C226" s="238" t="s">
        <v>810</v>
      </c>
      <c r="D226" s="238" t="s">
        <v>366</v>
      </c>
      <c r="E226" s="239" t="s">
        <v>2208</v>
      </c>
      <c r="F226" s="240" t="s">
        <v>2207</v>
      </c>
      <c r="G226" s="241" t="s">
        <v>1145</v>
      </c>
      <c r="H226" s="242">
        <v>1</v>
      </c>
      <c r="I226" s="159"/>
      <c r="J226" s="249">
        <f t="shared" si="40"/>
        <v>0</v>
      </c>
      <c r="K226" s="158" t="s">
        <v>1</v>
      </c>
      <c r="L226" s="160"/>
      <c r="M226" s="161" t="s">
        <v>1</v>
      </c>
      <c r="N226" s="162" t="s">
        <v>43</v>
      </c>
      <c r="P226" s="134">
        <f t="shared" si="41"/>
        <v>0</v>
      </c>
      <c r="Q226" s="134">
        <v>0</v>
      </c>
      <c r="R226" s="134">
        <f t="shared" si="42"/>
        <v>0</v>
      </c>
      <c r="S226" s="134">
        <v>0</v>
      </c>
      <c r="T226" s="135">
        <f t="shared" si="43"/>
        <v>0</v>
      </c>
      <c r="AR226" s="136" t="s">
        <v>208</v>
      </c>
      <c r="AT226" s="136" t="s">
        <v>366</v>
      </c>
      <c r="AU226" s="136" t="s">
        <v>86</v>
      </c>
      <c r="AY226" s="17" t="s">
        <v>153</v>
      </c>
      <c r="BE226" s="137">
        <f t="shared" si="44"/>
        <v>0</v>
      </c>
      <c r="BF226" s="137">
        <f t="shared" si="45"/>
        <v>0</v>
      </c>
      <c r="BG226" s="137">
        <f t="shared" si="46"/>
        <v>0</v>
      </c>
      <c r="BH226" s="137">
        <f t="shared" si="47"/>
        <v>0</v>
      </c>
      <c r="BI226" s="137">
        <f t="shared" si="48"/>
        <v>0</v>
      </c>
      <c r="BJ226" s="17" t="s">
        <v>86</v>
      </c>
      <c r="BK226" s="137">
        <f t="shared" si="49"/>
        <v>0</v>
      </c>
      <c r="BL226" s="17" t="s">
        <v>160</v>
      </c>
      <c r="BM226" s="136" t="s">
        <v>1290</v>
      </c>
    </row>
    <row r="227" spans="2:65" s="1" customFormat="1" ht="16.5" customHeight="1">
      <c r="B227" s="129"/>
      <c r="C227" s="214" t="s">
        <v>814</v>
      </c>
      <c r="D227" s="214" t="s">
        <v>155</v>
      </c>
      <c r="E227" s="215" t="s">
        <v>2175</v>
      </c>
      <c r="F227" s="216" t="s">
        <v>2176</v>
      </c>
      <c r="G227" s="217" t="s">
        <v>1145</v>
      </c>
      <c r="H227" s="218">
        <v>1</v>
      </c>
      <c r="I227" s="131"/>
      <c r="J227" s="248">
        <f t="shared" si="40"/>
        <v>0</v>
      </c>
      <c r="K227" s="130" t="s">
        <v>1</v>
      </c>
      <c r="L227" s="32"/>
      <c r="M227" s="132" t="s">
        <v>1</v>
      </c>
      <c r="N227" s="133" t="s">
        <v>43</v>
      </c>
      <c r="P227" s="134">
        <f t="shared" si="41"/>
        <v>0</v>
      </c>
      <c r="Q227" s="134">
        <v>0</v>
      </c>
      <c r="R227" s="134">
        <f t="shared" si="42"/>
        <v>0</v>
      </c>
      <c r="S227" s="134">
        <v>0</v>
      </c>
      <c r="T227" s="135">
        <f t="shared" si="43"/>
        <v>0</v>
      </c>
      <c r="AR227" s="136" t="s">
        <v>160</v>
      </c>
      <c r="AT227" s="136" t="s">
        <v>155</v>
      </c>
      <c r="AU227" s="136" t="s">
        <v>86</v>
      </c>
      <c r="AY227" s="17" t="s">
        <v>153</v>
      </c>
      <c r="BE227" s="137">
        <f t="shared" si="44"/>
        <v>0</v>
      </c>
      <c r="BF227" s="137">
        <f t="shared" si="45"/>
        <v>0</v>
      </c>
      <c r="BG227" s="137">
        <f t="shared" si="46"/>
        <v>0</v>
      </c>
      <c r="BH227" s="137">
        <f t="shared" si="47"/>
        <v>0</v>
      </c>
      <c r="BI227" s="137">
        <f t="shared" si="48"/>
        <v>0</v>
      </c>
      <c r="BJ227" s="17" t="s">
        <v>86</v>
      </c>
      <c r="BK227" s="137">
        <f t="shared" si="49"/>
        <v>0</v>
      </c>
      <c r="BL227" s="17" t="s">
        <v>160</v>
      </c>
      <c r="BM227" s="136" t="s">
        <v>1300</v>
      </c>
    </row>
    <row r="228" spans="2:65" s="1" customFormat="1" ht="16.5" customHeight="1">
      <c r="B228" s="129"/>
      <c r="C228" s="238" t="s">
        <v>818</v>
      </c>
      <c r="D228" s="238" t="s">
        <v>366</v>
      </c>
      <c r="E228" s="239" t="s">
        <v>2177</v>
      </c>
      <c r="F228" s="240" t="s">
        <v>2178</v>
      </c>
      <c r="G228" s="241" t="s">
        <v>1145</v>
      </c>
      <c r="H228" s="242">
        <v>1</v>
      </c>
      <c r="I228" s="159"/>
      <c r="J228" s="249">
        <f t="shared" si="40"/>
        <v>0</v>
      </c>
      <c r="K228" s="158" t="s">
        <v>1</v>
      </c>
      <c r="L228" s="160"/>
      <c r="M228" s="161" t="s">
        <v>1</v>
      </c>
      <c r="N228" s="162" t="s">
        <v>43</v>
      </c>
      <c r="P228" s="134">
        <f t="shared" si="41"/>
        <v>0</v>
      </c>
      <c r="Q228" s="134">
        <v>0</v>
      </c>
      <c r="R228" s="134">
        <f t="shared" si="42"/>
        <v>0</v>
      </c>
      <c r="S228" s="134">
        <v>0</v>
      </c>
      <c r="T228" s="135">
        <f t="shared" si="43"/>
        <v>0</v>
      </c>
      <c r="AR228" s="136" t="s">
        <v>208</v>
      </c>
      <c r="AT228" s="136" t="s">
        <v>366</v>
      </c>
      <c r="AU228" s="136" t="s">
        <v>86</v>
      </c>
      <c r="AY228" s="17" t="s">
        <v>153</v>
      </c>
      <c r="BE228" s="137">
        <f t="shared" si="44"/>
        <v>0</v>
      </c>
      <c r="BF228" s="137">
        <f t="shared" si="45"/>
        <v>0</v>
      </c>
      <c r="BG228" s="137">
        <f t="shared" si="46"/>
        <v>0</v>
      </c>
      <c r="BH228" s="137">
        <f t="shared" si="47"/>
        <v>0</v>
      </c>
      <c r="BI228" s="137">
        <f t="shared" si="48"/>
        <v>0</v>
      </c>
      <c r="BJ228" s="17" t="s">
        <v>86</v>
      </c>
      <c r="BK228" s="137">
        <f t="shared" si="49"/>
        <v>0</v>
      </c>
      <c r="BL228" s="17" t="s">
        <v>160</v>
      </c>
      <c r="BM228" s="136" t="s">
        <v>1310</v>
      </c>
    </row>
    <row r="229" spans="2:65" s="1" customFormat="1" ht="16.5" customHeight="1">
      <c r="B229" s="129"/>
      <c r="C229" s="214" t="s">
        <v>822</v>
      </c>
      <c r="D229" s="214" t="s">
        <v>155</v>
      </c>
      <c r="E229" s="215" t="s">
        <v>2179</v>
      </c>
      <c r="F229" s="216" t="s">
        <v>2180</v>
      </c>
      <c r="G229" s="217" t="s">
        <v>1145</v>
      </c>
      <c r="H229" s="218">
        <v>1</v>
      </c>
      <c r="I229" s="131"/>
      <c r="J229" s="248">
        <f t="shared" si="40"/>
        <v>0</v>
      </c>
      <c r="K229" s="130" t="s">
        <v>1</v>
      </c>
      <c r="L229" s="32"/>
      <c r="M229" s="132" t="s">
        <v>1</v>
      </c>
      <c r="N229" s="133" t="s">
        <v>43</v>
      </c>
      <c r="P229" s="134">
        <f t="shared" si="41"/>
        <v>0</v>
      </c>
      <c r="Q229" s="134">
        <v>0</v>
      </c>
      <c r="R229" s="134">
        <f t="shared" si="42"/>
        <v>0</v>
      </c>
      <c r="S229" s="134">
        <v>0</v>
      </c>
      <c r="T229" s="135">
        <f t="shared" si="43"/>
        <v>0</v>
      </c>
      <c r="AR229" s="136" t="s">
        <v>160</v>
      </c>
      <c r="AT229" s="136" t="s">
        <v>155</v>
      </c>
      <c r="AU229" s="136" t="s">
        <v>86</v>
      </c>
      <c r="AY229" s="17" t="s">
        <v>153</v>
      </c>
      <c r="BE229" s="137">
        <f t="shared" si="44"/>
        <v>0</v>
      </c>
      <c r="BF229" s="137">
        <f t="shared" si="45"/>
        <v>0</v>
      </c>
      <c r="BG229" s="137">
        <f t="shared" si="46"/>
        <v>0</v>
      </c>
      <c r="BH229" s="137">
        <f t="shared" si="47"/>
        <v>0</v>
      </c>
      <c r="BI229" s="137">
        <f t="shared" si="48"/>
        <v>0</v>
      </c>
      <c r="BJ229" s="17" t="s">
        <v>86</v>
      </c>
      <c r="BK229" s="137">
        <f t="shared" si="49"/>
        <v>0</v>
      </c>
      <c r="BL229" s="17" t="s">
        <v>160</v>
      </c>
      <c r="BM229" s="136" t="s">
        <v>1320</v>
      </c>
    </row>
    <row r="230" spans="2:65" s="1" customFormat="1" ht="16.5" customHeight="1">
      <c r="B230" s="129"/>
      <c r="C230" s="238" t="s">
        <v>827</v>
      </c>
      <c r="D230" s="238" t="s">
        <v>366</v>
      </c>
      <c r="E230" s="239" t="s">
        <v>2181</v>
      </c>
      <c r="F230" s="240" t="s">
        <v>2180</v>
      </c>
      <c r="G230" s="241" t="s">
        <v>1145</v>
      </c>
      <c r="H230" s="242">
        <v>1</v>
      </c>
      <c r="I230" s="159"/>
      <c r="J230" s="249">
        <f t="shared" si="40"/>
        <v>0</v>
      </c>
      <c r="K230" s="158" t="s">
        <v>1</v>
      </c>
      <c r="L230" s="160"/>
      <c r="M230" s="161" t="s">
        <v>1</v>
      </c>
      <c r="N230" s="162" t="s">
        <v>43</v>
      </c>
      <c r="P230" s="134">
        <f t="shared" si="41"/>
        <v>0</v>
      </c>
      <c r="Q230" s="134">
        <v>0</v>
      </c>
      <c r="R230" s="134">
        <f t="shared" si="42"/>
        <v>0</v>
      </c>
      <c r="S230" s="134">
        <v>0</v>
      </c>
      <c r="T230" s="135">
        <f t="shared" si="43"/>
        <v>0</v>
      </c>
      <c r="AR230" s="136" t="s">
        <v>208</v>
      </c>
      <c r="AT230" s="136" t="s">
        <v>366</v>
      </c>
      <c r="AU230" s="136" t="s">
        <v>86</v>
      </c>
      <c r="AY230" s="17" t="s">
        <v>153</v>
      </c>
      <c r="BE230" s="137">
        <f t="shared" si="44"/>
        <v>0</v>
      </c>
      <c r="BF230" s="137">
        <f t="shared" si="45"/>
        <v>0</v>
      </c>
      <c r="BG230" s="137">
        <f t="shared" si="46"/>
        <v>0</v>
      </c>
      <c r="BH230" s="137">
        <f t="shared" si="47"/>
        <v>0</v>
      </c>
      <c r="BI230" s="137">
        <f t="shared" si="48"/>
        <v>0</v>
      </c>
      <c r="BJ230" s="17" t="s">
        <v>86</v>
      </c>
      <c r="BK230" s="137">
        <f t="shared" si="49"/>
        <v>0</v>
      </c>
      <c r="BL230" s="17" t="s">
        <v>160</v>
      </c>
      <c r="BM230" s="136" t="s">
        <v>1329</v>
      </c>
    </row>
    <row r="231" spans="2:65" s="1" customFormat="1" ht="16.5" customHeight="1">
      <c r="B231" s="129"/>
      <c r="C231" s="214" t="s">
        <v>831</v>
      </c>
      <c r="D231" s="214" t="s">
        <v>155</v>
      </c>
      <c r="E231" s="215" t="s">
        <v>2209</v>
      </c>
      <c r="F231" s="216" t="s">
        <v>2210</v>
      </c>
      <c r="G231" s="217" t="s">
        <v>1145</v>
      </c>
      <c r="H231" s="218">
        <v>1</v>
      </c>
      <c r="I231" s="131"/>
      <c r="J231" s="248">
        <f t="shared" si="40"/>
        <v>0</v>
      </c>
      <c r="K231" s="130" t="s">
        <v>1</v>
      </c>
      <c r="L231" s="32"/>
      <c r="M231" s="132" t="s">
        <v>1</v>
      </c>
      <c r="N231" s="133" t="s">
        <v>43</v>
      </c>
      <c r="P231" s="134">
        <f t="shared" si="41"/>
        <v>0</v>
      </c>
      <c r="Q231" s="134">
        <v>0</v>
      </c>
      <c r="R231" s="134">
        <f t="shared" si="42"/>
        <v>0</v>
      </c>
      <c r="S231" s="134">
        <v>0</v>
      </c>
      <c r="T231" s="135">
        <f t="shared" si="43"/>
        <v>0</v>
      </c>
      <c r="AR231" s="136" t="s">
        <v>160</v>
      </c>
      <c r="AT231" s="136" t="s">
        <v>155</v>
      </c>
      <c r="AU231" s="136" t="s">
        <v>86</v>
      </c>
      <c r="AY231" s="17" t="s">
        <v>153</v>
      </c>
      <c r="BE231" s="137">
        <f t="shared" si="44"/>
        <v>0</v>
      </c>
      <c r="BF231" s="137">
        <f t="shared" si="45"/>
        <v>0</v>
      </c>
      <c r="BG231" s="137">
        <f t="shared" si="46"/>
        <v>0</v>
      </c>
      <c r="BH231" s="137">
        <f t="shared" si="47"/>
        <v>0</v>
      </c>
      <c r="BI231" s="137">
        <f t="shared" si="48"/>
        <v>0</v>
      </c>
      <c r="BJ231" s="17" t="s">
        <v>86</v>
      </c>
      <c r="BK231" s="137">
        <f t="shared" si="49"/>
        <v>0</v>
      </c>
      <c r="BL231" s="17" t="s">
        <v>160</v>
      </c>
      <c r="BM231" s="136" t="s">
        <v>1344</v>
      </c>
    </row>
    <row r="232" spans="2:65" s="1" customFormat="1" ht="16.5" customHeight="1">
      <c r="B232" s="129"/>
      <c r="C232" s="238" t="s">
        <v>835</v>
      </c>
      <c r="D232" s="238" t="s">
        <v>366</v>
      </c>
      <c r="E232" s="239" t="s">
        <v>2211</v>
      </c>
      <c r="F232" s="240" t="s">
        <v>2210</v>
      </c>
      <c r="G232" s="241" t="s">
        <v>1145</v>
      </c>
      <c r="H232" s="242">
        <v>1</v>
      </c>
      <c r="I232" s="159"/>
      <c r="J232" s="249">
        <f t="shared" si="40"/>
        <v>0</v>
      </c>
      <c r="K232" s="158" t="s">
        <v>1</v>
      </c>
      <c r="L232" s="160"/>
      <c r="M232" s="161" t="s">
        <v>1</v>
      </c>
      <c r="N232" s="162" t="s">
        <v>43</v>
      </c>
      <c r="P232" s="134">
        <f t="shared" si="41"/>
        <v>0</v>
      </c>
      <c r="Q232" s="134">
        <v>0</v>
      </c>
      <c r="R232" s="134">
        <f t="shared" si="42"/>
        <v>0</v>
      </c>
      <c r="S232" s="134">
        <v>0</v>
      </c>
      <c r="T232" s="135">
        <f t="shared" si="43"/>
        <v>0</v>
      </c>
      <c r="AR232" s="136" t="s">
        <v>208</v>
      </c>
      <c r="AT232" s="136" t="s">
        <v>366</v>
      </c>
      <c r="AU232" s="136" t="s">
        <v>86</v>
      </c>
      <c r="AY232" s="17" t="s">
        <v>153</v>
      </c>
      <c r="BE232" s="137">
        <f t="shared" si="44"/>
        <v>0</v>
      </c>
      <c r="BF232" s="137">
        <f t="shared" si="45"/>
        <v>0</v>
      </c>
      <c r="BG232" s="137">
        <f t="shared" si="46"/>
        <v>0</v>
      </c>
      <c r="BH232" s="137">
        <f t="shared" si="47"/>
        <v>0</v>
      </c>
      <c r="BI232" s="137">
        <f t="shared" si="48"/>
        <v>0</v>
      </c>
      <c r="BJ232" s="17" t="s">
        <v>86</v>
      </c>
      <c r="BK232" s="137">
        <f t="shared" si="49"/>
        <v>0</v>
      </c>
      <c r="BL232" s="17" t="s">
        <v>160</v>
      </c>
      <c r="BM232" s="136" t="s">
        <v>1356</v>
      </c>
    </row>
    <row r="233" spans="2:65" s="1" customFormat="1" ht="16.5" customHeight="1">
      <c r="B233" s="129"/>
      <c r="C233" s="214" t="s">
        <v>841</v>
      </c>
      <c r="D233" s="214" t="s">
        <v>155</v>
      </c>
      <c r="E233" s="215" t="s">
        <v>2185</v>
      </c>
      <c r="F233" s="216" t="s">
        <v>2186</v>
      </c>
      <c r="G233" s="217" t="s">
        <v>1145</v>
      </c>
      <c r="H233" s="218">
        <v>6</v>
      </c>
      <c r="I233" s="131"/>
      <c r="J233" s="248">
        <f t="shared" si="40"/>
        <v>0</v>
      </c>
      <c r="K233" s="130" t="s">
        <v>1</v>
      </c>
      <c r="L233" s="32"/>
      <c r="M233" s="132" t="s">
        <v>1</v>
      </c>
      <c r="N233" s="133" t="s">
        <v>43</v>
      </c>
      <c r="P233" s="134">
        <f t="shared" si="41"/>
        <v>0</v>
      </c>
      <c r="Q233" s="134">
        <v>0</v>
      </c>
      <c r="R233" s="134">
        <f t="shared" si="42"/>
        <v>0</v>
      </c>
      <c r="S233" s="134">
        <v>0</v>
      </c>
      <c r="T233" s="135">
        <f t="shared" si="43"/>
        <v>0</v>
      </c>
      <c r="AR233" s="136" t="s">
        <v>160</v>
      </c>
      <c r="AT233" s="136" t="s">
        <v>155</v>
      </c>
      <c r="AU233" s="136" t="s">
        <v>86</v>
      </c>
      <c r="AY233" s="17" t="s">
        <v>153</v>
      </c>
      <c r="BE233" s="137">
        <f t="shared" si="44"/>
        <v>0</v>
      </c>
      <c r="BF233" s="137">
        <f t="shared" si="45"/>
        <v>0</v>
      </c>
      <c r="BG233" s="137">
        <f t="shared" si="46"/>
        <v>0</v>
      </c>
      <c r="BH233" s="137">
        <f t="shared" si="47"/>
        <v>0</v>
      </c>
      <c r="BI233" s="137">
        <f t="shared" si="48"/>
        <v>0</v>
      </c>
      <c r="BJ233" s="17" t="s">
        <v>86</v>
      </c>
      <c r="BK233" s="137">
        <f t="shared" si="49"/>
        <v>0</v>
      </c>
      <c r="BL233" s="17" t="s">
        <v>160</v>
      </c>
      <c r="BM233" s="136" t="s">
        <v>1372</v>
      </c>
    </row>
    <row r="234" spans="2:65" s="1" customFormat="1" ht="16.5" customHeight="1">
      <c r="B234" s="129"/>
      <c r="C234" s="238" t="s">
        <v>849</v>
      </c>
      <c r="D234" s="238" t="s">
        <v>366</v>
      </c>
      <c r="E234" s="239" t="s">
        <v>2187</v>
      </c>
      <c r="F234" s="240" t="s">
        <v>2186</v>
      </c>
      <c r="G234" s="241" t="s">
        <v>1145</v>
      </c>
      <c r="H234" s="242">
        <v>6</v>
      </c>
      <c r="I234" s="159"/>
      <c r="J234" s="249">
        <f t="shared" si="40"/>
        <v>0</v>
      </c>
      <c r="K234" s="158" t="s">
        <v>1</v>
      </c>
      <c r="L234" s="160"/>
      <c r="M234" s="161" t="s">
        <v>1</v>
      </c>
      <c r="N234" s="162" t="s">
        <v>43</v>
      </c>
      <c r="P234" s="134">
        <f t="shared" si="41"/>
        <v>0</v>
      </c>
      <c r="Q234" s="134">
        <v>0</v>
      </c>
      <c r="R234" s="134">
        <f t="shared" si="42"/>
        <v>0</v>
      </c>
      <c r="S234" s="134">
        <v>0</v>
      </c>
      <c r="T234" s="135">
        <f t="shared" si="43"/>
        <v>0</v>
      </c>
      <c r="AR234" s="136" t="s">
        <v>208</v>
      </c>
      <c r="AT234" s="136" t="s">
        <v>366</v>
      </c>
      <c r="AU234" s="136" t="s">
        <v>86</v>
      </c>
      <c r="AY234" s="17" t="s">
        <v>153</v>
      </c>
      <c r="BE234" s="137">
        <f t="shared" si="44"/>
        <v>0</v>
      </c>
      <c r="BF234" s="137">
        <f t="shared" si="45"/>
        <v>0</v>
      </c>
      <c r="BG234" s="137">
        <f t="shared" si="46"/>
        <v>0</v>
      </c>
      <c r="BH234" s="137">
        <f t="shared" si="47"/>
        <v>0</v>
      </c>
      <c r="BI234" s="137">
        <f t="shared" si="48"/>
        <v>0</v>
      </c>
      <c r="BJ234" s="17" t="s">
        <v>86</v>
      </c>
      <c r="BK234" s="137">
        <f t="shared" si="49"/>
        <v>0</v>
      </c>
      <c r="BL234" s="17" t="s">
        <v>160</v>
      </c>
      <c r="BM234" s="136" t="s">
        <v>1380</v>
      </c>
    </row>
    <row r="235" spans="2:65" s="1" customFormat="1" ht="16.5" customHeight="1">
      <c r="B235" s="129"/>
      <c r="C235" s="214" t="s">
        <v>855</v>
      </c>
      <c r="D235" s="214" t="s">
        <v>155</v>
      </c>
      <c r="E235" s="215" t="s">
        <v>2188</v>
      </c>
      <c r="F235" s="216" t="s">
        <v>2189</v>
      </c>
      <c r="G235" s="217" t="s">
        <v>1145</v>
      </c>
      <c r="H235" s="218">
        <v>5</v>
      </c>
      <c r="I235" s="131"/>
      <c r="J235" s="248">
        <f t="shared" si="40"/>
        <v>0</v>
      </c>
      <c r="K235" s="130" t="s">
        <v>1</v>
      </c>
      <c r="L235" s="32"/>
      <c r="M235" s="132" t="s">
        <v>1</v>
      </c>
      <c r="N235" s="133" t="s">
        <v>43</v>
      </c>
      <c r="P235" s="134">
        <f t="shared" si="41"/>
        <v>0</v>
      </c>
      <c r="Q235" s="134">
        <v>0</v>
      </c>
      <c r="R235" s="134">
        <f t="shared" si="42"/>
        <v>0</v>
      </c>
      <c r="S235" s="134">
        <v>0</v>
      </c>
      <c r="T235" s="135">
        <f t="shared" si="43"/>
        <v>0</v>
      </c>
      <c r="AR235" s="136" t="s">
        <v>160</v>
      </c>
      <c r="AT235" s="136" t="s">
        <v>155</v>
      </c>
      <c r="AU235" s="136" t="s">
        <v>86</v>
      </c>
      <c r="AY235" s="17" t="s">
        <v>153</v>
      </c>
      <c r="BE235" s="137">
        <f t="shared" si="44"/>
        <v>0</v>
      </c>
      <c r="BF235" s="137">
        <f t="shared" si="45"/>
        <v>0</v>
      </c>
      <c r="BG235" s="137">
        <f t="shared" si="46"/>
        <v>0</v>
      </c>
      <c r="BH235" s="137">
        <f t="shared" si="47"/>
        <v>0</v>
      </c>
      <c r="BI235" s="137">
        <f t="shared" si="48"/>
        <v>0</v>
      </c>
      <c r="BJ235" s="17" t="s">
        <v>86</v>
      </c>
      <c r="BK235" s="137">
        <f t="shared" si="49"/>
        <v>0</v>
      </c>
      <c r="BL235" s="17" t="s">
        <v>160</v>
      </c>
      <c r="BM235" s="136" t="s">
        <v>1388</v>
      </c>
    </row>
    <row r="236" spans="2:65" s="1" customFormat="1" ht="16.5" customHeight="1">
      <c r="B236" s="129"/>
      <c r="C236" s="238" t="s">
        <v>860</v>
      </c>
      <c r="D236" s="238" t="s">
        <v>366</v>
      </c>
      <c r="E236" s="239" t="s">
        <v>2190</v>
      </c>
      <c r="F236" s="240" t="s">
        <v>2189</v>
      </c>
      <c r="G236" s="241" t="s">
        <v>1145</v>
      </c>
      <c r="H236" s="242">
        <v>5</v>
      </c>
      <c r="I236" s="159"/>
      <c r="J236" s="249">
        <f t="shared" si="40"/>
        <v>0</v>
      </c>
      <c r="K236" s="158" t="s">
        <v>1</v>
      </c>
      <c r="L236" s="160"/>
      <c r="M236" s="161" t="s">
        <v>1</v>
      </c>
      <c r="N236" s="162" t="s">
        <v>43</v>
      </c>
      <c r="P236" s="134">
        <f t="shared" si="41"/>
        <v>0</v>
      </c>
      <c r="Q236" s="134">
        <v>0</v>
      </c>
      <c r="R236" s="134">
        <f t="shared" si="42"/>
        <v>0</v>
      </c>
      <c r="S236" s="134">
        <v>0</v>
      </c>
      <c r="T236" s="135">
        <f t="shared" si="43"/>
        <v>0</v>
      </c>
      <c r="AR236" s="136" t="s">
        <v>208</v>
      </c>
      <c r="AT236" s="136" t="s">
        <v>366</v>
      </c>
      <c r="AU236" s="136" t="s">
        <v>86</v>
      </c>
      <c r="AY236" s="17" t="s">
        <v>153</v>
      </c>
      <c r="BE236" s="137">
        <f t="shared" si="44"/>
        <v>0</v>
      </c>
      <c r="BF236" s="137">
        <f t="shared" si="45"/>
        <v>0</v>
      </c>
      <c r="BG236" s="137">
        <f t="shared" si="46"/>
        <v>0</v>
      </c>
      <c r="BH236" s="137">
        <f t="shared" si="47"/>
        <v>0</v>
      </c>
      <c r="BI236" s="137">
        <f t="shared" si="48"/>
        <v>0</v>
      </c>
      <c r="BJ236" s="17" t="s">
        <v>86</v>
      </c>
      <c r="BK236" s="137">
        <f t="shared" si="49"/>
        <v>0</v>
      </c>
      <c r="BL236" s="17" t="s">
        <v>160</v>
      </c>
      <c r="BM236" s="136" t="s">
        <v>1399</v>
      </c>
    </row>
    <row r="237" spans="2:65" s="1" customFormat="1" ht="16.5" customHeight="1">
      <c r="B237" s="129"/>
      <c r="C237" s="214" t="s">
        <v>865</v>
      </c>
      <c r="D237" s="214" t="s">
        <v>155</v>
      </c>
      <c r="E237" s="215" t="s">
        <v>2194</v>
      </c>
      <c r="F237" s="216" t="s">
        <v>2195</v>
      </c>
      <c r="G237" s="217" t="s">
        <v>1145</v>
      </c>
      <c r="H237" s="218">
        <v>1</v>
      </c>
      <c r="I237" s="131"/>
      <c r="J237" s="248">
        <f t="shared" si="40"/>
        <v>0</v>
      </c>
      <c r="K237" s="130" t="s">
        <v>1</v>
      </c>
      <c r="L237" s="32"/>
      <c r="M237" s="132" t="s">
        <v>1</v>
      </c>
      <c r="N237" s="133" t="s">
        <v>43</v>
      </c>
      <c r="P237" s="134">
        <f t="shared" si="41"/>
        <v>0</v>
      </c>
      <c r="Q237" s="134">
        <v>0</v>
      </c>
      <c r="R237" s="134">
        <f t="shared" si="42"/>
        <v>0</v>
      </c>
      <c r="S237" s="134">
        <v>0</v>
      </c>
      <c r="T237" s="135">
        <f t="shared" si="43"/>
        <v>0</v>
      </c>
      <c r="AR237" s="136" t="s">
        <v>160</v>
      </c>
      <c r="AT237" s="136" t="s">
        <v>155</v>
      </c>
      <c r="AU237" s="136" t="s">
        <v>86</v>
      </c>
      <c r="AY237" s="17" t="s">
        <v>153</v>
      </c>
      <c r="BE237" s="137">
        <f t="shared" si="44"/>
        <v>0</v>
      </c>
      <c r="BF237" s="137">
        <f t="shared" si="45"/>
        <v>0</v>
      </c>
      <c r="BG237" s="137">
        <f t="shared" si="46"/>
        <v>0</v>
      </c>
      <c r="BH237" s="137">
        <f t="shared" si="47"/>
        <v>0</v>
      </c>
      <c r="BI237" s="137">
        <f t="shared" si="48"/>
        <v>0</v>
      </c>
      <c r="BJ237" s="17" t="s">
        <v>86</v>
      </c>
      <c r="BK237" s="137">
        <f t="shared" si="49"/>
        <v>0</v>
      </c>
      <c r="BL237" s="17" t="s">
        <v>160</v>
      </c>
      <c r="BM237" s="136" t="s">
        <v>1409</v>
      </c>
    </row>
    <row r="238" spans="2:65" s="1" customFormat="1" ht="16.5" customHeight="1">
      <c r="B238" s="129"/>
      <c r="C238" s="238" t="s">
        <v>870</v>
      </c>
      <c r="D238" s="238" t="s">
        <v>366</v>
      </c>
      <c r="E238" s="239" t="s">
        <v>2196</v>
      </c>
      <c r="F238" s="240" t="s">
        <v>2195</v>
      </c>
      <c r="G238" s="241" t="s">
        <v>1145</v>
      </c>
      <c r="H238" s="242">
        <v>1</v>
      </c>
      <c r="I238" s="159"/>
      <c r="J238" s="249">
        <f t="shared" si="40"/>
        <v>0</v>
      </c>
      <c r="K238" s="158" t="s">
        <v>1</v>
      </c>
      <c r="L238" s="160"/>
      <c r="M238" s="161" t="s">
        <v>1</v>
      </c>
      <c r="N238" s="162" t="s">
        <v>43</v>
      </c>
      <c r="P238" s="134">
        <f t="shared" si="41"/>
        <v>0</v>
      </c>
      <c r="Q238" s="134">
        <v>0</v>
      </c>
      <c r="R238" s="134">
        <f t="shared" si="42"/>
        <v>0</v>
      </c>
      <c r="S238" s="134">
        <v>0</v>
      </c>
      <c r="T238" s="135">
        <f t="shared" si="43"/>
        <v>0</v>
      </c>
      <c r="AR238" s="136" t="s">
        <v>208</v>
      </c>
      <c r="AT238" s="136" t="s">
        <v>366</v>
      </c>
      <c r="AU238" s="136" t="s">
        <v>86</v>
      </c>
      <c r="AY238" s="17" t="s">
        <v>153</v>
      </c>
      <c r="BE238" s="137">
        <f t="shared" si="44"/>
        <v>0</v>
      </c>
      <c r="BF238" s="137">
        <f t="shared" si="45"/>
        <v>0</v>
      </c>
      <c r="BG238" s="137">
        <f t="shared" si="46"/>
        <v>0</v>
      </c>
      <c r="BH238" s="137">
        <f t="shared" si="47"/>
        <v>0</v>
      </c>
      <c r="BI238" s="137">
        <f t="shared" si="48"/>
        <v>0</v>
      </c>
      <c r="BJ238" s="17" t="s">
        <v>86</v>
      </c>
      <c r="BK238" s="137">
        <f t="shared" si="49"/>
        <v>0</v>
      </c>
      <c r="BL238" s="17" t="s">
        <v>160</v>
      </c>
      <c r="BM238" s="136" t="s">
        <v>1419</v>
      </c>
    </row>
    <row r="239" spans="2:65" s="1" customFormat="1" ht="16.5" customHeight="1">
      <c r="B239" s="129"/>
      <c r="C239" s="214" t="s">
        <v>877</v>
      </c>
      <c r="D239" s="214" t="s">
        <v>155</v>
      </c>
      <c r="E239" s="215" t="s">
        <v>2203</v>
      </c>
      <c r="F239" s="216" t="s">
        <v>2204</v>
      </c>
      <c r="G239" s="217" t="s">
        <v>1145</v>
      </c>
      <c r="H239" s="218">
        <v>3</v>
      </c>
      <c r="I239" s="131"/>
      <c r="J239" s="248">
        <f t="shared" si="40"/>
        <v>0</v>
      </c>
      <c r="K239" s="130" t="s">
        <v>1</v>
      </c>
      <c r="L239" s="32"/>
      <c r="M239" s="132" t="s">
        <v>1</v>
      </c>
      <c r="N239" s="133" t="s">
        <v>43</v>
      </c>
      <c r="P239" s="134">
        <f t="shared" si="41"/>
        <v>0</v>
      </c>
      <c r="Q239" s="134">
        <v>0</v>
      </c>
      <c r="R239" s="134">
        <f t="shared" si="42"/>
        <v>0</v>
      </c>
      <c r="S239" s="134">
        <v>0</v>
      </c>
      <c r="T239" s="135">
        <f t="shared" si="43"/>
        <v>0</v>
      </c>
      <c r="AR239" s="136" t="s">
        <v>160</v>
      </c>
      <c r="AT239" s="136" t="s">
        <v>155</v>
      </c>
      <c r="AU239" s="136" t="s">
        <v>86</v>
      </c>
      <c r="AY239" s="17" t="s">
        <v>153</v>
      </c>
      <c r="BE239" s="137">
        <f t="shared" si="44"/>
        <v>0</v>
      </c>
      <c r="BF239" s="137">
        <f t="shared" si="45"/>
        <v>0</v>
      </c>
      <c r="BG239" s="137">
        <f t="shared" si="46"/>
        <v>0</v>
      </c>
      <c r="BH239" s="137">
        <f t="shared" si="47"/>
        <v>0</v>
      </c>
      <c r="BI239" s="137">
        <f t="shared" si="48"/>
        <v>0</v>
      </c>
      <c r="BJ239" s="17" t="s">
        <v>86</v>
      </c>
      <c r="BK239" s="137">
        <f t="shared" si="49"/>
        <v>0</v>
      </c>
      <c r="BL239" s="17" t="s">
        <v>160</v>
      </c>
      <c r="BM239" s="136" t="s">
        <v>1437</v>
      </c>
    </row>
    <row r="240" spans="2:65" s="1" customFormat="1" ht="16.5" customHeight="1">
      <c r="B240" s="129"/>
      <c r="C240" s="238" t="s">
        <v>883</v>
      </c>
      <c r="D240" s="238" t="s">
        <v>366</v>
      </c>
      <c r="E240" s="239" t="s">
        <v>2205</v>
      </c>
      <c r="F240" s="240" t="s">
        <v>2204</v>
      </c>
      <c r="G240" s="241" t="s">
        <v>1145</v>
      </c>
      <c r="H240" s="242">
        <v>3</v>
      </c>
      <c r="I240" s="159"/>
      <c r="J240" s="249">
        <f t="shared" si="40"/>
        <v>0</v>
      </c>
      <c r="K240" s="158" t="s">
        <v>1</v>
      </c>
      <c r="L240" s="160"/>
      <c r="M240" s="161" t="s">
        <v>1</v>
      </c>
      <c r="N240" s="162" t="s">
        <v>43</v>
      </c>
      <c r="P240" s="134">
        <f t="shared" si="41"/>
        <v>0</v>
      </c>
      <c r="Q240" s="134">
        <v>0</v>
      </c>
      <c r="R240" s="134">
        <f t="shared" si="42"/>
        <v>0</v>
      </c>
      <c r="S240" s="134">
        <v>0</v>
      </c>
      <c r="T240" s="135">
        <f t="shared" si="43"/>
        <v>0</v>
      </c>
      <c r="AR240" s="136" t="s">
        <v>208</v>
      </c>
      <c r="AT240" s="136" t="s">
        <v>366</v>
      </c>
      <c r="AU240" s="136" t="s">
        <v>86</v>
      </c>
      <c r="AY240" s="17" t="s">
        <v>153</v>
      </c>
      <c r="BE240" s="137">
        <f t="shared" si="44"/>
        <v>0</v>
      </c>
      <c r="BF240" s="137">
        <f t="shared" si="45"/>
        <v>0</v>
      </c>
      <c r="BG240" s="137">
        <f t="shared" si="46"/>
        <v>0</v>
      </c>
      <c r="BH240" s="137">
        <f t="shared" si="47"/>
        <v>0</v>
      </c>
      <c r="BI240" s="137">
        <f t="shared" si="48"/>
        <v>0</v>
      </c>
      <c r="BJ240" s="17" t="s">
        <v>86</v>
      </c>
      <c r="BK240" s="137">
        <f t="shared" si="49"/>
        <v>0</v>
      </c>
      <c r="BL240" s="17" t="s">
        <v>160</v>
      </c>
      <c r="BM240" s="136" t="s">
        <v>1447</v>
      </c>
    </row>
    <row r="241" spans="2:65" s="1" customFormat="1" ht="16.5" customHeight="1">
      <c r="B241" s="129"/>
      <c r="C241" s="214" t="s">
        <v>886</v>
      </c>
      <c r="D241" s="214" t="s">
        <v>155</v>
      </c>
      <c r="E241" s="215" t="s">
        <v>2206</v>
      </c>
      <c r="F241" s="216" t="s">
        <v>2207</v>
      </c>
      <c r="G241" s="217" t="s">
        <v>1145</v>
      </c>
      <c r="H241" s="218">
        <v>1</v>
      </c>
      <c r="I241" s="131"/>
      <c r="J241" s="248">
        <f t="shared" si="40"/>
        <v>0</v>
      </c>
      <c r="K241" s="130" t="s">
        <v>1</v>
      </c>
      <c r="L241" s="32"/>
      <c r="M241" s="132" t="s">
        <v>1</v>
      </c>
      <c r="N241" s="133" t="s">
        <v>43</v>
      </c>
      <c r="P241" s="134">
        <f t="shared" si="41"/>
        <v>0</v>
      </c>
      <c r="Q241" s="134">
        <v>0</v>
      </c>
      <c r="R241" s="134">
        <f t="shared" si="42"/>
        <v>0</v>
      </c>
      <c r="S241" s="134">
        <v>0</v>
      </c>
      <c r="T241" s="135">
        <f t="shared" si="43"/>
        <v>0</v>
      </c>
      <c r="AR241" s="136" t="s">
        <v>160</v>
      </c>
      <c r="AT241" s="136" t="s">
        <v>155</v>
      </c>
      <c r="AU241" s="136" t="s">
        <v>86</v>
      </c>
      <c r="AY241" s="17" t="s">
        <v>153</v>
      </c>
      <c r="BE241" s="137">
        <f t="shared" si="44"/>
        <v>0</v>
      </c>
      <c r="BF241" s="137">
        <f t="shared" si="45"/>
        <v>0</v>
      </c>
      <c r="BG241" s="137">
        <f t="shared" si="46"/>
        <v>0</v>
      </c>
      <c r="BH241" s="137">
        <f t="shared" si="47"/>
        <v>0</v>
      </c>
      <c r="BI241" s="137">
        <f t="shared" si="48"/>
        <v>0</v>
      </c>
      <c r="BJ241" s="17" t="s">
        <v>86</v>
      </c>
      <c r="BK241" s="137">
        <f t="shared" si="49"/>
        <v>0</v>
      </c>
      <c r="BL241" s="17" t="s">
        <v>160</v>
      </c>
      <c r="BM241" s="136" t="s">
        <v>1455</v>
      </c>
    </row>
    <row r="242" spans="2:65" s="1" customFormat="1" ht="16.5" customHeight="1">
      <c r="B242" s="129"/>
      <c r="C242" s="238" t="s">
        <v>892</v>
      </c>
      <c r="D242" s="238" t="s">
        <v>366</v>
      </c>
      <c r="E242" s="239" t="s">
        <v>2208</v>
      </c>
      <c r="F242" s="240" t="s">
        <v>2207</v>
      </c>
      <c r="G242" s="241" t="s">
        <v>1145</v>
      </c>
      <c r="H242" s="242">
        <v>1</v>
      </c>
      <c r="I242" s="159"/>
      <c r="J242" s="249">
        <f t="shared" si="40"/>
        <v>0</v>
      </c>
      <c r="K242" s="158" t="s">
        <v>1</v>
      </c>
      <c r="L242" s="160"/>
      <c r="M242" s="161" t="s">
        <v>1</v>
      </c>
      <c r="N242" s="162" t="s">
        <v>43</v>
      </c>
      <c r="P242" s="134">
        <f t="shared" si="41"/>
        <v>0</v>
      </c>
      <c r="Q242" s="134">
        <v>0</v>
      </c>
      <c r="R242" s="134">
        <f t="shared" si="42"/>
        <v>0</v>
      </c>
      <c r="S242" s="134">
        <v>0</v>
      </c>
      <c r="T242" s="135">
        <f t="shared" si="43"/>
        <v>0</v>
      </c>
      <c r="AR242" s="136" t="s">
        <v>208</v>
      </c>
      <c r="AT242" s="136" t="s">
        <v>366</v>
      </c>
      <c r="AU242" s="136" t="s">
        <v>86</v>
      </c>
      <c r="AY242" s="17" t="s">
        <v>153</v>
      </c>
      <c r="BE242" s="137">
        <f t="shared" si="44"/>
        <v>0</v>
      </c>
      <c r="BF242" s="137">
        <f t="shared" si="45"/>
        <v>0</v>
      </c>
      <c r="BG242" s="137">
        <f t="shared" si="46"/>
        <v>0</v>
      </c>
      <c r="BH242" s="137">
        <f t="shared" si="47"/>
        <v>0</v>
      </c>
      <c r="BI242" s="137">
        <f t="shared" si="48"/>
        <v>0</v>
      </c>
      <c r="BJ242" s="17" t="s">
        <v>86</v>
      </c>
      <c r="BK242" s="137">
        <f t="shared" si="49"/>
        <v>0</v>
      </c>
      <c r="BL242" s="17" t="s">
        <v>160</v>
      </c>
      <c r="BM242" s="136" t="s">
        <v>1464</v>
      </c>
    </row>
    <row r="243" spans="2:65" s="11" customFormat="1" ht="25.95" customHeight="1">
      <c r="B243" s="119"/>
      <c r="C243" s="235"/>
      <c r="D243" s="236" t="s">
        <v>77</v>
      </c>
      <c r="E243" s="243" t="s">
        <v>2212</v>
      </c>
      <c r="F243" s="243" t="s">
        <v>2213</v>
      </c>
      <c r="G243" s="235"/>
      <c r="H243" s="235"/>
      <c r="I243" s="122"/>
      <c r="J243" s="246">
        <f>BK243</f>
        <v>0</v>
      </c>
      <c r="L243" s="119"/>
      <c r="M243" s="123"/>
      <c r="P243" s="124">
        <f>SUM(P244:P255)</f>
        <v>0</v>
      </c>
      <c r="R243" s="124">
        <f>SUM(R244:R255)</f>
        <v>0</v>
      </c>
      <c r="T243" s="125">
        <f>SUM(T244:T255)</f>
        <v>0</v>
      </c>
      <c r="AR243" s="120" t="s">
        <v>166</v>
      </c>
      <c r="AT243" s="126" t="s">
        <v>77</v>
      </c>
      <c r="AU243" s="126" t="s">
        <v>78</v>
      </c>
      <c r="AY243" s="120" t="s">
        <v>153</v>
      </c>
      <c r="BK243" s="127">
        <f>SUM(BK244:BK255)</f>
        <v>0</v>
      </c>
    </row>
    <row r="244" spans="2:65" s="1" customFormat="1" ht="16.5" customHeight="1">
      <c r="B244" s="129"/>
      <c r="C244" s="214" t="s">
        <v>898</v>
      </c>
      <c r="D244" s="214" t="s">
        <v>155</v>
      </c>
      <c r="E244" s="215" t="s">
        <v>2214</v>
      </c>
      <c r="F244" s="216" t="s">
        <v>2215</v>
      </c>
      <c r="G244" s="217" t="s">
        <v>1145</v>
      </c>
      <c r="H244" s="218">
        <v>36</v>
      </c>
      <c r="I244" s="131"/>
      <c r="J244" s="248">
        <f t="shared" ref="J244:J255" si="50">ROUND(I244*H244,2)</f>
        <v>0</v>
      </c>
      <c r="K244" s="130" t="s">
        <v>1</v>
      </c>
      <c r="L244" s="32"/>
      <c r="M244" s="132" t="s">
        <v>1</v>
      </c>
      <c r="N244" s="133" t="s">
        <v>43</v>
      </c>
      <c r="P244" s="134">
        <f t="shared" ref="P244:P255" si="51">O244*H244</f>
        <v>0</v>
      </c>
      <c r="Q244" s="134">
        <v>0</v>
      </c>
      <c r="R244" s="134">
        <f t="shared" ref="R244:R255" si="52">Q244*H244</f>
        <v>0</v>
      </c>
      <c r="S244" s="134">
        <v>0</v>
      </c>
      <c r="T244" s="135">
        <f t="shared" ref="T244:T255" si="53">S244*H244</f>
        <v>0</v>
      </c>
      <c r="AR244" s="136" t="s">
        <v>160</v>
      </c>
      <c r="AT244" s="136" t="s">
        <v>155</v>
      </c>
      <c r="AU244" s="136" t="s">
        <v>86</v>
      </c>
      <c r="AY244" s="17" t="s">
        <v>153</v>
      </c>
      <c r="BE244" s="137">
        <f t="shared" ref="BE244:BE255" si="54">IF(N244="základní",J244,0)</f>
        <v>0</v>
      </c>
      <c r="BF244" s="137">
        <f t="shared" ref="BF244:BF255" si="55">IF(N244="snížená",J244,0)</f>
        <v>0</v>
      </c>
      <c r="BG244" s="137">
        <f t="shared" ref="BG244:BG255" si="56">IF(N244="zákl. přenesená",J244,0)</f>
        <v>0</v>
      </c>
      <c r="BH244" s="137">
        <f t="shared" ref="BH244:BH255" si="57">IF(N244="sníž. přenesená",J244,0)</f>
        <v>0</v>
      </c>
      <c r="BI244" s="137">
        <f t="shared" ref="BI244:BI255" si="58">IF(N244="nulová",J244,0)</f>
        <v>0</v>
      </c>
      <c r="BJ244" s="17" t="s">
        <v>86</v>
      </c>
      <c r="BK244" s="137">
        <f t="shared" ref="BK244:BK255" si="59">ROUND(I244*H244,2)</f>
        <v>0</v>
      </c>
      <c r="BL244" s="17" t="s">
        <v>160</v>
      </c>
      <c r="BM244" s="136" t="s">
        <v>1474</v>
      </c>
    </row>
    <row r="245" spans="2:65" s="1" customFormat="1" ht="16.5" customHeight="1">
      <c r="B245" s="129"/>
      <c r="C245" s="238" t="s">
        <v>903</v>
      </c>
      <c r="D245" s="238" t="s">
        <v>366</v>
      </c>
      <c r="E245" s="239" t="s">
        <v>2216</v>
      </c>
      <c r="F245" s="240" t="s">
        <v>2215</v>
      </c>
      <c r="G245" s="241" t="s">
        <v>1145</v>
      </c>
      <c r="H245" s="242">
        <v>36</v>
      </c>
      <c r="I245" s="159"/>
      <c r="J245" s="249">
        <f t="shared" si="50"/>
        <v>0</v>
      </c>
      <c r="K245" s="158" t="s">
        <v>1</v>
      </c>
      <c r="L245" s="160"/>
      <c r="M245" s="161" t="s">
        <v>1</v>
      </c>
      <c r="N245" s="162" t="s">
        <v>43</v>
      </c>
      <c r="P245" s="134">
        <f t="shared" si="51"/>
        <v>0</v>
      </c>
      <c r="Q245" s="134">
        <v>0</v>
      </c>
      <c r="R245" s="134">
        <f t="shared" si="52"/>
        <v>0</v>
      </c>
      <c r="S245" s="134">
        <v>0</v>
      </c>
      <c r="T245" s="135">
        <f t="shared" si="53"/>
        <v>0</v>
      </c>
      <c r="AR245" s="136" t="s">
        <v>208</v>
      </c>
      <c r="AT245" s="136" t="s">
        <v>366</v>
      </c>
      <c r="AU245" s="136" t="s">
        <v>86</v>
      </c>
      <c r="AY245" s="17" t="s">
        <v>153</v>
      </c>
      <c r="BE245" s="137">
        <f t="shared" si="54"/>
        <v>0</v>
      </c>
      <c r="BF245" s="137">
        <f t="shared" si="55"/>
        <v>0</v>
      </c>
      <c r="BG245" s="137">
        <f t="shared" si="56"/>
        <v>0</v>
      </c>
      <c r="BH245" s="137">
        <f t="shared" si="57"/>
        <v>0</v>
      </c>
      <c r="BI245" s="137">
        <f t="shared" si="58"/>
        <v>0</v>
      </c>
      <c r="BJ245" s="17" t="s">
        <v>86</v>
      </c>
      <c r="BK245" s="137">
        <f t="shared" si="59"/>
        <v>0</v>
      </c>
      <c r="BL245" s="17" t="s">
        <v>160</v>
      </c>
      <c r="BM245" s="136" t="s">
        <v>1496</v>
      </c>
    </row>
    <row r="246" spans="2:65" s="1" customFormat="1" ht="16.5" customHeight="1">
      <c r="B246" s="129"/>
      <c r="C246" s="214" t="s">
        <v>907</v>
      </c>
      <c r="D246" s="214" t="s">
        <v>155</v>
      </c>
      <c r="E246" s="215" t="s">
        <v>2217</v>
      </c>
      <c r="F246" s="216" t="s">
        <v>2218</v>
      </c>
      <c r="G246" s="217" t="s">
        <v>1145</v>
      </c>
      <c r="H246" s="218">
        <v>30</v>
      </c>
      <c r="I246" s="131"/>
      <c r="J246" s="248">
        <f t="shared" si="50"/>
        <v>0</v>
      </c>
      <c r="K246" s="130" t="s">
        <v>1</v>
      </c>
      <c r="L246" s="32"/>
      <c r="M246" s="132" t="s">
        <v>1</v>
      </c>
      <c r="N246" s="133" t="s">
        <v>43</v>
      </c>
      <c r="P246" s="134">
        <f t="shared" si="51"/>
        <v>0</v>
      </c>
      <c r="Q246" s="134">
        <v>0</v>
      </c>
      <c r="R246" s="134">
        <f t="shared" si="52"/>
        <v>0</v>
      </c>
      <c r="S246" s="134">
        <v>0</v>
      </c>
      <c r="T246" s="135">
        <f t="shared" si="53"/>
        <v>0</v>
      </c>
      <c r="AR246" s="136" t="s">
        <v>160</v>
      </c>
      <c r="AT246" s="136" t="s">
        <v>155</v>
      </c>
      <c r="AU246" s="136" t="s">
        <v>86</v>
      </c>
      <c r="AY246" s="17" t="s">
        <v>153</v>
      </c>
      <c r="BE246" s="137">
        <f t="shared" si="54"/>
        <v>0</v>
      </c>
      <c r="BF246" s="137">
        <f t="shared" si="55"/>
        <v>0</v>
      </c>
      <c r="BG246" s="137">
        <f t="shared" si="56"/>
        <v>0</v>
      </c>
      <c r="BH246" s="137">
        <f t="shared" si="57"/>
        <v>0</v>
      </c>
      <c r="BI246" s="137">
        <f t="shared" si="58"/>
        <v>0</v>
      </c>
      <c r="BJ246" s="17" t="s">
        <v>86</v>
      </c>
      <c r="BK246" s="137">
        <f t="shared" si="59"/>
        <v>0</v>
      </c>
      <c r="BL246" s="17" t="s">
        <v>160</v>
      </c>
      <c r="BM246" s="136" t="s">
        <v>1511</v>
      </c>
    </row>
    <row r="247" spans="2:65" s="1" customFormat="1" ht="16.5" customHeight="1">
      <c r="B247" s="129"/>
      <c r="C247" s="238" t="s">
        <v>911</v>
      </c>
      <c r="D247" s="238" t="s">
        <v>366</v>
      </c>
      <c r="E247" s="239" t="s">
        <v>2219</v>
      </c>
      <c r="F247" s="240" t="s">
        <v>2218</v>
      </c>
      <c r="G247" s="241" t="s">
        <v>1145</v>
      </c>
      <c r="H247" s="242">
        <v>30</v>
      </c>
      <c r="I247" s="159"/>
      <c r="J247" s="249">
        <f t="shared" si="50"/>
        <v>0</v>
      </c>
      <c r="K247" s="158" t="s">
        <v>1</v>
      </c>
      <c r="L247" s="160"/>
      <c r="M247" s="161" t="s">
        <v>1</v>
      </c>
      <c r="N247" s="162" t="s">
        <v>43</v>
      </c>
      <c r="P247" s="134">
        <f t="shared" si="51"/>
        <v>0</v>
      </c>
      <c r="Q247" s="134">
        <v>0</v>
      </c>
      <c r="R247" s="134">
        <f t="shared" si="52"/>
        <v>0</v>
      </c>
      <c r="S247" s="134">
        <v>0</v>
      </c>
      <c r="T247" s="135">
        <f t="shared" si="53"/>
        <v>0</v>
      </c>
      <c r="AR247" s="136" t="s">
        <v>208</v>
      </c>
      <c r="AT247" s="136" t="s">
        <v>366</v>
      </c>
      <c r="AU247" s="136" t="s">
        <v>86</v>
      </c>
      <c r="AY247" s="17" t="s">
        <v>153</v>
      </c>
      <c r="BE247" s="137">
        <f t="shared" si="54"/>
        <v>0</v>
      </c>
      <c r="BF247" s="137">
        <f t="shared" si="55"/>
        <v>0</v>
      </c>
      <c r="BG247" s="137">
        <f t="shared" si="56"/>
        <v>0</v>
      </c>
      <c r="BH247" s="137">
        <f t="shared" si="57"/>
        <v>0</v>
      </c>
      <c r="BI247" s="137">
        <f t="shared" si="58"/>
        <v>0</v>
      </c>
      <c r="BJ247" s="17" t="s">
        <v>86</v>
      </c>
      <c r="BK247" s="137">
        <f t="shared" si="59"/>
        <v>0</v>
      </c>
      <c r="BL247" s="17" t="s">
        <v>160</v>
      </c>
      <c r="BM247" s="136" t="s">
        <v>1519</v>
      </c>
    </row>
    <row r="248" spans="2:65" s="1" customFormat="1" ht="16.5" customHeight="1">
      <c r="B248" s="129"/>
      <c r="C248" s="214" t="s">
        <v>916</v>
      </c>
      <c r="D248" s="214" t="s">
        <v>155</v>
      </c>
      <c r="E248" s="215" t="s">
        <v>2220</v>
      </c>
      <c r="F248" s="216" t="s">
        <v>2221</v>
      </c>
      <c r="G248" s="217" t="s">
        <v>1145</v>
      </c>
      <c r="H248" s="218">
        <v>3</v>
      </c>
      <c r="I248" s="131"/>
      <c r="J248" s="248">
        <f t="shared" si="50"/>
        <v>0</v>
      </c>
      <c r="K248" s="130" t="s">
        <v>1</v>
      </c>
      <c r="L248" s="32"/>
      <c r="M248" s="132" t="s">
        <v>1</v>
      </c>
      <c r="N248" s="133" t="s">
        <v>43</v>
      </c>
      <c r="P248" s="134">
        <f t="shared" si="51"/>
        <v>0</v>
      </c>
      <c r="Q248" s="134">
        <v>0</v>
      </c>
      <c r="R248" s="134">
        <f t="shared" si="52"/>
        <v>0</v>
      </c>
      <c r="S248" s="134">
        <v>0</v>
      </c>
      <c r="T248" s="135">
        <f t="shared" si="53"/>
        <v>0</v>
      </c>
      <c r="AR248" s="136" t="s">
        <v>160</v>
      </c>
      <c r="AT248" s="136" t="s">
        <v>155</v>
      </c>
      <c r="AU248" s="136" t="s">
        <v>86</v>
      </c>
      <c r="AY248" s="17" t="s">
        <v>153</v>
      </c>
      <c r="BE248" s="137">
        <f t="shared" si="54"/>
        <v>0</v>
      </c>
      <c r="BF248" s="137">
        <f t="shared" si="55"/>
        <v>0</v>
      </c>
      <c r="BG248" s="137">
        <f t="shared" si="56"/>
        <v>0</v>
      </c>
      <c r="BH248" s="137">
        <f t="shared" si="57"/>
        <v>0</v>
      </c>
      <c r="BI248" s="137">
        <f t="shared" si="58"/>
        <v>0</v>
      </c>
      <c r="BJ248" s="17" t="s">
        <v>86</v>
      </c>
      <c r="BK248" s="137">
        <f t="shared" si="59"/>
        <v>0</v>
      </c>
      <c r="BL248" s="17" t="s">
        <v>160</v>
      </c>
      <c r="BM248" s="136" t="s">
        <v>1529</v>
      </c>
    </row>
    <row r="249" spans="2:65" s="1" customFormat="1" ht="16.5" customHeight="1">
      <c r="B249" s="129"/>
      <c r="C249" s="238" t="s">
        <v>921</v>
      </c>
      <c r="D249" s="238" t="s">
        <v>366</v>
      </c>
      <c r="E249" s="239" t="s">
        <v>2222</v>
      </c>
      <c r="F249" s="240" t="s">
        <v>2221</v>
      </c>
      <c r="G249" s="241" t="s">
        <v>1145</v>
      </c>
      <c r="H249" s="242">
        <v>3</v>
      </c>
      <c r="I249" s="159"/>
      <c r="J249" s="249">
        <f t="shared" si="50"/>
        <v>0</v>
      </c>
      <c r="K249" s="158" t="s">
        <v>1</v>
      </c>
      <c r="L249" s="160"/>
      <c r="M249" s="161" t="s">
        <v>1</v>
      </c>
      <c r="N249" s="162" t="s">
        <v>43</v>
      </c>
      <c r="P249" s="134">
        <f t="shared" si="51"/>
        <v>0</v>
      </c>
      <c r="Q249" s="134">
        <v>0</v>
      </c>
      <c r="R249" s="134">
        <f t="shared" si="52"/>
        <v>0</v>
      </c>
      <c r="S249" s="134">
        <v>0</v>
      </c>
      <c r="T249" s="135">
        <f t="shared" si="53"/>
        <v>0</v>
      </c>
      <c r="AR249" s="136" t="s">
        <v>208</v>
      </c>
      <c r="AT249" s="136" t="s">
        <v>366</v>
      </c>
      <c r="AU249" s="136" t="s">
        <v>86</v>
      </c>
      <c r="AY249" s="17" t="s">
        <v>153</v>
      </c>
      <c r="BE249" s="137">
        <f t="shared" si="54"/>
        <v>0</v>
      </c>
      <c r="BF249" s="137">
        <f t="shared" si="55"/>
        <v>0</v>
      </c>
      <c r="BG249" s="137">
        <f t="shared" si="56"/>
        <v>0</v>
      </c>
      <c r="BH249" s="137">
        <f t="shared" si="57"/>
        <v>0</v>
      </c>
      <c r="BI249" s="137">
        <f t="shared" si="58"/>
        <v>0</v>
      </c>
      <c r="BJ249" s="17" t="s">
        <v>86</v>
      </c>
      <c r="BK249" s="137">
        <f t="shared" si="59"/>
        <v>0</v>
      </c>
      <c r="BL249" s="17" t="s">
        <v>160</v>
      </c>
      <c r="BM249" s="136" t="s">
        <v>1540</v>
      </c>
    </row>
    <row r="250" spans="2:65" s="1" customFormat="1" ht="24.15" customHeight="1">
      <c r="B250" s="129"/>
      <c r="C250" s="214" t="s">
        <v>926</v>
      </c>
      <c r="D250" s="214" t="s">
        <v>155</v>
      </c>
      <c r="E250" s="215" t="s">
        <v>2223</v>
      </c>
      <c r="F250" s="216" t="s">
        <v>2224</v>
      </c>
      <c r="G250" s="217" t="s">
        <v>1145</v>
      </c>
      <c r="H250" s="218">
        <v>17</v>
      </c>
      <c r="I250" s="131"/>
      <c r="J250" s="248">
        <f t="shared" si="50"/>
        <v>0</v>
      </c>
      <c r="K250" s="130" t="s">
        <v>1</v>
      </c>
      <c r="L250" s="32"/>
      <c r="M250" s="132" t="s">
        <v>1</v>
      </c>
      <c r="N250" s="133" t="s">
        <v>43</v>
      </c>
      <c r="P250" s="134">
        <f t="shared" si="51"/>
        <v>0</v>
      </c>
      <c r="Q250" s="134">
        <v>0</v>
      </c>
      <c r="R250" s="134">
        <f t="shared" si="52"/>
        <v>0</v>
      </c>
      <c r="S250" s="134">
        <v>0</v>
      </c>
      <c r="T250" s="135">
        <f t="shared" si="53"/>
        <v>0</v>
      </c>
      <c r="AR250" s="136" t="s">
        <v>160</v>
      </c>
      <c r="AT250" s="136" t="s">
        <v>155</v>
      </c>
      <c r="AU250" s="136" t="s">
        <v>86</v>
      </c>
      <c r="AY250" s="17" t="s">
        <v>153</v>
      </c>
      <c r="BE250" s="137">
        <f t="shared" si="54"/>
        <v>0</v>
      </c>
      <c r="BF250" s="137">
        <f t="shared" si="55"/>
        <v>0</v>
      </c>
      <c r="BG250" s="137">
        <f t="shared" si="56"/>
        <v>0</v>
      </c>
      <c r="BH250" s="137">
        <f t="shared" si="57"/>
        <v>0</v>
      </c>
      <c r="BI250" s="137">
        <f t="shared" si="58"/>
        <v>0</v>
      </c>
      <c r="BJ250" s="17" t="s">
        <v>86</v>
      </c>
      <c r="BK250" s="137">
        <f t="shared" si="59"/>
        <v>0</v>
      </c>
      <c r="BL250" s="17" t="s">
        <v>160</v>
      </c>
      <c r="BM250" s="136" t="s">
        <v>1549</v>
      </c>
    </row>
    <row r="251" spans="2:65" s="1" customFormat="1" ht="24.15" customHeight="1">
      <c r="B251" s="129"/>
      <c r="C251" s="238" t="s">
        <v>928</v>
      </c>
      <c r="D251" s="238" t="s">
        <v>366</v>
      </c>
      <c r="E251" s="239" t="s">
        <v>2225</v>
      </c>
      <c r="F251" s="240" t="s">
        <v>2224</v>
      </c>
      <c r="G251" s="241" t="s">
        <v>1145</v>
      </c>
      <c r="H251" s="242">
        <v>17</v>
      </c>
      <c r="I251" s="159"/>
      <c r="J251" s="249">
        <f t="shared" si="50"/>
        <v>0</v>
      </c>
      <c r="K251" s="158" t="s">
        <v>1</v>
      </c>
      <c r="L251" s="160"/>
      <c r="M251" s="161" t="s">
        <v>1</v>
      </c>
      <c r="N251" s="162" t="s">
        <v>43</v>
      </c>
      <c r="P251" s="134">
        <f t="shared" si="51"/>
        <v>0</v>
      </c>
      <c r="Q251" s="134">
        <v>0</v>
      </c>
      <c r="R251" s="134">
        <f t="shared" si="52"/>
        <v>0</v>
      </c>
      <c r="S251" s="134">
        <v>0</v>
      </c>
      <c r="T251" s="135">
        <f t="shared" si="53"/>
        <v>0</v>
      </c>
      <c r="AR251" s="136" t="s">
        <v>208</v>
      </c>
      <c r="AT251" s="136" t="s">
        <v>366</v>
      </c>
      <c r="AU251" s="136" t="s">
        <v>86</v>
      </c>
      <c r="AY251" s="17" t="s">
        <v>153</v>
      </c>
      <c r="BE251" s="137">
        <f t="shared" si="54"/>
        <v>0</v>
      </c>
      <c r="BF251" s="137">
        <f t="shared" si="55"/>
        <v>0</v>
      </c>
      <c r="BG251" s="137">
        <f t="shared" si="56"/>
        <v>0</v>
      </c>
      <c r="BH251" s="137">
        <f t="shared" si="57"/>
        <v>0</v>
      </c>
      <c r="BI251" s="137">
        <f t="shared" si="58"/>
        <v>0</v>
      </c>
      <c r="BJ251" s="17" t="s">
        <v>86</v>
      </c>
      <c r="BK251" s="137">
        <f t="shared" si="59"/>
        <v>0</v>
      </c>
      <c r="BL251" s="17" t="s">
        <v>160</v>
      </c>
      <c r="BM251" s="136" t="s">
        <v>1559</v>
      </c>
    </row>
    <row r="252" spans="2:65" s="1" customFormat="1" ht="21.75" customHeight="1">
      <c r="B252" s="129"/>
      <c r="C252" s="214" t="s">
        <v>932</v>
      </c>
      <c r="D252" s="214" t="s">
        <v>155</v>
      </c>
      <c r="E252" s="215" t="s">
        <v>2226</v>
      </c>
      <c r="F252" s="216" t="s">
        <v>2227</v>
      </c>
      <c r="G252" s="217" t="s">
        <v>1145</v>
      </c>
      <c r="H252" s="218">
        <v>16</v>
      </c>
      <c r="I252" s="131"/>
      <c r="J252" s="248">
        <f t="shared" si="50"/>
        <v>0</v>
      </c>
      <c r="K252" s="130" t="s">
        <v>1</v>
      </c>
      <c r="L252" s="32"/>
      <c r="M252" s="132" t="s">
        <v>1</v>
      </c>
      <c r="N252" s="133" t="s">
        <v>43</v>
      </c>
      <c r="P252" s="134">
        <f t="shared" si="51"/>
        <v>0</v>
      </c>
      <c r="Q252" s="134">
        <v>0</v>
      </c>
      <c r="R252" s="134">
        <f t="shared" si="52"/>
        <v>0</v>
      </c>
      <c r="S252" s="134">
        <v>0</v>
      </c>
      <c r="T252" s="135">
        <f t="shared" si="53"/>
        <v>0</v>
      </c>
      <c r="AR252" s="136" t="s">
        <v>160</v>
      </c>
      <c r="AT252" s="136" t="s">
        <v>155</v>
      </c>
      <c r="AU252" s="136" t="s">
        <v>86</v>
      </c>
      <c r="AY252" s="17" t="s">
        <v>153</v>
      </c>
      <c r="BE252" s="137">
        <f t="shared" si="54"/>
        <v>0</v>
      </c>
      <c r="BF252" s="137">
        <f t="shared" si="55"/>
        <v>0</v>
      </c>
      <c r="BG252" s="137">
        <f t="shared" si="56"/>
        <v>0</v>
      </c>
      <c r="BH252" s="137">
        <f t="shared" si="57"/>
        <v>0</v>
      </c>
      <c r="BI252" s="137">
        <f t="shared" si="58"/>
        <v>0</v>
      </c>
      <c r="BJ252" s="17" t="s">
        <v>86</v>
      </c>
      <c r="BK252" s="137">
        <f t="shared" si="59"/>
        <v>0</v>
      </c>
      <c r="BL252" s="17" t="s">
        <v>160</v>
      </c>
      <c r="BM252" s="136" t="s">
        <v>1569</v>
      </c>
    </row>
    <row r="253" spans="2:65" s="1" customFormat="1" ht="21.75" customHeight="1">
      <c r="B253" s="129"/>
      <c r="C253" s="238" t="s">
        <v>938</v>
      </c>
      <c r="D253" s="238" t="s">
        <v>366</v>
      </c>
      <c r="E253" s="239" t="s">
        <v>2228</v>
      </c>
      <c r="F253" s="240" t="s">
        <v>2227</v>
      </c>
      <c r="G253" s="241" t="s">
        <v>1145</v>
      </c>
      <c r="H253" s="242">
        <v>16</v>
      </c>
      <c r="I253" s="159"/>
      <c r="J253" s="249">
        <f t="shared" si="50"/>
        <v>0</v>
      </c>
      <c r="K253" s="158" t="s">
        <v>1</v>
      </c>
      <c r="L253" s="160"/>
      <c r="M253" s="161" t="s">
        <v>1</v>
      </c>
      <c r="N253" s="162" t="s">
        <v>43</v>
      </c>
      <c r="P253" s="134">
        <f t="shared" si="51"/>
        <v>0</v>
      </c>
      <c r="Q253" s="134">
        <v>0</v>
      </c>
      <c r="R253" s="134">
        <f t="shared" si="52"/>
        <v>0</v>
      </c>
      <c r="S253" s="134">
        <v>0</v>
      </c>
      <c r="T253" s="135">
        <f t="shared" si="53"/>
        <v>0</v>
      </c>
      <c r="AR253" s="136" t="s">
        <v>208</v>
      </c>
      <c r="AT253" s="136" t="s">
        <v>366</v>
      </c>
      <c r="AU253" s="136" t="s">
        <v>86</v>
      </c>
      <c r="AY253" s="17" t="s">
        <v>153</v>
      </c>
      <c r="BE253" s="137">
        <f t="shared" si="54"/>
        <v>0</v>
      </c>
      <c r="BF253" s="137">
        <f t="shared" si="55"/>
        <v>0</v>
      </c>
      <c r="BG253" s="137">
        <f t="shared" si="56"/>
        <v>0</v>
      </c>
      <c r="BH253" s="137">
        <f t="shared" si="57"/>
        <v>0</v>
      </c>
      <c r="BI253" s="137">
        <f t="shared" si="58"/>
        <v>0</v>
      </c>
      <c r="BJ253" s="17" t="s">
        <v>86</v>
      </c>
      <c r="BK253" s="137">
        <f t="shared" si="59"/>
        <v>0</v>
      </c>
      <c r="BL253" s="17" t="s">
        <v>160</v>
      </c>
      <c r="BM253" s="136" t="s">
        <v>1578</v>
      </c>
    </row>
    <row r="254" spans="2:65" s="1" customFormat="1" ht="24.15" customHeight="1">
      <c r="B254" s="129"/>
      <c r="C254" s="214" t="s">
        <v>944</v>
      </c>
      <c r="D254" s="214" t="s">
        <v>155</v>
      </c>
      <c r="E254" s="215" t="s">
        <v>2229</v>
      </c>
      <c r="F254" s="216" t="s">
        <v>2230</v>
      </c>
      <c r="G254" s="217" t="s">
        <v>1145</v>
      </c>
      <c r="H254" s="218">
        <v>2</v>
      </c>
      <c r="I254" s="131"/>
      <c r="J254" s="248">
        <f t="shared" si="50"/>
        <v>0</v>
      </c>
      <c r="K254" s="130" t="s">
        <v>1</v>
      </c>
      <c r="L254" s="32"/>
      <c r="M254" s="132" t="s">
        <v>1</v>
      </c>
      <c r="N254" s="133" t="s">
        <v>43</v>
      </c>
      <c r="P254" s="134">
        <f t="shared" si="51"/>
        <v>0</v>
      </c>
      <c r="Q254" s="134">
        <v>0</v>
      </c>
      <c r="R254" s="134">
        <f t="shared" si="52"/>
        <v>0</v>
      </c>
      <c r="S254" s="134">
        <v>0</v>
      </c>
      <c r="T254" s="135">
        <f t="shared" si="53"/>
        <v>0</v>
      </c>
      <c r="AR254" s="136" t="s">
        <v>160</v>
      </c>
      <c r="AT254" s="136" t="s">
        <v>155</v>
      </c>
      <c r="AU254" s="136" t="s">
        <v>86</v>
      </c>
      <c r="AY254" s="17" t="s">
        <v>153</v>
      </c>
      <c r="BE254" s="137">
        <f t="shared" si="54"/>
        <v>0</v>
      </c>
      <c r="BF254" s="137">
        <f t="shared" si="55"/>
        <v>0</v>
      </c>
      <c r="BG254" s="137">
        <f t="shared" si="56"/>
        <v>0</v>
      </c>
      <c r="BH254" s="137">
        <f t="shared" si="57"/>
        <v>0</v>
      </c>
      <c r="BI254" s="137">
        <f t="shared" si="58"/>
        <v>0</v>
      </c>
      <c r="BJ254" s="17" t="s">
        <v>86</v>
      </c>
      <c r="BK254" s="137">
        <f t="shared" si="59"/>
        <v>0</v>
      </c>
      <c r="BL254" s="17" t="s">
        <v>160</v>
      </c>
      <c r="BM254" s="136" t="s">
        <v>1588</v>
      </c>
    </row>
    <row r="255" spans="2:65" s="1" customFormat="1" ht="24.15" customHeight="1">
      <c r="B255" s="129"/>
      <c r="C255" s="238" t="s">
        <v>949</v>
      </c>
      <c r="D255" s="238" t="s">
        <v>366</v>
      </c>
      <c r="E255" s="239" t="s">
        <v>2231</v>
      </c>
      <c r="F255" s="240" t="s">
        <v>2230</v>
      </c>
      <c r="G255" s="241" t="s">
        <v>1145</v>
      </c>
      <c r="H255" s="242">
        <v>2</v>
      </c>
      <c r="I255" s="159"/>
      <c r="J255" s="249">
        <f t="shared" si="50"/>
        <v>0</v>
      </c>
      <c r="K255" s="158" t="s">
        <v>1</v>
      </c>
      <c r="L255" s="160"/>
      <c r="M255" s="161" t="s">
        <v>1</v>
      </c>
      <c r="N255" s="162" t="s">
        <v>43</v>
      </c>
      <c r="P255" s="134">
        <f t="shared" si="51"/>
        <v>0</v>
      </c>
      <c r="Q255" s="134">
        <v>0</v>
      </c>
      <c r="R255" s="134">
        <f t="shared" si="52"/>
        <v>0</v>
      </c>
      <c r="S255" s="134">
        <v>0</v>
      </c>
      <c r="T255" s="135">
        <f t="shared" si="53"/>
        <v>0</v>
      </c>
      <c r="AR255" s="136" t="s">
        <v>208</v>
      </c>
      <c r="AT255" s="136" t="s">
        <v>366</v>
      </c>
      <c r="AU255" s="136" t="s">
        <v>86</v>
      </c>
      <c r="AY255" s="17" t="s">
        <v>153</v>
      </c>
      <c r="BE255" s="137">
        <f t="shared" si="54"/>
        <v>0</v>
      </c>
      <c r="BF255" s="137">
        <f t="shared" si="55"/>
        <v>0</v>
      </c>
      <c r="BG255" s="137">
        <f t="shared" si="56"/>
        <v>0</v>
      </c>
      <c r="BH255" s="137">
        <f t="shared" si="57"/>
        <v>0</v>
      </c>
      <c r="BI255" s="137">
        <f t="shared" si="58"/>
        <v>0</v>
      </c>
      <c r="BJ255" s="17" t="s">
        <v>86</v>
      </c>
      <c r="BK255" s="137">
        <f t="shared" si="59"/>
        <v>0</v>
      </c>
      <c r="BL255" s="17" t="s">
        <v>160</v>
      </c>
      <c r="BM255" s="136" t="s">
        <v>1630</v>
      </c>
    </row>
    <row r="256" spans="2:65" s="11" customFormat="1" ht="25.95" customHeight="1">
      <c r="B256" s="119"/>
      <c r="C256" s="235"/>
      <c r="D256" s="236" t="s">
        <v>77</v>
      </c>
      <c r="E256" s="243" t="s">
        <v>2232</v>
      </c>
      <c r="F256" s="243" t="s">
        <v>2233</v>
      </c>
      <c r="G256" s="235"/>
      <c r="H256" s="235"/>
      <c r="I256" s="122"/>
      <c r="J256" s="246">
        <f>BK256</f>
        <v>0</v>
      </c>
      <c r="L256" s="119"/>
      <c r="M256" s="123"/>
      <c r="P256" s="124">
        <f>SUM(P257:P272)</f>
        <v>0</v>
      </c>
      <c r="R256" s="124">
        <f>SUM(R257:R272)</f>
        <v>0</v>
      </c>
      <c r="T256" s="125">
        <f>SUM(T257:T272)</f>
        <v>0</v>
      </c>
      <c r="AR256" s="120" t="s">
        <v>86</v>
      </c>
      <c r="AT256" s="126" t="s">
        <v>77</v>
      </c>
      <c r="AU256" s="126" t="s">
        <v>78</v>
      </c>
      <c r="AY256" s="120" t="s">
        <v>153</v>
      </c>
      <c r="BK256" s="127">
        <f>SUM(BK257:BK272)</f>
        <v>0</v>
      </c>
    </row>
    <row r="257" spans="2:65" s="1" customFormat="1" ht="33" customHeight="1">
      <c r="B257" s="129"/>
      <c r="C257" s="214" t="s">
        <v>955</v>
      </c>
      <c r="D257" s="214" t="s">
        <v>155</v>
      </c>
      <c r="E257" s="215" t="s">
        <v>2234</v>
      </c>
      <c r="F257" s="216" t="s">
        <v>2235</v>
      </c>
      <c r="G257" s="217" t="s">
        <v>337</v>
      </c>
      <c r="H257" s="218">
        <v>1800</v>
      </c>
      <c r="I257" s="131"/>
      <c r="J257" s="248">
        <f t="shared" ref="J257:J272" si="60">ROUND(I257*H257,2)</f>
        <v>0</v>
      </c>
      <c r="K257" s="130" t="s">
        <v>1</v>
      </c>
      <c r="L257" s="32"/>
      <c r="M257" s="132" t="s">
        <v>1</v>
      </c>
      <c r="N257" s="133" t="s">
        <v>43</v>
      </c>
      <c r="P257" s="134">
        <f t="shared" ref="P257:P272" si="61">O257*H257</f>
        <v>0</v>
      </c>
      <c r="Q257" s="134">
        <v>0</v>
      </c>
      <c r="R257" s="134">
        <f t="shared" ref="R257:R272" si="62">Q257*H257</f>
        <v>0</v>
      </c>
      <c r="S257" s="134">
        <v>0</v>
      </c>
      <c r="T257" s="135">
        <f t="shared" ref="T257:T272" si="63">S257*H257</f>
        <v>0</v>
      </c>
      <c r="AR257" s="136" t="s">
        <v>160</v>
      </c>
      <c r="AT257" s="136" t="s">
        <v>155</v>
      </c>
      <c r="AU257" s="136" t="s">
        <v>86</v>
      </c>
      <c r="AY257" s="17" t="s">
        <v>153</v>
      </c>
      <c r="BE257" s="137">
        <f t="shared" ref="BE257:BE272" si="64">IF(N257="základní",J257,0)</f>
        <v>0</v>
      </c>
      <c r="BF257" s="137">
        <f t="shared" ref="BF257:BF272" si="65">IF(N257="snížená",J257,0)</f>
        <v>0</v>
      </c>
      <c r="BG257" s="137">
        <f t="shared" ref="BG257:BG272" si="66">IF(N257="zákl. přenesená",J257,0)</f>
        <v>0</v>
      </c>
      <c r="BH257" s="137">
        <f t="shared" ref="BH257:BH272" si="67">IF(N257="sníž. přenesená",J257,0)</f>
        <v>0</v>
      </c>
      <c r="BI257" s="137">
        <f t="shared" ref="BI257:BI272" si="68">IF(N257="nulová",J257,0)</f>
        <v>0</v>
      </c>
      <c r="BJ257" s="17" t="s">
        <v>86</v>
      </c>
      <c r="BK257" s="137">
        <f t="shared" ref="BK257:BK272" si="69">ROUND(I257*H257,2)</f>
        <v>0</v>
      </c>
      <c r="BL257" s="17" t="s">
        <v>160</v>
      </c>
      <c r="BM257" s="136" t="s">
        <v>1643</v>
      </c>
    </row>
    <row r="258" spans="2:65" s="1" customFormat="1" ht="33" customHeight="1">
      <c r="B258" s="129"/>
      <c r="C258" s="238" t="s">
        <v>960</v>
      </c>
      <c r="D258" s="238" t="s">
        <v>366</v>
      </c>
      <c r="E258" s="239" t="s">
        <v>2236</v>
      </c>
      <c r="F258" s="240" t="s">
        <v>2235</v>
      </c>
      <c r="G258" s="241" t="s">
        <v>337</v>
      </c>
      <c r="H258" s="242">
        <v>1800</v>
      </c>
      <c r="I258" s="159"/>
      <c r="J258" s="249">
        <f t="shared" si="60"/>
        <v>0</v>
      </c>
      <c r="K258" s="158" t="s">
        <v>1</v>
      </c>
      <c r="L258" s="160"/>
      <c r="M258" s="161" t="s">
        <v>1</v>
      </c>
      <c r="N258" s="162" t="s">
        <v>43</v>
      </c>
      <c r="P258" s="134">
        <f t="shared" si="61"/>
        <v>0</v>
      </c>
      <c r="Q258" s="134">
        <v>0</v>
      </c>
      <c r="R258" s="134">
        <f t="shared" si="62"/>
        <v>0</v>
      </c>
      <c r="S258" s="134">
        <v>0</v>
      </c>
      <c r="T258" s="135">
        <f t="shared" si="63"/>
        <v>0</v>
      </c>
      <c r="AR258" s="136" t="s">
        <v>208</v>
      </c>
      <c r="AT258" s="136" t="s">
        <v>366</v>
      </c>
      <c r="AU258" s="136" t="s">
        <v>86</v>
      </c>
      <c r="AY258" s="17" t="s">
        <v>153</v>
      </c>
      <c r="BE258" s="137">
        <f t="shared" si="64"/>
        <v>0</v>
      </c>
      <c r="BF258" s="137">
        <f t="shared" si="65"/>
        <v>0</v>
      </c>
      <c r="BG258" s="137">
        <f t="shared" si="66"/>
        <v>0</v>
      </c>
      <c r="BH258" s="137">
        <f t="shared" si="67"/>
        <v>0</v>
      </c>
      <c r="BI258" s="137">
        <f t="shared" si="68"/>
        <v>0</v>
      </c>
      <c r="BJ258" s="17" t="s">
        <v>86</v>
      </c>
      <c r="BK258" s="137">
        <f t="shared" si="69"/>
        <v>0</v>
      </c>
      <c r="BL258" s="17" t="s">
        <v>160</v>
      </c>
      <c r="BM258" s="136" t="s">
        <v>1650</v>
      </c>
    </row>
    <row r="259" spans="2:65" s="1" customFormat="1" ht="16.5" customHeight="1">
      <c r="B259" s="129"/>
      <c r="C259" s="214" t="s">
        <v>964</v>
      </c>
      <c r="D259" s="214" t="s">
        <v>155</v>
      </c>
      <c r="E259" s="215" t="s">
        <v>2237</v>
      </c>
      <c r="F259" s="216" t="s">
        <v>2238</v>
      </c>
      <c r="G259" s="217" t="s">
        <v>1145</v>
      </c>
      <c r="H259" s="218">
        <v>18</v>
      </c>
      <c r="I259" s="131"/>
      <c r="J259" s="248">
        <f t="shared" si="60"/>
        <v>0</v>
      </c>
      <c r="K259" s="130" t="s">
        <v>1</v>
      </c>
      <c r="L259" s="32"/>
      <c r="M259" s="132" t="s">
        <v>1</v>
      </c>
      <c r="N259" s="133" t="s">
        <v>43</v>
      </c>
      <c r="P259" s="134">
        <f t="shared" si="61"/>
        <v>0</v>
      </c>
      <c r="Q259" s="134">
        <v>0</v>
      </c>
      <c r="R259" s="134">
        <f t="shared" si="62"/>
        <v>0</v>
      </c>
      <c r="S259" s="134">
        <v>0</v>
      </c>
      <c r="T259" s="135">
        <f t="shared" si="63"/>
        <v>0</v>
      </c>
      <c r="AR259" s="136" t="s">
        <v>160</v>
      </c>
      <c r="AT259" s="136" t="s">
        <v>155</v>
      </c>
      <c r="AU259" s="136" t="s">
        <v>86</v>
      </c>
      <c r="AY259" s="17" t="s">
        <v>153</v>
      </c>
      <c r="BE259" s="137">
        <f t="shared" si="64"/>
        <v>0</v>
      </c>
      <c r="BF259" s="137">
        <f t="shared" si="65"/>
        <v>0</v>
      </c>
      <c r="BG259" s="137">
        <f t="shared" si="66"/>
        <v>0</v>
      </c>
      <c r="BH259" s="137">
        <f t="shared" si="67"/>
        <v>0</v>
      </c>
      <c r="BI259" s="137">
        <f t="shared" si="68"/>
        <v>0</v>
      </c>
      <c r="BJ259" s="17" t="s">
        <v>86</v>
      </c>
      <c r="BK259" s="137">
        <f t="shared" si="69"/>
        <v>0</v>
      </c>
      <c r="BL259" s="17" t="s">
        <v>160</v>
      </c>
      <c r="BM259" s="136" t="s">
        <v>1660</v>
      </c>
    </row>
    <row r="260" spans="2:65" s="1" customFormat="1" ht="24.15" customHeight="1">
      <c r="B260" s="129"/>
      <c r="C260" s="214" t="s">
        <v>968</v>
      </c>
      <c r="D260" s="214" t="s">
        <v>155</v>
      </c>
      <c r="E260" s="215" t="s">
        <v>2239</v>
      </c>
      <c r="F260" s="216" t="s">
        <v>2240</v>
      </c>
      <c r="G260" s="217" t="s">
        <v>1145</v>
      </c>
      <c r="H260" s="218">
        <v>9</v>
      </c>
      <c r="I260" s="131"/>
      <c r="J260" s="248">
        <f t="shared" si="60"/>
        <v>0</v>
      </c>
      <c r="K260" s="130" t="s">
        <v>1</v>
      </c>
      <c r="L260" s="32"/>
      <c r="M260" s="132" t="s">
        <v>1</v>
      </c>
      <c r="N260" s="133" t="s">
        <v>43</v>
      </c>
      <c r="P260" s="134">
        <f t="shared" si="61"/>
        <v>0</v>
      </c>
      <c r="Q260" s="134">
        <v>0</v>
      </c>
      <c r="R260" s="134">
        <f t="shared" si="62"/>
        <v>0</v>
      </c>
      <c r="S260" s="134">
        <v>0</v>
      </c>
      <c r="T260" s="135">
        <f t="shared" si="63"/>
        <v>0</v>
      </c>
      <c r="AR260" s="136" t="s">
        <v>160</v>
      </c>
      <c r="AT260" s="136" t="s">
        <v>155</v>
      </c>
      <c r="AU260" s="136" t="s">
        <v>86</v>
      </c>
      <c r="AY260" s="17" t="s">
        <v>153</v>
      </c>
      <c r="BE260" s="137">
        <f t="shared" si="64"/>
        <v>0</v>
      </c>
      <c r="BF260" s="137">
        <f t="shared" si="65"/>
        <v>0</v>
      </c>
      <c r="BG260" s="137">
        <f t="shared" si="66"/>
        <v>0</v>
      </c>
      <c r="BH260" s="137">
        <f t="shared" si="67"/>
        <v>0</v>
      </c>
      <c r="BI260" s="137">
        <f t="shared" si="68"/>
        <v>0</v>
      </c>
      <c r="BJ260" s="17" t="s">
        <v>86</v>
      </c>
      <c r="BK260" s="137">
        <f t="shared" si="69"/>
        <v>0</v>
      </c>
      <c r="BL260" s="17" t="s">
        <v>160</v>
      </c>
      <c r="BM260" s="136" t="s">
        <v>2241</v>
      </c>
    </row>
    <row r="261" spans="2:65" s="1" customFormat="1" ht="24.15" customHeight="1">
      <c r="B261" s="129"/>
      <c r="C261" s="238" t="s">
        <v>974</v>
      </c>
      <c r="D261" s="238" t="s">
        <v>366</v>
      </c>
      <c r="E261" s="239" t="s">
        <v>2242</v>
      </c>
      <c r="F261" s="240" t="s">
        <v>2240</v>
      </c>
      <c r="G261" s="241" t="s">
        <v>1145</v>
      </c>
      <c r="H261" s="242">
        <v>9</v>
      </c>
      <c r="I261" s="159"/>
      <c r="J261" s="249">
        <f t="shared" si="60"/>
        <v>0</v>
      </c>
      <c r="K261" s="158" t="s">
        <v>1</v>
      </c>
      <c r="L261" s="160"/>
      <c r="M261" s="161" t="s">
        <v>1</v>
      </c>
      <c r="N261" s="162" t="s">
        <v>43</v>
      </c>
      <c r="P261" s="134">
        <f t="shared" si="61"/>
        <v>0</v>
      </c>
      <c r="Q261" s="134">
        <v>0</v>
      </c>
      <c r="R261" s="134">
        <f t="shared" si="62"/>
        <v>0</v>
      </c>
      <c r="S261" s="134">
        <v>0</v>
      </c>
      <c r="T261" s="135">
        <f t="shared" si="63"/>
        <v>0</v>
      </c>
      <c r="AR261" s="136" t="s">
        <v>208</v>
      </c>
      <c r="AT261" s="136" t="s">
        <v>366</v>
      </c>
      <c r="AU261" s="136" t="s">
        <v>86</v>
      </c>
      <c r="AY261" s="17" t="s">
        <v>153</v>
      </c>
      <c r="BE261" s="137">
        <f t="shared" si="64"/>
        <v>0</v>
      </c>
      <c r="BF261" s="137">
        <f t="shared" si="65"/>
        <v>0</v>
      </c>
      <c r="BG261" s="137">
        <f t="shared" si="66"/>
        <v>0</v>
      </c>
      <c r="BH261" s="137">
        <f t="shared" si="67"/>
        <v>0</v>
      </c>
      <c r="BI261" s="137">
        <f t="shared" si="68"/>
        <v>0</v>
      </c>
      <c r="BJ261" s="17" t="s">
        <v>86</v>
      </c>
      <c r="BK261" s="137">
        <f t="shared" si="69"/>
        <v>0</v>
      </c>
      <c r="BL261" s="17" t="s">
        <v>160</v>
      </c>
      <c r="BM261" s="136" t="s">
        <v>2243</v>
      </c>
    </row>
    <row r="262" spans="2:65" s="1" customFormat="1" ht="16.5" customHeight="1">
      <c r="B262" s="129"/>
      <c r="C262" s="214" t="s">
        <v>980</v>
      </c>
      <c r="D262" s="214" t="s">
        <v>155</v>
      </c>
      <c r="E262" s="215" t="s">
        <v>2074</v>
      </c>
      <c r="F262" s="216" t="s">
        <v>2075</v>
      </c>
      <c r="G262" s="217" t="s">
        <v>1145</v>
      </c>
      <c r="H262" s="218">
        <v>9</v>
      </c>
      <c r="I262" s="131"/>
      <c r="J262" s="248">
        <f t="shared" si="60"/>
        <v>0</v>
      </c>
      <c r="K262" s="130" t="s">
        <v>1</v>
      </c>
      <c r="L262" s="32"/>
      <c r="M262" s="132" t="s">
        <v>1</v>
      </c>
      <c r="N262" s="133" t="s">
        <v>43</v>
      </c>
      <c r="P262" s="134">
        <f t="shared" si="61"/>
        <v>0</v>
      </c>
      <c r="Q262" s="134">
        <v>0</v>
      </c>
      <c r="R262" s="134">
        <f t="shared" si="62"/>
        <v>0</v>
      </c>
      <c r="S262" s="134">
        <v>0</v>
      </c>
      <c r="T262" s="135">
        <f t="shared" si="63"/>
        <v>0</v>
      </c>
      <c r="AR262" s="136" t="s">
        <v>160</v>
      </c>
      <c r="AT262" s="136" t="s">
        <v>155</v>
      </c>
      <c r="AU262" s="136" t="s">
        <v>86</v>
      </c>
      <c r="AY262" s="17" t="s">
        <v>153</v>
      </c>
      <c r="BE262" s="137">
        <f t="shared" si="64"/>
        <v>0</v>
      </c>
      <c r="BF262" s="137">
        <f t="shared" si="65"/>
        <v>0</v>
      </c>
      <c r="BG262" s="137">
        <f t="shared" si="66"/>
        <v>0</v>
      </c>
      <c r="BH262" s="137">
        <f t="shared" si="67"/>
        <v>0</v>
      </c>
      <c r="BI262" s="137">
        <f t="shared" si="68"/>
        <v>0</v>
      </c>
      <c r="BJ262" s="17" t="s">
        <v>86</v>
      </c>
      <c r="BK262" s="137">
        <f t="shared" si="69"/>
        <v>0</v>
      </c>
      <c r="BL262" s="17" t="s">
        <v>160</v>
      </c>
      <c r="BM262" s="136" t="s">
        <v>2244</v>
      </c>
    </row>
    <row r="263" spans="2:65" s="1" customFormat="1" ht="16.5" customHeight="1">
      <c r="B263" s="129"/>
      <c r="C263" s="238" t="s">
        <v>985</v>
      </c>
      <c r="D263" s="238" t="s">
        <v>366</v>
      </c>
      <c r="E263" s="239" t="s">
        <v>2076</v>
      </c>
      <c r="F263" s="240" t="s">
        <v>2075</v>
      </c>
      <c r="G263" s="241" t="s">
        <v>1145</v>
      </c>
      <c r="H263" s="242">
        <v>9</v>
      </c>
      <c r="I263" s="159"/>
      <c r="J263" s="249">
        <f t="shared" si="60"/>
        <v>0</v>
      </c>
      <c r="K263" s="158" t="s">
        <v>1</v>
      </c>
      <c r="L263" s="160"/>
      <c r="M263" s="161" t="s">
        <v>1</v>
      </c>
      <c r="N263" s="162" t="s">
        <v>43</v>
      </c>
      <c r="P263" s="134">
        <f t="shared" si="61"/>
        <v>0</v>
      </c>
      <c r="Q263" s="134">
        <v>0</v>
      </c>
      <c r="R263" s="134">
        <f t="shared" si="62"/>
        <v>0</v>
      </c>
      <c r="S263" s="134">
        <v>0</v>
      </c>
      <c r="T263" s="135">
        <f t="shared" si="63"/>
        <v>0</v>
      </c>
      <c r="AR263" s="136" t="s">
        <v>208</v>
      </c>
      <c r="AT263" s="136" t="s">
        <v>366</v>
      </c>
      <c r="AU263" s="136" t="s">
        <v>86</v>
      </c>
      <c r="AY263" s="17" t="s">
        <v>153</v>
      </c>
      <c r="BE263" s="137">
        <f t="shared" si="64"/>
        <v>0</v>
      </c>
      <c r="BF263" s="137">
        <f t="shared" si="65"/>
        <v>0</v>
      </c>
      <c r="BG263" s="137">
        <f t="shared" si="66"/>
        <v>0</v>
      </c>
      <c r="BH263" s="137">
        <f t="shared" si="67"/>
        <v>0</v>
      </c>
      <c r="BI263" s="137">
        <f t="shared" si="68"/>
        <v>0</v>
      </c>
      <c r="BJ263" s="17" t="s">
        <v>86</v>
      </c>
      <c r="BK263" s="137">
        <f t="shared" si="69"/>
        <v>0</v>
      </c>
      <c r="BL263" s="17" t="s">
        <v>160</v>
      </c>
      <c r="BM263" s="136" t="s">
        <v>2245</v>
      </c>
    </row>
    <row r="264" spans="2:65" s="1" customFormat="1" ht="16.5" customHeight="1">
      <c r="B264" s="129"/>
      <c r="C264" s="214" t="s">
        <v>993</v>
      </c>
      <c r="D264" s="214" t="s">
        <v>155</v>
      </c>
      <c r="E264" s="215" t="s">
        <v>2246</v>
      </c>
      <c r="F264" s="216" t="s">
        <v>2247</v>
      </c>
      <c r="G264" s="217" t="s">
        <v>1145</v>
      </c>
      <c r="H264" s="218">
        <v>9</v>
      </c>
      <c r="I264" s="131"/>
      <c r="J264" s="248">
        <f t="shared" si="60"/>
        <v>0</v>
      </c>
      <c r="K264" s="130" t="s">
        <v>1</v>
      </c>
      <c r="L264" s="32"/>
      <c r="M264" s="132" t="s">
        <v>1</v>
      </c>
      <c r="N264" s="133" t="s">
        <v>43</v>
      </c>
      <c r="P264" s="134">
        <f t="shared" si="61"/>
        <v>0</v>
      </c>
      <c r="Q264" s="134">
        <v>0</v>
      </c>
      <c r="R264" s="134">
        <f t="shared" si="62"/>
        <v>0</v>
      </c>
      <c r="S264" s="134">
        <v>0</v>
      </c>
      <c r="T264" s="135">
        <f t="shared" si="63"/>
        <v>0</v>
      </c>
      <c r="AR264" s="136" t="s">
        <v>160</v>
      </c>
      <c r="AT264" s="136" t="s">
        <v>155</v>
      </c>
      <c r="AU264" s="136" t="s">
        <v>86</v>
      </c>
      <c r="AY264" s="17" t="s">
        <v>153</v>
      </c>
      <c r="BE264" s="137">
        <f t="shared" si="64"/>
        <v>0</v>
      </c>
      <c r="BF264" s="137">
        <f t="shared" si="65"/>
        <v>0</v>
      </c>
      <c r="BG264" s="137">
        <f t="shared" si="66"/>
        <v>0</v>
      </c>
      <c r="BH264" s="137">
        <f t="shared" si="67"/>
        <v>0</v>
      </c>
      <c r="BI264" s="137">
        <f t="shared" si="68"/>
        <v>0</v>
      </c>
      <c r="BJ264" s="17" t="s">
        <v>86</v>
      </c>
      <c r="BK264" s="137">
        <f t="shared" si="69"/>
        <v>0</v>
      </c>
      <c r="BL264" s="17" t="s">
        <v>160</v>
      </c>
      <c r="BM264" s="136" t="s">
        <v>2248</v>
      </c>
    </row>
    <row r="265" spans="2:65" s="1" customFormat="1" ht="16.5" customHeight="1">
      <c r="B265" s="129"/>
      <c r="C265" s="214" t="s">
        <v>999</v>
      </c>
      <c r="D265" s="214" t="s">
        <v>155</v>
      </c>
      <c r="E265" s="215" t="s">
        <v>2249</v>
      </c>
      <c r="F265" s="216" t="s">
        <v>2250</v>
      </c>
      <c r="G265" s="217" t="s">
        <v>1145</v>
      </c>
      <c r="H265" s="218">
        <v>9</v>
      </c>
      <c r="I265" s="131"/>
      <c r="J265" s="248">
        <f t="shared" si="60"/>
        <v>0</v>
      </c>
      <c r="K265" s="130" t="s">
        <v>1</v>
      </c>
      <c r="L265" s="32"/>
      <c r="M265" s="132" t="s">
        <v>1</v>
      </c>
      <c r="N265" s="133" t="s">
        <v>43</v>
      </c>
      <c r="P265" s="134">
        <f t="shared" si="61"/>
        <v>0</v>
      </c>
      <c r="Q265" s="134">
        <v>0</v>
      </c>
      <c r="R265" s="134">
        <f t="shared" si="62"/>
        <v>0</v>
      </c>
      <c r="S265" s="134">
        <v>0</v>
      </c>
      <c r="T265" s="135">
        <f t="shared" si="63"/>
        <v>0</v>
      </c>
      <c r="AR265" s="136" t="s">
        <v>160</v>
      </c>
      <c r="AT265" s="136" t="s">
        <v>155</v>
      </c>
      <c r="AU265" s="136" t="s">
        <v>86</v>
      </c>
      <c r="AY265" s="17" t="s">
        <v>153</v>
      </c>
      <c r="BE265" s="137">
        <f t="shared" si="64"/>
        <v>0</v>
      </c>
      <c r="BF265" s="137">
        <f t="shared" si="65"/>
        <v>0</v>
      </c>
      <c r="BG265" s="137">
        <f t="shared" si="66"/>
        <v>0</v>
      </c>
      <c r="BH265" s="137">
        <f t="shared" si="67"/>
        <v>0</v>
      </c>
      <c r="BI265" s="137">
        <f t="shared" si="68"/>
        <v>0</v>
      </c>
      <c r="BJ265" s="17" t="s">
        <v>86</v>
      </c>
      <c r="BK265" s="137">
        <f t="shared" si="69"/>
        <v>0</v>
      </c>
      <c r="BL265" s="17" t="s">
        <v>160</v>
      </c>
      <c r="BM265" s="136" t="s">
        <v>2120</v>
      </c>
    </row>
    <row r="266" spans="2:65" s="1" customFormat="1" ht="16.5" customHeight="1">
      <c r="B266" s="129"/>
      <c r="C266" s="214" t="s">
        <v>1002</v>
      </c>
      <c r="D266" s="214" t="s">
        <v>155</v>
      </c>
      <c r="E266" s="215" t="s">
        <v>2251</v>
      </c>
      <c r="F266" s="216" t="s">
        <v>2252</v>
      </c>
      <c r="G266" s="217" t="s">
        <v>337</v>
      </c>
      <c r="H266" s="218">
        <v>1700</v>
      </c>
      <c r="I266" s="131"/>
      <c r="J266" s="248">
        <f t="shared" si="60"/>
        <v>0</v>
      </c>
      <c r="K266" s="130" t="s">
        <v>1</v>
      </c>
      <c r="L266" s="32"/>
      <c r="M266" s="132" t="s">
        <v>1</v>
      </c>
      <c r="N266" s="133" t="s">
        <v>43</v>
      </c>
      <c r="P266" s="134">
        <f t="shared" si="61"/>
        <v>0</v>
      </c>
      <c r="Q266" s="134">
        <v>0</v>
      </c>
      <c r="R266" s="134">
        <f t="shared" si="62"/>
        <v>0</v>
      </c>
      <c r="S266" s="134">
        <v>0</v>
      </c>
      <c r="T266" s="135">
        <f t="shared" si="63"/>
        <v>0</v>
      </c>
      <c r="AR266" s="136" t="s">
        <v>160</v>
      </c>
      <c r="AT266" s="136" t="s">
        <v>155</v>
      </c>
      <c r="AU266" s="136" t="s">
        <v>86</v>
      </c>
      <c r="AY266" s="17" t="s">
        <v>153</v>
      </c>
      <c r="BE266" s="137">
        <f t="shared" si="64"/>
        <v>0</v>
      </c>
      <c r="BF266" s="137">
        <f t="shared" si="65"/>
        <v>0</v>
      </c>
      <c r="BG266" s="137">
        <f t="shared" si="66"/>
        <v>0</v>
      </c>
      <c r="BH266" s="137">
        <f t="shared" si="67"/>
        <v>0</v>
      </c>
      <c r="BI266" s="137">
        <f t="shared" si="68"/>
        <v>0</v>
      </c>
      <c r="BJ266" s="17" t="s">
        <v>86</v>
      </c>
      <c r="BK266" s="137">
        <f t="shared" si="69"/>
        <v>0</v>
      </c>
      <c r="BL266" s="17" t="s">
        <v>160</v>
      </c>
      <c r="BM266" s="136" t="s">
        <v>2253</v>
      </c>
    </row>
    <row r="267" spans="2:65" s="1" customFormat="1" ht="16.5" customHeight="1">
      <c r="B267" s="129"/>
      <c r="C267" s="238" t="s">
        <v>1010</v>
      </c>
      <c r="D267" s="238" t="s">
        <v>366</v>
      </c>
      <c r="E267" s="239" t="s">
        <v>2254</v>
      </c>
      <c r="F267" s="240" t="s">
        <v>2252</v>
      </c>
      <c r="G267" s="241" t="s">
        <v>337</v>
      </c>
      <c r="H267" s="242">
        <v>1700</v>
      </c>
      <c r="I267" s="159"/>
      <c r="J267" s="249">
        <f t="shared" si="60"/>
        <v>0</v>
      </c>
      <c r="K267" s="158" t="s">
        <v>1</v>
      </c>
      <c r="L267" s="160"/>
      <c r="M267" s="161" t="s">
        <v>1</v>
      </c>
      <c r="N267" s="162" t="s">
        <v>43</v>
      </c>
      <c r="P267" s="134">
        <f t="shared" si="61"/>
        <v>0</v>
      </c>
      <c r="Q267" s="134">
        <v>0</v>
      </c>
      <c r="R267" s="134">
        <f t="shared" si="62"/>
        <v>0</v>
      </c>
      <c r="S267" s="134">
        <v>0</v>
      </c>
      <c r="T267" s="135">
        <f t="shared" si="63"/>
        <v>0</v>
      </c>
      <c r="AR267" s="136" t="s">
        <v>208</v>
      </c>
      <c r="AT267" s="136" t="s">
        <v>366</v>
      </c>
      <c r="AU267" s="136" t="s">
        <v>86</v>
      </c>
      <c r="AY267" s="17" t="s">
        <v>153</v>
      </c>
      <c r="BE267" s="137">
        <f t="shared" si="64"/>
        <v>0</v>
      </c>
      <c r="BF267" s="137">
        <f t="shared" si="65"/>
        <v>0</v>
      </c>
      <c r="BG267" s="137">
        <f t="shared" si="66"/>
        <v>0</v>
      </c>
      <c r="BH267" s="137">
        <f t="shared" si="67"/>
        <v>0</v>
      </c>
      <c r="BI267" s="137">
        <f t="shared" si="68"/>
        <v>0</v>
      </c>
      <c r="BJ267" s="17" t="s">
        <v>86</v>
      </c>
      <c r="BK267" s="137">
        <f t="shared" si="69"/>
        <v>0</v>
      </c>
      <c r="BL267" s="17" t="s">
        <v>160</v>
      </c>
      <c r="BM267" s="136" t="s">
        <v>2255</v>
      </c>
    </row>
    <row r="268" spans="2:65" s="1" customFormat="1" ht="16.5" customHeight="1">
      <c r="B268" s="129"/>
      <c r="C268" s="214" t="s">
        <v>1015</v>
      </c>
      <c r="D268" s="214" t="s">
        <v>155</v>
      </c>
      <c r="E268" s="215" t="s">
        <v>2256</v>
      </c>
      <c r="F268" s="216" t="s">
        <v>2257</v>
      </c>
      <c r="G268" s="217" t="s">
        <v>1145</v>
      </c>
      <c r="H268" s="218">
        <v>2</v>
      </c>
      <c r="I268" s="131"/>
      <c r="J268" s="248">
        <f t="shared" si="60"/>
        <v>0</v>
      </c>
      <c r="K268" s="130" t="s">
        <v>1</v>
      </c>
      <c r="L268" s="32"/>
      <c r="M268" s="132" t="s">
        <v>1</v>
      </c>
      <c r="N268" s="133" t="s">
        <v>43</v>
      </c>
      <c r="P268" s="134">
        <f t="shared" si="61"/>
        <v>0</v>
      </c>
      <c r="Q268" s="134">
        <v>0</v>
      </c>
      <c r="R268" s="134">
        <f t="shared" si="62"/>
        <v>0</v>
      </c>
      <c r="S268" s="134">
        <v>0</v>
      </c>
      <c r="T268" s="135">
        <f t="shared" si="63"/>
        <v>0</v>
      </c>
      <c r="AR268" s="136" t="s">
        <v>160</v>
      </c>
      <c r="AT268" s="136" t="s">
        <v>155</v>
      </c>
      <c r="AU268" s="136" t="s">
        <v>86</v>
      </c>
      <c r="AY268" s="17" t="s">
        <v>153</v>
      </c>
      <c r="BE268" s="137">
        <f t="shared" si="64"/>
        <v>0</v>
      </c>
      <c r="BF268" s="137">
        <f t="shared" si="65"/>
        <v>0</v>
      </c>
      <c r="BG268" s="137">
        <f t="shared" si="66"/>
        <v>0</v>
      </c>
      <c r="BH268" s="137">
        <f t="shared" si="67"/>
        <v>0</v>
      </c>
      <c r="BI268" s="137">
        <f t="shared" si="68"/>
        <v>0</v>
      </c>
      <c r="BJ268" s="17" t="s">
        <v>86</v>
      </c>
      <c r="BK268" s="137">
        <f t="shared" si="69"/>
        <v>0</v>
      </c>
      <c r="BL268" s="17" t="s">
        <v>160</v>
      </c>
      <c r="BM268" s="136" t="s">
        <v>2258</v>
      </c>
    </row>
    <row r="269" spans="2:65" s="1" customFormat="1" ht="16.5" customHeight="1">
      <c r="B269" s="129"/>
      <c r="C269" s="238" t="s">
        <v>1020</v>
      </c>
      <c r="D269" s="238" t="s">
        <v>366</v>
      </c>
      <c r="E269" s="239" t="s">
        <v>2259</v>
      </c>
      <c r="F269" s="240" t="s">
        <v>2257</v>
      </c>
      <c r="G269" s="241" t="s">
        <v>1145</v>
      </c>
      <c r="H269" s="242">
        <v>2</v>
      </c>
      <c r="I269" s="159"/>
      <c r="J269" s="249">
        <f t="shared" si="60"/>
        <v>0</v>
      </c>
      <c r="K269" s="158" t="s">
        <v>1</v>
      </c>
      <c r="L269" s="160"/>
      <c r="M269" s="161" t="s">
        <v>1</v>
      </c>
      <c r="N269" s="162" t="s">
        <v>43</v>
      </c>
      <c r="P269" s="134">
        <f t="shared" si="61"/>
        <v>0</v>
      </c>
      <c r="Q269" s="134">
        <v>0</v>
      </c>
      <c r="R269" s="134">
        <f t="shared" si="62"/>
        <v>0</v>
      </c>
      <c r="S269" s="134">
        <v>0</v>
      </c>
      <c r="T269" s="135">
        <f t="shared" si="63"/>
        <v>0</v>
      </c>
      <c r="AR269" s="136" t="s">
        <v>208</v>
      </c>
      <c r="AT269" s="136" t="s">
        <v>366</v>
      </c>
      <c r="AU269" s="136" t="s">
        <v>86</v>
      </c>
      <c r="AY269" s="17" t="s">
        <v>153</v>
      </c>
      <c r="BE269" s="137">
        <f t="shared" si="64"/>
        <v>0</v>
      </c>
      <c r="BF269" s="137">
        <f t="shared" si="65"/>
        <v>0</v>
      </c>
      <c r="BG269" s="137">
        <f t="shared" si="66"/>
        <v>0</v>
      </c>
      <c r="BH269" s="137">
        <f t="shared" si="67"/>
        <v>0</v>
      </c>
      <c r="BI269" s="137">
        <f t="shared" si="68"/>
        <v>0</v>
      </c>
      <c r="BJ269" s="17" t="s">
        <v>86</v>
      </c>
      <c r="BK269" s="137">
        <f t="shared" si="69"/>
        <v>0</v>
      </c>
      <c r="BL269" s="17" t="s">
        <v>160</v>
      </c>
      <c r="BM269" s="136" t="s">
        <v>2260</v>
      </c>
    </row>
    <row r="270" spans="2:65" s="1" customFormat="1" ht="16.5" customHeight="1">
      <c r="B270" s="129"/>
      <c r="C270" s="214" t="s">
        <v>1025</v>
      </c>
      <c r="D270" s="214" t="s">
        <v>155</v>
      </c>
      <c r="E270" s="215" t="s">
        <v>2261</v>
      </c>
      <c r="F270" s="216" t="s">
        <v>2262</v>
      </c>
      <c r="G270" s="217" t="s">
        <v>1145</v>
      </c>
      <c r="H270" s="218">
        <v>18</v>
      </c>
      <c r="I270" s="131"/>
      <c r="J270" s="248">
        <f t="shared" si="60"/>
        <v>0</v>
      </c>
      <c r="K270" s="130" t="s">
        <v>1</v>
      </c>
      <c r="L270" s="32"/>
      <c r="M270" s="132" t="s">
        <v>1</v>
      </c>
      <c r="N270" s="133" t="s">
        <v>43</v>
      </c>
      <c r="P270" s="134">
        <f t="shared" si="61"/>
        <v>0</v>
      </c>
      <c r="Q270" s="134">
        <v>0</v>
      </c>
      <c r="R270" s="134">
        <f t="shared" si="62"/>
        <v>0</v>
      </c>
      <c r="S270" s="134">
        <v>0</v>
      </c>
      <c r="T270" s="135">
        <f t="shared" si="63"/>
        <v>0</v>
      </c>
      <c r="AR270" s="136" t="s">
        <v>160</v>
      </c>
      <c r="AT270" s="136" t="s">
        <v>155</v>
      </c>
      <c r="AU270" s="136" t="s">
        <v>86</v>
      </c>
      <c r="AY270" s="17" t="s">
        <v>153</v>
      </c>
      <c r="BE270" s="137">
        <f t="shared" si="64"/>
        <v>0</v>
      </c>
      <c r="BF270" s="137">
        <f t="shared" si="65"/>
        <v>0</v>
      </c>
      <c r="BG270" s="137">
        <f t="shared" si="66"/>
        <v>0</v>
      </c>
      <c r="BH270" s="137">
        <f t="shared" si="67"/>
        <v>0</v>
      </c>
      <c r="BI270" s="137">
        <f t="shared" si="68"/>
        <v>0</v>
      </c>
      <c r="BJ270" s="17" t="s">
        <v>86</v>
      </c>
      <c r="BK270" s="137">
        <f t="shared" si="69"/>
        <v>0</v>
      </c>
      <c r="BL270" s="17" t="s">
        <v>160</v>
      </c>
      <c r="BM270" s="136" t="s">
        <v>2263</v>
      </c>
    </row>
    <row r="271" spans="2:65" s="1" customFormat="1" ht="16.5" customHeight="1">
      <c r="B271" s="129"/>
      <c r="C271" s="214" t="s">
        <v>1031</v>
      </c>
      <c r="D271" s="214" t="s">
        <v>155</v>
      </c>
      <c r="E271" s="215" t="s">
        <v>2264</v>
      </c>
      <c r="F271" s="216" t="s">
        <v>2265</v>
      </c>
      <c r="G271" s="217" t="s">
        <v>337</v>
      </c>
      <c r="H271" s="218">
        <v>1700</v>
      </c>
      <c r="I271" s="131"/>
      <c r="J271" s="248">
        <f t="shared" si="60"/>
        <v>0</v>
      </c>
      <c r="K271" s="130" t="s">
        <v>1</v>
      </c>
      <c r="L271" s="32"/>
      <c r="M271" s="132" t="s">
        <v>1</v>
      </c>
      <c r="N271" s="133" t="s">
        <v>43</v>
      </c>
      <c r="P271" s="134">
        <f t="shared" si="61"/>
        <v>0</v>
      </c>
      <c r="Q271" s="134">
        <v>0</v>
      </c>
      <c r="R271" s="134">
        <f t="shared" si="62"/>
        <v>0</v>
      </c>
      <c r="S271" s="134">
        <v>0</v>
      </c>
      <c r="T271" s="135">
        <f t="shared" si="63"/>
        <v>0</v>
      </c>
      <c r="AR271" s="136" t="s">
        <v>160</v>
      </c>
      <c r="AT271" s="136" t="s">
        <v>155</v>
      </c>
      <c r="AU271" s="136" t="s">
        <v>86</v>
      </c>
      <c r="AY271" s="17" t="s">
        <v>153</v>
      </c>
      <c r="BE271" s="137">
        <f t="shared" si="64"/>
        <v>0</v>
      </c>
      <c r="BF271" s="137">
        <f t="shared" si="65"/>
        <v>0</v>
      </c>
      <c r="BG271" s="137">
        <f t="shared" si="66"/>
        <v>0</v>
      </c>
      <c r="BH271" s="137">
        <f t="shared" si="67"/>
        <v>0</v>
      </c>
      <c r="BI271" s="137">
        <f t="shared" si="68"/>
        <v>0</v>
      </c>
      <c r="BJ271" s="17" t="s">
        <v>86</v>
      </c>
      <c r="BK271" s="137">
        <f t="shared" si="69"/>
        <v>0</v>
      </c>
      <c r="BL271" s="17" t="s">
        <v>160</v>
      </c>
      <c r="BM271" s="136" t="s">
        <v>2266</v>
      </c>
    </row>
    <row r="272" spans="2:65" s="1" customFormat="1" ht="16.5" customHeight="1">
      <c r="B272" s="129"/>
      <c r="C272" s="214" t="s">
        <v>1037</v>
      </c>
      <c r="D272" s="214" t="s">
        <v>155</v>
      </c>
      <c r="E272" s="215" t="s">
        <v>2267</v>
      </c>
      <c r="F272" s="216" t="s">
        <v>2268</v>
      </c>
      <c r="G272" s="217" t="s">
        <v>1145</v>
      </c>
      <c r="H272" s="218">
        <v>9</v>
      </c>
      <c r="I272" s="131"/>
      <c r="J272" s="248">
        <f t="shared" si="60"/>
        <v>0</v>
      </c>
      <c r="K272" s="130" t="s">
        <v>1</v>
      </c>
      <c r="L272" s="32"/>
      <c r="M272" s="132" t="s">
        <v>1</v>
      </c>
      <c r="N272" s="133" t="s">
        <v>43</v>
      </c>
      <c r="P272" s="134">
        <f t="shared" si="61"/>
        <v>0</v>
      </c>
      <c r="Q272" s="134">
        <v>0</v>
      </c>
      <c r="R272" s="134">
        <f t="shared" si="62"/>
        <v>0</v>
      </c>
      <c r="S272" s="134">
        <v>0</v>
      </c>
      <c r="T272" s="135">
        <f t="shared" si="63"/>
        <v>0</v>
      </c>
      <c r="AR272" s="136" t="s">
        <v>160</v>
      </c>
      <c r="AT272" s="136" t="s">
        <v>155</v>
      </c>
      <c r="AU272" s="136" t="s">
        <v>86</v>
      </c>
      <c r="AY272" s="17" t="s">
        <v>153</v>
      </c>
      <c r="BE272" s="137">
        <f t="shared" si="64"/>
        <v>0</v>
      </c>
      <c r="BF272" s="137">
        <f t="shared" si="65"/>
        <v>0</v>
      </c>
      <c r="BG272" s="137">
        <f t="shared" si="66"/>
        <v>0</v>
      </c>
      <c r="BH272" s="137">
        <f t="shared" si="67"/>
        <v>0</v>
      </c>
      <c r="BI272" s="137">
        <f t="shared" si="68"/>
        <v>0</v>
      </c>
      <c r="BJ272" s="17" t="s">
        <v>86</v>
      </c>
      <c r="BK272" s="137">
        <f t="shared" si="69"/>
        <v>0</v>
      </c>
      <c r="BL272" s="17" t="s">
        <v>160</v>
      </c>
      <c r="BM272" s="136" t="s">
        <v>2269</v>
      </c>
    </row>
    <row r="273" spans="2:65" s="11" customFormat="1" ht="25.95" customHeight="1">
      <c r="B273" s="119"/>
      <c r="C273" s="235"/>
      <c r="D273" s="236" t="s">
        <v>77</v>
      </c>
      <c r="E273" s="243" t="s">
        <v>2270</v>
      </c>
      <c r="F273" s="243" t="s">
        <v>2271</v>
      </c>
      <c r="G273" s="235"/>
      <c r="H273" s="235"/>
      <c r="I273" s="122"/>
      <c r="J273" s="246">
        <f>BK273</f>
        <v>0</v>
      </c>
      <c r="L273" s="119"/>
      <c r="M273" s="123"/>
      <c r="P273" s="124">
        <f>SUM(P274:P309)</f>
        <v>0</v>
      </c>
      <c r="R273" s="124">
        <f>SUM(R274:R309)</f>
        <v>0</v>
      </c>
      <c r="T273" s="125">
        <f>SUM(T274:T309)</f>
        <v>0</v>
      </c>
      <c r="AR273" s="120" t="s">
        <v>86</v>
      </c>
      <c r="AT273" s="126" t="s">
        <v>77</v>
      </c>
      <c r="AU273" s="126" t="s">
        <v>78</v>
      </c>
      <c r="AY273" s="120" t="s">
        <v>153</v>
      </c>
      <c r="BK273" s="127">
        <f>SUM(BK274:BK309)</f>
        <v>0</v>
      </c>
    </row>
    <row r="274" spans="2:65" s="1" customFormat="1" ht="16.5" customHeight="1">
      <c r="B274" s="129"/>
      <c r="C274" s="214" t="s">
        <v>1043</v>
      </c>
      <c r="D274" s="214" t="s">
        <v>155</v>
      </c>
      <c r="E274" s="215" t="s">
        <v>2272</v>
      </c>
      <c r="F274" s="216" t="s">
        <v>2273</v>
      </c>
      <c r="G274" s="217" t="s">
        <v>337</v>
      </c>
      <c r="H274" s="218">
        <v>450</v>
      </c>
      <c r="I274" s="131"/>
      <c r="J274" s="248">
        <f t="shared" ref="J274:J309" si="70">ROUND(I274*H274,2)</f>
        <v>0</v>
      </c>
      <c r="K274" s="130" t="s">
        <v>1</v>
      </c>
      <c r="L274" s="32"/>
      <c r="M274" s="132" t="s">
        <v>1</v>
      </c>
      <c r="N274" s="133" t="s">
        <v>43</v>
      </c>
      <c r="P274" s="134">
        <f t="shared" ref="P274:P309" si="71">O274*H274</f>
        <v>0</v>
      </c>
      <c r="Q274" s="134">
        <v>0</v>
      </c>
      <c r="R274" s="134">
        <f t="shared" ref="R274:R309" si="72">Q274*H274</f>
        <v>0</v>
      </c>
      <c r="S274" s="134">
        <v>0</v>
      </c>
      <c r="T274" s="135">
        <f t="shared" ref="T274:T309" si="73">S274*H274</f>
        <v>0</v>
      </c>
      <c r="AR274" s="136" t="s">
        <v>160</v>
      </c>
      <c r="AT274" s="136" t="s">
        <v>155</v>
      </c>
      <c r="AU274" s="136" t="s">
        <v>86</v>
      </c>
      <c r="AY274" s="17" t="s">
        <v>153</v>
      </c>
      <c r="BE274" s="137">
        <f t="shared" ref="BE274:BE309" si="74">IF(N274="základní",J274,0)</f>
        <v>0</v>
      </c>
      <c r="BF274" s="137">
        <f t="shared" ref="BF274:BF309" si="75">IF(N274="snížená",J274,0)</f>
        <v>0</v>
      </c>
      <c r="BG274" s="137">
        <f t="shared" ref="BG274:BG309" si="76">IF(N274="zákl. přenesená",J274,0)</f>
        <v>0</v>
      </c>
      <c r="BH274" s="137">
        <f t="shared" ref="BH274:BH309" si="77">IF(N274="sníž. přenesená",J274,0)</f>
        <v>0</v>
      </c>
      <c r="BI274" s="137">
        <f t="shared" ref="BI274:BI309" si="78">IF(N274="nulová",J274,0)</f>
        <v>0</v>
      </c>
      <c r="BJ274" s="17" t="s">
        <v>86</v>
      </c>
      <c r="BK274" s="137">
        <f t="shared" ref="BK274:BK309" si="79">ROUND(I274*H274,2)</f>
        <v>0</v>
      </c>
      <c r="BL274" s="17" t="s">
        <v>160</v>
      </c>
      <c r="BM274" s="136" t="s">
        <v>2274</v>
      </c>
    </row>
    <row r="275" spans="2:65" s="1" customFormat="1" ht="16.5" customHeight="1">
      <c r="B275" s="129"/>
      <c r="C275" s="238" t="s">
        <v>1048</v>
      </c>
      <c r="D275" s="238" t="s">
        <v>366</v>
      </c>
      <c r="E275" s="239" t="s">
        <v>2275</v>
      </c>
      <c r="F275" s="240" t="s">
        <v>2276</v>
      </c>
      <c r="G275" s="241" t="s">
        <v>337</v>
      </c>
      <c r="H275" s="242">
        <v>450</v>
      </c>
      <c r="I275" s="159"/>
      <c r="J275" s="249">
        <f t="shared" si="70"/>
        <v>0</v>
      </c>
      <c r="K275" s="158" t="s">
        <v>1</v>
      </c>
      <c r="L275" s="160"/>
      <c r="M275" s="161" t="s">
        <v>1</v>
      </c>
      <c r="N275" s="162" t="s">
        <v>43</v>
      </c>
      <c r="P275" s="134">
        <f t="shared" si="71"/>
        <v>0</v>
      </c>
      <c r="Q275" s="134">
        <v>0</v>
      </c>
      <c r="R275" s="134">
        <f t="shared" si="72"/>
        <v>0</v>
      </c>
      <c r="S275" s="134">
        <v>0</v>
      </c>
      <c r="T275" s="135">
        <f t="shared" si="73"/>
        <v>0</v>
      </c>
      <c r="AR275" s="136" t="s">
        <v>208</v>
      </c>
      <c r="AT275" s="136" t="s">
        <v>366</v>
      </c>
      <c r="AU275" s="136" t="s">
        <v>86</v>
      </c>
      <c r="AY275" s="17" t="s">
        <v>153</v>
      </c>
      <c r="BE275" s="137">
        <f t="shared" si="74"/>
        <v>0</v>
      </c>
      <c r="BF275" s="137">
        <f t="shared" si="75"/>
        <v>0</v>
      </c>
      <c r="BG275" s="137">
        <f t="shared" si="76"/>
        <v>0</v>
      </c>
      <c r="BH275" s="137">
        <f t="shared" si="77"/>
        <v>0</v>
      </c>
      <c r="BI275" s="137">
        <f t="shared" si="78"/>
        <v>0</v>
      </c>
      <c r="BJ275" s="17" t="s">
        <v>86</v>
      </c>
      <c r="BK275" s="137">
        <f t="shared" si="79"/>
        <v>0</v>
      </c>
      <c r="BL275" s="17" t="s">
        <v>160</v>
      </c>
      <c r="BM275" s="136" t="s">
        <v>2277</v>
      </c>
    </row>
    <row r="276" spans="2:65" s="1" customFormat="1" ht="16.5" customHeight="1">
      <c r="B276" s="129"/>
      <c r="C276" s="214" t="s">
        <v>1054</v>
      </c>
      <c r="D276" s="214" t="s">
        <v>155</v>
      </c>
      <c r="E276" s="215" t="s">
        <v>2237</v>
      </c>
      <c r="F276" s="216" t="s">
        <v>2238</v>
      </c>
      <c r="G276" s="217" t="s">
        <v>1145</v>
      </c>
      <c r="H276" s="218">
        <v>6</v>
      </c>
      <c r="I276" s="131"/>
      <c r="J276" s="248">
        <f t="shared" si="70"/>
        <v>0</v>
      </c>
      <c r="K276" s="130" t="s">
        <v>1</v>
      </c>
      <c r="L276" s="32"/>
      <c r="M276" s="132" t="s">
        <v>1</v>
      </c>
      <c r="N276" s="133" t="s">
        <v>43</v>
      </c>
      <c r="P276" s="134">
        <f t="shared" si="71"/>
        <v>0</v>
      </c>
      <c r="Q276" s="134">
        <v>0</v>
      </c>
      <c r="R276" s="134">
        <f t="shared" si="72"/>
        <v>0</v>
      </c>
      <c r="S276" s="134">
        <v>0</v>
      </c>
      <c r="T276" s="135">
        <f t="shared" si="73"/>
        <v>0</v>
      </c>
      <c r="AR276" s="136" t="s">
        <v>160</v>
      </c>
      <c r="AT276" s="136" t="s">
        <v>155</v>
      </c>
      <c r="AU276" s="136" t="s">
        <v>86</v>
      </c>
      <c r="AY276" s="17" t="s">
        <v>153</v>
      </c>
      <c r="BE276" s="137">
        <f t="shared" si="74"/>
        <v>0</v>
      </c>
      <c r="BF276" s="137">
        <f t="shared" si="75"/>
        <v>0</v>
      </c>
      <c r="BG276" s="137">
        <f t="shared" si="76"/>
        <v>0</v>
      </c>
      <c r="BH276" s="137">
        <f t="shared" si="77"/>
        <v>0</v>
      </c>
      <c r="BI276" s="137">
        <f t="shared" si="78"/>
        <v>0</v>
      </c>
      <c r="BJ276" s="17" t="s">
        <v>86</v>
      </c>
      <c r="BK276" s="137">
        <f t="shared" si="79"/>
        <v>0</v>
      </c>
      <c r="BL276" s="17" t="s">
        <v>160</v>
      </c>
      <c r="BM276" s="136" t="s">
        <v>2278</v>
      </c>
    </row>
    <row r="277" spans="2:65" s="1" customFormat="1" ht="16.5" customHeight="1">
      <c r="B277" s="129"/>
      <c r="C277" s="214" t="s">
        <v>1063</v>
      </c>
      <c r="D277" s="214" t="s">
        <v>155</v>
      </c>
      <c r="E277" s="215" t="s">
        <v>2279</v>
      </c>
      <c r="F277" s="216" t="s">
        <v>2280</v>
      </c>
      <c r="G277" s="217" t="s">
        <v>337</v>
      </c>
      <c r="H277" s="218">
        <v>450</v>
      </c>
      <c r="I277" s="131"/>
      <c r="J277" s="248">
        <f t="shared" si="70"/>
        <v>0</v>
      </c>
      <c r="K277" s="130" t="s">
        <v>1</v>
      </c>
      <c r="L277" s="32"/>
      <c r="M277" s="132" t="s">
        <v>1</v>
      </c>
      <c r="N277" s="133" t="s">
        <v>43</v>
      </c>
      <c r="P277" s="134">
        <f t="shared" si="71"/>
        <v>0</v>
      </c>
      <c r="Q277" s="134">
        <v>0</v>
      </c>
      <c r="R277" s="134">
        <f t="shared" si="72"/>
        <v>0</v>
      </c>
      <c r="S277" s="134">
        <v>0</v>
      </c>
      <c r="T277" s="135">
        <f t="shared" si="73"/>
        <v>0</v>
      </c>
      <c r="AR277" s="136" t="s">
        <v>160</v>
      </c>
      <c r="AT277" s="136" t="s">
        <v>155</v>
      </c>
      <c r="AU277" s="136" t="s">
        <v>86</v>
      </c>
      <c r="AY277" s="17" t="s">
        <v>153</v>
      </c>
      <c r="BE277" s="137">
        <f t="shared" si="74"/>
        <v>0</v>
      </c>
      <c r="BF277" s="137">
        <f t="shared" si="75"/>
        <v>0</v>
      </c>
      <c r="BG277" s="137">
        <f t="shared" si="76"/>
        <v>0</v>
      </c>
      <c r="BH277" s="137">
        <f t="shared" si="77"/>
        <v>0</v>
      </c>
      <c r="BI277" s="137">
        <f t="shared" si="78"/>
        <v>0</v>
      </c>
      <c r="BJ277" s="17" t="s">
        <v>86</v>
      </c>
      <c r="BK277" s="137">
        <f t="shared" si="79"/>
        <v>0</v>
      </c>
      <c r="BL277" s="17" t="s">
        <v>160</v>
      </c>
      <c r="BM277" s="136" t="s">
        <v>2281</v>
      </c>
    </row>
    <row r="278" spans="2:65" s="1" customFormat="1" ht="16.5" customHeight="1">
      <c r="B278" s="129"/>
      <c r="C278" s="238" t="s">
        <v>1071</v>
      </c>
      <c r="D278" s="238" t="s">
        <v>366</v>
      </c>
      <c r="E278" s="239" t="s">
        <v>2282</v>
      </c>
      <c r="F278" s="240" t="s">
        <v>2280</v>
      </c>
      <c r="G278" s="241" t="s">
        <v>337</v>
      </c>
      <c r="H278" s="242">
        <v>450</v>
      </c>
      <c r="I278" s="159"/>
      <c r="J278" s="249">
        <f t="shared" si="70"/>
        <v>0</v>
      </c>
      <c r="K278" s="158" t="s">
        <v>1</v>
      </c>
      <c r="L278" s="160"/>
      <c r="M278" s="161" t="s">
        <v>1</v>
      </c>
      <c r="N278" s="162" t="s">
        <v>43</v>
      </c>
      <c r="P278" s="134">
        <f t="shared" si="71"/>
        <v>0</v>
      </c>
      <c r="Q278" s="134">
        <v>0</v>
      </c>
      <c r="R278" s="134">
        <f t="shared" si="72"/>
        <v>0</v>
      </c>
      <c r="S278" s="134">
        <v>0</v>
      </c>
      <c r="T278" s="135">
        <f t="shared" si="73"/>
        <v>0</v>
      </c>
      <c r="AR278" s="136" t="s">
        <v>208</v>
      </c>
      <c r="AT278" s="136" t="s">
        <v>366</v>
      </c>
      <c r="AU278" s="136" t="s">
        <v>86</v>
      </c>
      <c r="AY278" s="17" t="s">
        <v>153</v>
      </c>
      <c r="BE278" s="137">
        <f t="shared" si="74"/>
        <v>0</v>
      </c>
      <c r="BF278" s="137">
        <f t="shared" si="75"/>
        <v>0</v>
      </c>
      <c r="BG278" s="137">
        <f t="shared" si="76"/>
        <v>0</v>
      </c>
      <c r="BH278" s="137">
        <f t="shared" si="77"/>
        <v>0</v>
      </c>
      <c r="BI278" s="137">
        <f t="shared" si="78"/>
        <v>0</v>
      </c>
      <c r="BJ278" s="17" t="s">
        <v>86</v>
      </c>
      <c r="BK278" s="137">
        <f t="shared" si="79"/>
        <v>0</v>
      </c>
      <c r="BL278" s="17" t="s">
        <v>160</v>
      </c>
      <c r="BM278" s="136" t="s">
        <v>2283</v>
      </c>
    </row>
    <row r="279" spans="2:65" s="1" customFormat="1" ht="21.75" customHeight="1">
      <c r="B279" s="129"/>
      <c r="C279" s="214" t="s">
        <v>1076</v>
      </c>
      <c r="D279" s="214" t="s">
        <v>155</v>
      </c>
      <c r="E279" s="215" t="s">
        <v>2284</v>
      </c>
      <c r="F279" s="216" t="s">
        <v>2285</v>
      </c>
      <c r="G279" s="217" t="s">
        <v>1145</v>
      </c>
      <c r="H279" s="218">
        <v>1</v>
      </c>
      <c r="I279" s="131"/>
      <c r="J279" s="248">
        <f t="shared" si="70"/>
        <v>0</v>
      </c>
      <c r="K279" s="130" t="s">
        <v>1</v>
      </c>
      <c r="L279" s="32"/>
      <c r="M279" s="132" t="s">
        <v>1</v>
      </c>
      <c r="N279" s="133" t="s">
        <v>43</v>
      </c>
      <c r="P279" s="134">
        <f t="shared" si="71"/>
        <v>0</v>
      </c>
      <c r="Q279" s="134">
        <v>0</v>
      </c>
      <c r="R279" s="134">
        <f t="shared" si="72"/>
        <v>0</v>
      </c>
      <c r="S279" s="134">
        <v>0</v>
      </c>
      <c r="T279" s="135">
        <f t="shared" si="73"/>
        <v>0</v>
      </c>
      <c r="AR279" s="136" t="s">
        <v>160</v>
      </c>
      <c r="AT279" s="136" t="s">
        <v>155</v>
      </c>
      <c r="AU279" s="136" t="s">
        <v>86</v>
      </c>
      <c r="AY279" s="17" t="s">
        <v>153</v>
      </c>
      <c r="BE279" s="137">
        <f t="shared" si="74"/>
        <v>0</v>
      </c>
      <c r="BF279" s="137">
        <f t="shared" si="75"/>
        <v>0</v>
      </c>
      <c r="BG279" s="137">
        <f t="shared" si="76"/>
        <v>0</v>
      </c>
      <c r="BH279" s="137">
        <f t="shared" si="77"/>
        <v>0</v>
      </c>
      <c r="BI279" s="137">
        <f t="shared" si="78"/>
        <v>0</v>
      </c>
      <c r="BJ279" s="17" t="s">
        <v>86</v>
      </c>
      <c r="BK279" s="137">
        <f t="shared" si="79"/>
        <v>0</v>
      </c>
      <c r="BL279" s="17" t="s">
        <v>160</v>
      </c>
      <c r="BM279" s="136" t="s">
        <v>2286</v>
      </c>
    </row>
    <row r="280" spans="2:65" s="1" customFormat="1" ht="21.75" customHeight="1">
      <c r="B280" s="129"/>
      <c r="C280" s="238" t="s">
        <v>1081</v>
      </c>
      <c r="D280" s="238" t="s">
        <v>366</v>
      </c>
      <c r="E280" s="239" t="s">
        <v>2287</v>
      </c>
      <c r="F280" s="240" t="s">
        <v>2285</v>
      </c>
      <c r="G280" s="241" t="s">
        <v>1145</v>
      </c>
      <c r="H280" s="242">
        <v>1</v>
      </c>
      <c r="I280" s="159"/>
      <c r="J280" s="249">
        <f t="shared" si="70"/>
        <v>0</v>
      </c>
      <c r="K280" s="158" t="s">
        <v>1</v>
      </c>
      <c r="L280" s="160"/>
      <c r="M280" s="161" t="s">
        <v>1</v>
      </c>
      <c r="N280" s="162" t="s">
        <v>43</v>
      </c>
      <c r="P280" s="134">
        <f t="shared" si="71"/>
        <v>0</v>
      </c>
      <c r="Q280" s="134">
        <v>0</v>
      </c>
      <c r="R280" s="134">
        <f t="shared" si="72"/>
        <v>0</v>
      </c>
      <c r="S280" s="134">
        <v>0</v>
      </c>
      <c r="T280" s="135">
        <f t="shared" si="73"/>
        <v>0</v>
      </c>
      <c r="AR280" s="136" t="s">
        <v>208</v>
      </c>
      <c r="AT280" s="136" t="s">
        <v>366</v>
      </c>
      <c r="AU280" s="136" t="s">
        <v>86</v>
      </c>
      <c r="AY280" s="17" t="s">
        <v>153</v>
      </c>
      <c r="BE280" s="137">
        <f t="shared" si="74"/>
        <v>0</v>
      </c>
      <c r="BF280" s="137">
        <f t="shared" si="75"/>
        <v>0</v>
      </c>
      <c r="BG280" s="137">
        <f t="shared" si="76"/>
        <v>0</v>
      </c>
      <c r="BH280" s="137">
        <f t="shared" si="77"/>
        <v>0</v>
      </c>
      <c r="BI280" s="137">
        <f t="shared" si="78"/>
        <v>0</v>
      </c>
      <c r="BJ280" s="17" t="s">
        <v>86</v>
      </c>
      <c r="BK280" s="137">
        <f t="shared" si="79"/>
        <v>0</v>
      </c>
      <c r="BL280" s="17" t="s">
        <v>160</v>
      </c>
      <c r="BM280" s="136" t="s">
        <v>2288</v>
      </c>
    </row>
    <row r="281" spans="2:65" s="1" customFormat="1" ht="21.75" customHeight="1">
      <c r="B281" s="129"/>
      <c r="C281" s="214" t="s">
        <v>1087</v>
      </c>
      <c r="D281" s="214" t="s">
        <v>155</v>
      </c>
      <c r="E281" s="215" t="s">
        <v>2289</v>
      </c>
      <c r="F281" s="216" t="s">
        <v>2290</v>
      </c>
      <c r="G281" s="217" t="s">
        <v>1145</v>
      </c>
      <c r="H281" s="218">
        <v>1</v>
      </c>
      <c r="I281" s="131"/>
      <c r="J281" s="248">
        <f t="shared" si="70"/>
        <v>0</v>
      </c>
      <c r="K281" s="130" t="s">
        <v>1</v>
      </c>
      <c r="L281" s="32"/>
      <c r="M281" s="132" t="s">
        <v>1</v>
      </c>
      <c r="N281" s="133" t="s">
        <v>43</v>
      </c>
      <c r="P281" s="134">
        <f t="shared" si="71"/>
        <v>0</v>
      </c>
      <c r="Q281" s="134">
        <v>0</v>
      </c>
      <c r="R281" s="134">
        <f t="shared" si="72"/>
        <v>0</v>
      </c>
      <c r="S281" s="134">
        <v>0</v>
      </c>
      <c r="T281" s="135">
        <f t="shared" si="73"/>
        <v>0</v>
      </c>
      <c r="AR281" s="136" t="s">
        <v>160</v>
      </c>
      <c r="AT281" s="136" t="s">
        <v>155</v>
      </c>
      <c r="AU281" s="136" t="s">
        <v>86</v>
      </c>
      <c r="AY281" s="17" t="s">
        <v>153</v>
      </c>
      <c r="BE281" s="137">
        <f t="shared" si="74"/>
        <v>0</v>
      </c>
      <c r="BF281" s="137">
        <f t="shared" si="75"/>
        <v>0</v>
      </c>
      <c r="BG281" s="137">
        <f t="shared" si="76"/>
        <v>0</v>
      </c>
      <c r="BH281" s="137">
        <f t="shared" si="77"/>
        <v>0</v>
      </c>
      <c r="BI281" s="137">
        <f t="shared" si="78"/>
        <v>0</v>
      </c>
      <c r="BJ281" s="17" t="s">
        <v>86</v>
      </c>
      <c r="BK281" s="137">
        <f t="shared" si="79"/>
        <v>0</v>
      </c>
      <c r="BL281" s="17" t="s">
        <v>160</v>
      </c>
      <c r="BM281" s="136" t="s">
        <v>2291</v>
      </c>
    </row>
    <row r="282" spans="2:65" s="1" customFormat="1" ht="21.75" customHeight="1">
      <c r="B282" s="129"/>
      <c r="C282" s="238" t="s">
        <v>1093</v>
      </c>
      <c r="D282" s="238" t="s">
        <v>366</v>
      </c>
      <c r="E282" s="239" t="s">
        <v>2292</v>
      </c>
      <c r="F282" s="240" t="s">
        <v>2290</v>
      </c>
      <c r="G282" s="241" t="s">
        <v>1145</v>
      </c>
      <c r="H282" s="242">
        <v>1</v>
      </c>
      <c r="I282" s="159"/>
      <c r="J282" s="249">
        <f t="shared" si="70"/>
        <v>0</v>
      </c>
      <c r="K282" s="158" t="s">
        <v>1</v>
      </c>
      <c r="L282" s="160"/>
      <c r="M282" s="161" t="s">
        <v>1</v>
      </c>
      <c r="N282" s="162" t="s">
        <v>43</v>
      </c>
      <c r="P282" s="134">
        <f t="shared" si="71"/>
        <v>0</v>
      </c>
      <c r="Q282" s="134">
        <v>0</v>
      </c>
      <c r="R282" s="134">
        <f t="shared" si="72"/>
        <v>0</v>
      </c>
      <c r="S282" s="134">
        <v>0</v>
      </c>
      <c r="T282" s="135">
        <f t="shared" si="73"/>
        <v>0</v>
      </c>
      <c r="AR282" s="136" t="s">
        <v>208</v>
      </c>
      <c r="AT282" s="136" t="s">
        <v>366</v>
      </c>
      <c r="AU282" s="136" t="s">
        <v>86</v>
      </c>
      <c r="AY282" s="17" t="s">
        <v>153</v>
      </c>
      <c r="BE282" s="137">
        <f t="shared" si="74"/>
        <v>0</v>
      </c>
      <c r="BF282" s="137">
        <f t="shared" si="75"/>
        <v>0</v>
      </c>
      <c r="BG282" s="137">
        <f t="shared" si="76"/>
        <v>0</v>
      </c>
      <c r="BH282" s="137">
        <f t="shared" si="77"/>
        <v>0</v>
      </c>
      <c r="BI282" s="137">
        <f t="shared" si="78"/>
        <v>0</v>
      </c>
      <c r="BJ282" s="17" t="s">
        <v>86</v>
      </c>
      <c r="BK282" s="137">
        <f t="shared" si="79"/>
        <v>0</v>
      </c>
      <c r="BL282" s="17" t="s">
        <v>160</v>
      </c>
      <c r="BM282" s="136" t="s">
        <v>2293</v>
      </c>
    </row>
    <row r="283" spans="2:65" s="1" customFormat="1" ht="16.5" customHeight="1">
      <c r="B283" s="129"/>
      <c r="C283" s="214" t="s">
        <v>1098</v>
      </c>
      <c r="D283" s="214" t="s">
        <v>155</v>
      </c>
      <c r="E283" s="215" t="s">
        <v>2294</v>
      </c>
      <c r="F283" s="216" t="s">
        <v>2295</v>
      </c>
      <c r="G283" s="217" t="s">
        <v>1145</v>
      </c>
      <c r="H283" s="218">
        <v>1</v>
      </c>
      <c r="I283" s="131"/>
      <c r="J283" s="248">
        <f t="shared" si="70"/>
        <v>0</v>
      </c>
      <c r="K283" s="130" t="s">
        <v>1</v>
      </c>
      <c r="L283" s="32"/>
      <c r="M283" s="132" t="s">
        <v>1</v>
      </c>
      <c r="N283" s="133" t="s">
        <v>43</v>
      </c>
      <c r="P283" s="134">
        <f t="shared" si="71"/>
        <v>0</v>
      </c>
      <c r="Q283" s="134">
        <v>0</v>
      </c>
      <c r="R283" s="134">
        <f t="shared" si="72"/>
        <v>0</v>
      </c>
      <c r="S283" s="134">
        <v>0</v>
      </c>
      <c r="T283" s="135">
        <f t="shared" si="73"/>
        <v>0</v>
      </c>
      <c r="AR283" s="136" t="s">
        <v>160</v>
      </c>
      <c r="AT283" s="136" t="s">
        <v>155</v>
      </c>
      <c r="AU283" s="136" t="s">
        <v>86</v>
      </c>
      <c r="AY283" s="17" t="s">
        <v>153</v>
      </c>
      <c r="BE283" s="137">
        <f t="shared" si="74"/>
        <v>0</v>
      </c>
      <c r="BF283" s="137">
        <f t="shared" si="75"/>
        <v>0</v>
      </c>
      <c r="BG283" s="137">
        <f t="shared" si="76"/>
        <v>0</v>
      </c>
      <c r="BH283" s="137">
        <f t="shared" si="77"/>
        <v>0</v>
      </c>
      <c r="BI283" s="137">
        <f t="shared" si="78"/>
        <v>0</v>
      </c>
      <c r="BJ283" s="17" t="s">
        <v>86</v>
      </c>
      <c r="BK283" s="137">
        <f t="shared" si="79"/>
        <v>0</v>
      </c>
      <c r="BL283" s="17" t="s">
        <v>160</v>
      </c>
      <c r="BM283" s="136" t="s">
        <v>2296</v>
      </c>
    </row>
    <row r="284" spans="2:65" s="1" customFormat="1" ht="16.5" customHeight="1">
      <c r="B284" s="129"/>
      <c r="C284" s="238" t="s">
        <v>1104</v>
      </c>
      <c r="D284" s="238" t="s">
        <v>366</v>
      </c>
      <c r="E284" s="239" t="s">
        <v>2297</v>
      </c>
      <c r="F284" s="240" t="s">
        <v>2295</v>
      </c>
      <c r="G284" s="241" t="s">
        <v>1145</v>
      </c>
      <c r="H284" s="242">
        <v>1</v>
      </c>
      <c r="I284" s="159"/>
      <c r="J284" s="249">
        <f t="shared" si="70"/>
        <v>0</v>
      </c>
      <c r="K284" s="158" t="s">
        <v>1</v>
      </c>
      <c r="L284" s="160"/>
      <c r="M284" s="161" t="s">
        <v>1</v>
      </c>
      <c r="N284" s="162" t="s">
        <v>43</v>
      </c>
      <c r="P284" s="134">
        <f t="shared" si="71"/>
        <v>0</v>
      </c>
      <c r="Q284" s="134">
        <v>0</v>
      </c>
      <c r="R284" s="134">
        <f t="shared" si="72"/>
        <v>0</v>
      </c>
      <c r="S284" s="134">
        <v>0</v>
      </c>
      <c r="T284" s="135">
        <f t="shared" si="73"/>
        <v>0</v>
      </c>
      <c r="AR284" s="136" t="s">
        <v>208</v>
      </c>
      <c r="AT284" s="136" t="s">
        <v>366</v>
      </c>
      <c r="AU284" s="136" t="s">
        <v>86</v>
      </c>
      <c r="AY284" s="17" t="s">
        <v>153</v>
      </c>
      <c r="BE284" s="137">
        <f t="shared" si="74"/>
        <v>0</v>
      </c>
      <c r="BF284" s="137">
        <f t="shared" si="75"/>
        <v>0</v>
      </c>
      <c r="BG284" s="137">
        <f t="shared" si="76"/>
        <v>0</v>
      </c>
      <c r="BH284" s="137">
        <f t="shared" si="77"/>
        <v>0</v>
      </c>
      <c r="BI284" s="137">
        <f t="shared" si="78"/>
        <v>0</v>
      </c>
      <c r="BJ284" s="17" t="s">
        <v>86</v>
      </c>
      <c r="BK284" s="137">
        <f t="shared" si="79"/>
        <v>0</v>
      </c>
      <c r="BL284" s="17" t="s">
        <v>160</v>
      </c>
      <c r="BM284" s="136" t="s">
        <v>2298</v>
      </c>
    </row>
    <row r="285" spans="2:65" s="1" customFormat="1" ht="16.5" customHeight="1">
      <c r="B285" s="129"/>
      <c r="C285" s="214" t="s">
        <v>1110</v>
      </c>
      <c r="D285" s="214" t="s">
        <v>155</v>
      </c>
      <c r="E285" s="215" t="s">
        <v>2299</v>
      </c>
      <c r="F285" s="216" t="s">
        <v>2300</v>
      </c>
      <c r="G285" s="217" t="s">
        <v>1145</v>
      </c>
      <c r="H285" s="218">
        <v>1</v>
      </c>
      <c r="I285" s="131"/>
      <c r="J285" s="248">
        <f t="shared" si="70"/>
        <v>0</v>
      </c>
      <c r="K285" s="130" t="s">
        <v>1</v>
      </c>
      <c r="L285" s="32"/>
      <c r="M285" s="132" t="s">
        <v>1</v>
      </c>
      <c r="N285" s="133" t="s">
        <v>43</v>
      </c>
      <c r="P285" s="134">
        <f t="shared" si="71"/>
        <v>0</v>
      </c>
      <c r="Q285" s="134">
        <v>0</v>
      </c>
      <c r="R285" s="134">
        <f t="shared" si="72"/>
        <v>0</v>
      </c>
      <c r="S285" s="134">
        <v>0</v>
      </c>
      <c r="T285" s="135">
        <f t="shared" si="73"/>
        <v>0</v>
      </c>
      <c r="AR285" s="136" t="s">
        <v>160</v>
      </c>
      <c r="AT285" s="136" t="s">
        <v>155</v>
      </c>
      <c r="AU285" s="136" t="s">
        <v>86</v>
      </c>
      <c r="AY285" s="17" t="s">
        <v>153</v>
      </c>
      <c r="BE285" s="137">
        <f t="shared" si="74"/>
        <v>0</v>
      </c>
      <c r="BF285" s="137">
        <f t="shared" si="75"/>
        <v>0</v>
      </c>
      <c r="BG285" s="137">
        <f t="shared" si="76"/>
        <v>0</v>
      </c>
      <c r="BH285" s="137">
        <f t="shared" si="77"/>
        <v>0</v>
      </c>
      <c r="BI285" s="137">
        <f t="shared" si="78"/>
        <v>0</v>
      </c>
      <c r="BJ285" s="17" t="s">
        <v>86</v>
      </c>
      <c r="BK285" s="137">
        <f t="shared" si="79"/>
        <v>0</v>
      </c>
      <c r="BL285" s="17" t="s">
        <v>160</v>
      </c>
      <c r="BM285" s="136" t="s">
        <v>2301</v>
      </c>
    </row>
    <row r="286" spans="2:65" s="1" customFormat="1" ht="16.5" customHeight="1">
      <c r="B286" s="129"/>
      <c r="C286" s="238" t="s">
        <v>1116</v>
      </c>
      <c r="D286" s="238" t="s">
        <v>366</v>
      </c>
      <c r="E286" s="239" t="s">
        <v>2302</v>
      </c>
      <c r="F286" s="240" t="s">
        <v>2300</v>
      </c>
      <c r="G286" s="241" t="s">
        <v>1145</v>
      </c>
      <c r="H286" s="242">
        <v>1</v>
      </c>
      <c r="I286" s="159"/>
      <c r="J286" s="249">
        <f t="shared" si="70"/>
        <v>0</v>
      </c>
      <c r="K286" s="158" t="s">
        <v>1</v>
      </c>
      <c r="L286" s="160"/>
      <c r="M286" s="161" t="s">
        <v>1</v>
      </c>
      <c r="N286" s="162" t="s">
        <v>43</v>
      </c>
      <c r="P286" s="134">
        <f t="shared" si="71"/>
        <v>0</v>
      </c>
      <c r="Q286" s="134">
        <v>0</v>
      </c>
      <c r="R286" s="134">
        <f t="shared" si="72"/>
        <v>0</v>
      </c>
      <c r="S286" s="134">
        <v>0</v>
      </c>
      <c r="T286" s="135">
        <f t="shared" si="73"/>
        <v>0</v>
      </c>
      <c r="AR286" s="136" t="s">
        <v>208</v>
      </c>
      <c r="AT286" s="136" t="s">
        <v>366</v>
      </c>
      <c r="AU286" s="136" t="s">
        <v>86</v>
      </c>
      <c r="AY286" s="17" t="s">
        <v>153</v>
      </c>
      <c r="BE286" s="137">
        <f t="shared" si="74"/>
        <v>0</v>
      </c>
      <c r="BF286" s="137">
        <f t="shared" si="75"/>
        <v>0</v>
      </c>
      <c r="BG286" s="137">
        <f t="shared" si="76"/>
        <v>0</v>
      </c>
      <c r="BH286" s="137">
        <f t="shared" si="77"/>
        <v>0</v>
      </c>
      <c r="BI286" s="137">
        <f t="shared" si="78"/>
        <v>0</v>
      </c>
      <c r="BJ286" s="17" t="s">
        <v>86</v>
      </c>
      <c r="BK286" s="137">
        <f t="shared" si="79"/>
        <v>0</v>
      </c>
      <c r="BL286" s="17" t="s">
        <v>160</v>
      </c>
      <c r="BM286" s="136" t="s">
        <v>2303</v>
      </c>
    </row>
    <row r="287" spans="2:65" s="1" customFormat="1" ht="16.5" customHeight="1">
      <c r="B287" s="129"/>
      <c r="C287" s="214" t="s">
        <v>1122</v>
      </c>
      <c r="D287" s="214" t="s">
        <v>155</v>
      </c>
      <c r="E287" s="215" t="s">
        <v>2304</v>
      </c>
      <c r="F287" s="216" t="s">
        <v>2305</v>
      </c>
      <c r="G287" s="217" t="s">
        <v>1145</v>
      </c>
      <c r="H287" s="218">
        <v>1</v>
      </c>
      <c r="I287" s="131"/>
      <c r="J287" s="248">
        <f t="shared" si="70"/>
        <v>0</v>
      </c>
      <c r="K287" s="130" t="s">
        <v>1</v>
      </c>
      <c r="L287" s="32"/>
      <c r="M287" s="132" t="s">
        <v>1</v>
      </c>
      <c r="N287" s="133" t="s">
        <v>43</v>
      </c>
      <c r="P287" s="134">
        <f t="shared" si="71"/>
        <v>0</v>
      </c>
      <c r="Q287" s="134">
        <v>0</v>
      </c>
      <c r="R287" s="134">
        <f t="shared" si="72"/>
        <v>0</v>
      </c>
      <c r="S287" s="134">
        <v>0</v>
      </c>
      <c r="T287" s="135">
        <f t="shared" si="73"/>
        <v>0</v>
      </c>
      <c r="AR287" s="136" t="s">
        <v>160</v>
      </c>
      <c r="AT287" s="136" t="s">
        <v>155</v>
      </c>
      <c r="AU287" s="136" t="s">
        <v>86</v>
      </c>
      <c r="AY287" s="17" t="s">
        <v>153</v>
      </c>
      <c r="BE287" s="137">
        <f t="shared" si="74"/>
        <v>0</v>
      </c>
      <c r="BF287" s="137">
        <f t="shared" si="75"/>
        <v>0</v>
      </c>
      <c r="BG287" s="137">
        <f t="shared" si="76"/>
        <v>0</v>
      </c>
      <c r="BH287" s="137">
        <f t="shared" si="77"/>
        <v>0</v>
      </c>
      <c r="BI287" s="137">
        <f t="shared" si="78"/>
        <v>0</v>
      </c>
      <c r="BJ287" s="17" t="s">
        <v>86</v>
      </c>
      <c r="BK287" s="137">
        <f t="shared" si="79"/>
        <v>0</v>
      </c>
      <c r="BL287" s="17" t="s">
        <v>160</v>
      </c>
      <c r="BM287" s="136" t="s">
        <v>2306</v>
      </c>
    </row>
    <row r="288" spans="2:65" s="1" customFormat="1" ht="16.5" customHeight="1">
      <c r="B288" s="129"/>
      <c r="C288" s="238" t="s">
        <v>1126</v>
      </c>
      <c r="D288" s="238" t="s">
        <v>366</v>
      </c>
      <c r="E288" s="239" t="s">
        <v>2307</v>
      </c>
      <c r="F288" s="240" t="s">
        <v>2305</v>
      </c>
      <c r="G288" s="241" t="s">
        <v>1145</v>
      </c>
      <c r="H288" s="242">
        <v>1</v>
      </c>
      <c r="I288" s="159"/>
      <c r="J288" s="249">
        <f t="shared" si="70"/>
        <v>0</v>
      </c>
      <c r="K288" s="158" t="s">
        <v>1</v>
      </c>
      <c r="L288" s="160"/>
      <c r="M288" s="161" t="s">
        <v>1</v>
      </c>
      <c r="N288" s="162" t="s">
        <v>43</v>
      </c>
      <c r="P288" s="134">
        <f t="shared" si="71"/>
        <v>0</v>
      </c>
      <c r="Q288" s="134">
        <v>0</v>
      </c>
      <c r="R288" s="134">
        <f t="shared" si="72"/>
        <v>0</v>
      </c>
      <c r="S288" s="134">
        <v>0</v>
      </c>
      <c r="T288" s="135">
        <f t="shared" si="73"/>
        <v>0</v>
      </c>
      <c r="AR288" s="136" t="s">
        <v>208</v>
      </c>
      <c r="AT288" s="136" t="s">
        <v>366</v>
      </c>
      <c r="AU288" s="136" t="s">
        <v>86</v>
      </c>
      <c r="AY288" s="17" t="s">
        <v>153</v>
      </c>
      <c r="BE288" s="137">
        <f t="shared" si="74"/>
        <v>0</v>
      </c>
      <c r="BF288" s="137">
        <f t="shared" si="75"/>
        <v>0</v>
      </c>
      <c r="BG288" s="137">
        <f t="shared" si="76"/>
        <v>0</v>
      </c>
      <c r="BH288" s="137">
        <f t="shared" si="77"/>
        <v>0</v>
      </c>
      <c r="BI288" s="137">
        <f t="shared" si="78"/>
        <v>0</v>
      </c>
      <c r="BJ288" s="17" t="s">
        <v>86</v>
      </c>
      <c r="BK288" s="137">
        <f t="shared" si="79"/>
        <v>0</v>
      </c>
      <c r="BL288" s="17" t="s">
        <v>160</v>
      </c>
      <c r="BM288" s="136" t="s">
        <v>2308</v>
      </c>
    </row>
    <row r="289" spans="2:65" s="1" customFormat="1" ht="24.15" customHeight="1">
      <c r="B289" s="129"/>
      <c r="C289" s="214" t="s">
        <v>1132</v>
      </c>
      <c r="D289" s="214" t="s">
        <v>155</v>
      </c>
      <c r="E289" s="215" t="s">
        <v>2309</v>
      </c>
      <c r="F289" s="216" t="s">
        <v>2310</v>
      </c>
      <c r="G289" s="217" t="s">
        <v>1145</v>
      </c>
      <c r="H289" s="218">
        <v>1</v>
      </c>
      <c r="I289" s="131"/>
      <c r="J289" s="248">
        <f t="shared" si="70"/>
        <v>0</v>
      </c>
      <c r="K289" s="130" t="s">
        <v>1</v>
      </c>
      <c r="L289" s="32"/>
      <c r="M289" s="132" t="s">
        <v>1</v>
      </c>
      <c r="N289" s="133" t="s">
        <v>43</v>
      </c>
      <c r="P289" s="134">
        <f t="shared" si="71"/>
        <v>0</v>
      </c>
      <c r="Q289" s="134">
        <v>0</v>
      </c>
      <c r="R289" s="134">
        <f t="shared" si="72"/>
        <v>0</v>
      </c>
      <c r="S289" s="134">
        <v>0</v>
      </c>
      <c r="T289" s="135">
        <f t="shared" si="73"/>
        <v>0</v>
      </c>
      <c r="AR289" s="136" t="s">
        <v>160</v>
      </c>
      <c r="AT289" s="136" t="s">
        <v>155</v>
      </c>
      <c r="AU289" s="136" t="s">
        <v>86</v>
      </c>
      <c r="AY289" s="17" t="s">
        <v>153</v>
      </c>
      <c r="BE289" s="137">
        <f t="shared" si="74"/>
        <v>0</v>
      </c>
      <c r="BF289" s="137">
        <f t="shared" si="75"/>
        <v>0</v>
      </c>
      <c r="BG289" s="137">
        <f t="shared" si="76"/>
        <v>0</v>
      </c>
      <c r="BH289" s="137">
        <f t="shared" si="77"/>
        <v>0</v>
      </c>
      <c r="BI289" s="137">
        <f t="shared" si="78"/>
        <v>0</v>
      </c>
      <c r="BJ289" s="17" t="s">
        <v>86</v>
      </c>
      <c r="BK289" s="137">
        <f t="shared" si="79"/>
        <v>0</v>
      </c>
      <c r="BL289" s="17" t="s">
        <v>160</v>
      </c>
      <c r="BM289" s="136" t="s">
        <v>2311</v>
      </c>
    </row>
    <row r="290" spans="2:65" s="1" customFormat="1" ht="24.15" customHeight="1">
      <c r="B290" s="129"/>
      <c r="C290" s="238" t="s">
        <v>1138</v>
      </c>
      <c r="D290" s="238" t="s">
        <v>366</v>
      </c>
      <c r="E290" s="239" t="s">
        <v>2312</v>
      </c>
      <c r="F290" s="240" t="s">
        <v>2310</v>
      </c>
      <c r="G290" s="241" t="s">
        <v>1145</v>
      </c>
      <c r="H290" s="242">
        <v>1</v>
      </c>
      <c r="I290" s="159"/>
      <c r="J290" s="249">
        <f t="shared" si="70"/>
        <v>0</v>
      </c>
      <c r="K290" s="158" t="s">
        <v>1</v>
      </c>
      <c r="L290" s="160"/>
      <c r="M290" s="161" t="s">
        <v>1</v>
      </c>
      <c r="N290" s="162" t="s">
        <v>43</v>
      </c>
      <c r="P290" s="134">
        <f t="shared" si="71"/>
        <v>0</v>
      </c>
      <c r="Q290" s="134">
        <v>0</v>
      </c>
      <c r="R290" s="134">
        <f t="shared" si="72"/>
        <v>0</v>
      </c>
      <c r="S290" s="134">
        <v>0</v>
      </c>
      <c r="T290" s="135">
        <f t="shared" si="73"/>
        <v>0</v>
      </c>
      <c r="AR290" s="136" t="s">
        <v>208</v>
      </c>
      <c r="AT290" s="136" t="s">
        <v>366</v>
      </c>
      <c r="AU290" s="136" t="s">
        <v>86</v>
      </c>
      <c r="AY290" s="17" t="s">
        <v>153</v>
      </c>
      <c r="BE290" s="137">
        <f t="shared" si="74"/>
        <v>0</v>
      </c>
      <c r="BF290" s="137">
        <f t="shared" si="75"/>
        <v>0</v>
      </c>
      <c r="BG290" s="137">
        <f t="shared" si="76"/>
        <v>0</v>
      </c>
      <c r="BH290" s="137">
        <f t="shared" si="77"/>
        <v>0</v>
      </c>
      <c r="BI290" s="137">
        <f t="shared" si="78"/>
        <v>0</v>
      </c>
      <c r="BJ290" s="17" t="s">
        <v>86</v>
      </c>
      <c r="BK290" s="137">
        <f t="shared" si="79"/>
        <v>0</v>
      </c>
      <c r="BL290" s="17" t="s">
        <v>160</v>
      </c>
      <c r="BM290" s="136" t="s">
        <v>2313</v>
      </c>
    </row>
    <row r="291" spans="2:65" s="1" customFormat="1" ht="21.75" customHeight="1">
      <c r="B291" s="129"/>
      <c r="C291" s="214" t="s">
        <v>1142</v>
      </c>
      <c r="D291" s="214" t="s">
        <v>155</v>
      </c>
      <c r="E291" s="215" t="s">
        <v>2314</v>
      </c>
      <c r="F291" s="216" t="s">
        <v>2315</v>
      </c>
      <c r="G291" s="217" t="s">
        <v>1145</v>
      </c>
      <c r="H291" s="218">
        <v>1</v>
      </c>
      <c r="I291" s="131"/>
      <c r="J291" s="248">
        <f t="shared" si="70"/>
        <v>0</v>
      </c>
      <c r="K291" s="130" t="s">
        <v>1</v>
      </c>
      <c r="L291" s="32"/>
      <c r="M291" s="132" t="s">
        <v>1</v>
      </c>
      <c r="N291" s="133" t="s">
        <v>43</v>
      </c>
      <c r="P291" s="134">
        <f t="shared" si="71"/>
        <v>0</v>
      </c>
      <c r="Q291" s="134">
        <v>0</v>
      </c>
      <c r="R291" s="134">
        <f t="shared" si="72"/>
        <v>0</v>
      </c>
      <c r="S291" s="134">
        <v>0</v>
      </c>
      <c r="T291" s="135">
        <f t="shared" si="73"/>
        <v>0</v>
      </c>
      <c r="AR291" s="136" t="s">
        <v>160</v>
      </c>
      <c r="AT291" s="136" t="s">
        <v>155</v>
      </c>
      <c r="AU291" s="136" t="s">
        <v>86</v>
      </c>
      <c r="AY291" s="17" t="s">
        <v>153</v>
      </c>
      <c r="BE291" s="137">
        <f t="shared" si="74"/>
        <v>0</v>
      </c>
      <c r="BF291" s="137">
        <f t="shared" si="75"/>
        <v>0</v>
      </c>
      <c r="BG291" s="137">
        <f t="shared" si="76"/>
        <v>0</v>
      </c>
      <c r="BH291" s="137">
        <f t="shared" si="77"/>
        <v>0</v>
      </c>
      <c r="BI291" s="137">
        <f t="shared" si="78"/>
        <v>0</v>
      </c>
      <c r="BJ291" s="17" t="s">
        <v>86</v>
      </c>
      <c r="BK291" s="137">
        <f t="shared" si="79"/>
        <v>0</v>
      </c>
      <c r="BL291" s="17" t="s">
        <v>160</v>
      </c>
      <c r="BM291" s="136" t="s">
        <v>2316</v>
      </c>
    </row>
    <row r="292" spans="2:65" s="1" customFormat="1" ht="21.75" customHeight="1">
      <c r="B292" s="129"/>
      <c r="C292" s="238" t="s">
        <v>1149</v>
      </c>
      <c r="D292" s="238" t="s">
        <v>366</v>
      </c>
      <c r="E292" s="239" t="s">
        <v>2317</v>
      </c>
      <c r="F292" s="240" t="s">
        <v>2315</v>
      </c>
      <c r="G292" s="241" t="s">
        <v>1145</v>
      </c>
      <c r="H292" s="242">
        <v>1</v>
      </c>
      <c r="I292" s="159"/>
      <c r="J292" s="249">
        <f t="shared" si="70"/>
        <v>0</v>
      </c>
      <c r="K292" s="158" t="s">
        <v>1</v>
      </c>
      <c r="L292" s="160"/>
      <c r="M292" s="161" t="s">
        <v>1</v>
      </c>
      <c r="N292" s="162" t="s">
        <v>43</v>
      </c>
      <c r="P292" s="134">
        <f t="shared" si="71"/>
        <v>0</v>
      </c>
      <c r="Q292" s="134">
        <v>0</v>
      </c>
      <c r="R292" s="134">
        <f t="shared" si="72"/>
        <v>0</v>
      </c>
      <c r="S292" s="134">
        <v>0</v>
      </c>
      <c r="T292" s="135">
        <f t="shared" si="73"/>
        <v>0</v>
      </c>
      <c r="AR292" s="136" t="s">
        <v>208</v>
      </c>
      <c r="AT292" s="136" t="s">
        <v>366</v>
      </c>
      <c r="AU292" s="136" t="s">
        <v>86</v>
      </c>
      <c r="AY292" s="17" t="s">
        <v>153</v>
      </c>
      <c r="BE292" s="137">
        <f t="shared" si="74"/>
        <v>0</v>
      </c>
      <c r="BF292" s="137">
        <f t="shared" si="75"/>
        <v>0</v>
      </c>
      <c r="BG292" s="137">
        <f t="shared" si="76"/>
        <v>0</v>
      </c>
      <c r="BH292" s="137">
        <f t="shared" si="77"/>
        <v>0</v>
      </c>
      <c r="BI292" s="137">
        <f t="shared" si="78"/>
        <v>0</v>
      </c>
      <c r="BJ292" s="17" t="s">
        <v>86</v>
      </c>
      <c r="BK292" s="137">
        <f t="shared" si="79"/>
        <v>0</v>
      </c>
      <c r="BL292" s="17" t="s">
        <v>160</v>
      </c>
      <c r="BM292" s="136" t="s">
        <v>2318</v>
      </c>
    </row>
    <row r="293" spans="2:65" s="1" customFormat="1" ht="21.75" customHeight="1">
      <c r="B293" s="129"/>
      <c r="C293" s="214" t="s">
        <v>1153</v>
      </c>
      <c r="D293" s="214" t="s">
        <v>155</v>
      </c>
      <c r="E293" s="215" t="s">
        <v>2319</v>
      </c>
      <c r="F293" s="216" t="s">
        <v>2320</v>
      </c>
      <c r="G293" s="217" t="s">
        <v>1145</v>
      </c>
      <c r="H293" s="218">
        <v>1</v>
      </c>
      <c r="I293" s="131"/>
      <c r="J293" s="248">
        <f t="shared" si="70"/>
        <v>0</v>
      </c>
      <c r="K293" s="130" t="s">
        <v>1</v>
      </c>
      <c r="L293" s="32"/>
      <c r="M293" s="132" t="s">
        <v>1</v>
      </c>
      <c r="N293" s="133" t="s">
        <v>43</v>
      </c>
      <c r="P293" s="134">
        <f t="shared" si="71"/>
        <v>0</v>
      </c>
      <c r="Q293" s="134">
        <v>0</v>
      </c>
      <c r="R293" s="134">
        <f t="shared" si="72"/>
        <v>0</v>
      </c>
      <c r="S293" s="134">
        <v>0</v>
      </c>
      <c r="T293" s="135">
        <f t="shared" si="73"/>
        <v>0</v>
      </c>
      <c r="AR293" s="136" t="s">
        <v>160</v>
      </c>
      <c r="AT293" s="136" t="s">
        <v>155</v>
      </c>
      <c r="AU293" s="136" t="s">
        <v>86</v>
      </c>
      <c r="AY293" s="17" t="s">
        <v>153</v>
      </c>
      <c r="BE293" s="137">
        <f t="shared" si="74"/>
        <v>0</v>
      </c>
      <c r="BF293" s="137">
        <f t="shared" si="75"/>
        <v>0</v>
      </c>
      <c r="BG293" s="137">
        <f t="shared" si="76"/>
        <v>0</v>
      </c>
      <c r="BH293" s="137">
        <f t="shared" si="77"/>
        <v>0</v>
      </c>
      <c r="BI293" s="137">
        <f t="shared" si="78"/>
        <v>0</v>
      </c>
      <c r="BJ293" s="17" t="s">
        <v>86</v>
      </c>
      <c r="BK293" s="137">
        <f t="shared" si="79"/>
        <v>0</v>
      </c>
      <c r="BL293" s="17" t="s">
        <v>160</v>
      </c>
      <c r="BM293" s="136" t="s">
        <v>2321</v>
      </c>
    </row>
    <row r="294" spans="2:65" s="1" customFormat="1" ht="21.75" customHeight="1">
      <c r="B294" s="129"/>
      <c r="C294" s="238" t="s">
        <v>1162</v>
      </c>
      <c r="D294" s="238" t="s">
        <v>366</v>
      </c>
      <c r="E294" s="239" t="s">
        <v>2322</v>
      </c>
      <c r="F294" s="240" t="s">
        <v>2320</v>
      </c>
      <c r="G294" s="241" t="s">
        <v>1145</v>
      </c>
      <c r="H294" s="242">
        <v>1</v>
      </c>
      <c r="I294" s="159"/>
      <c r="J294" s="249">
        <f t="shared" si="70"/>
        <v>0</v>
      </c>
      <c r="K294" s="158" t="s">
        <v>1</v>
      </c>
      <c r="L294" s="160"/>
      <c r="M294" s="161" t="s">
        <v>1</v>
      </c>
      <c r="N294" s="162" t="s">
        <v>43</v>
      </c>
      <c r="P294" s="134">
        <f t="shared" si="71"/>
        <v>0</v>
      </c>
      <c r="Q294" s="134">
        <v>0</v>
      </c>
      <c r="R294" s="134">
        <f t="shared" si="72"/>
        <v>0</v>
      </c>
      <c r="S294" s="134">
        <v>0</v>
      </c>
      <c r="T294" s="135">
        <f t="shared" si="73"/>
        <v>0</v>
      </c>
      <c r="AR294" s="136" t="s">
        <v>208</v>
      </c>
      <c r="AT294" s="136" t="s">
        <v>366</v>
      </c>
      <c r="AU294" s="136" t="s">
        <v>86</v>
      </c>
      <c r="AY294" s="17" t="s">
        <v>153</v>
      </c>
      <c r="BE294" s="137">
        <f t="shared" si="74"/>
        <v>0</v>
      </c>
      <c r="BF294" s="137">
        <f t="shared" si="75"/>
        <v>0</v>
      </c>
      <c r="BG294" s="137">
        <f t="shared" si="76"/>
        <v>0</v>
      </c>
      <c r="BH294" s="137">
        <f t="shared" si="77"/>
        <v>0</v>
      </c>
      <c r="BI294" s="137">
        <f t="shared" si="78"/>
        <v>0</v>
      </c>
      <c r="BJ294" s="17" t="s">
        <v>86</v>
      </c>
      <c r="BK294" s="137">
        <f t="shared" si="79"/>
        <v>0</v>
      </c>
      <c r="BL294" s="17" t="s">
        <v>160</v>
      </c>
      <c r="BM294" s="136" t="s">
        <v>2323</v>
      </c>
    </row>
    <row r="295" spans="2:65" s="1" customFormat="1" ht="16.5" customHeight="1">
      <c r="B295" s="129"/>
      <c r="C295" s="214" t="s">
        <v>1166</v>
      </c>
      <c r="D295" s="214" t="s">
        <v>155</v>
      </c>
      <c r="E295" s="215" t="s">
        <v>2324</v>
      </c>
      <c r="F295" s="216" t="s">
        <v>2325</v>
      </c>
      <c r="G295" s="217" t="s">
        <v>1145</v>
      </c>
      <c r="H295" s="218">
        <v>1</v>
      </c>
      <c r="I295" s="131"/>
      <c r="J295" s="248">
        <f t="shared" si="70"/>
        <v>0</v>
      </c>
      <c r="K295" s="130" t="s">
        <v>1</v>
      </c>
      <c r="L295" s="32"/>
      <c r="M295" s="132" t="s">
        <v>1</v>
      </c>
      <c r="N295" s="133" t="s">
        <v>43</v>
      </c>
      <c r="P295" s="134">
        <f t="shared" si="71"/>
        <v>0</v>
      </c>
      <c r="Q295" s="134">
        <v>0</v>
      </c>
      <c r="R295" s="134">
        <f t="shared" si="72"/>
        <v>0</v>
      </c>
      <c r="S295" s="134">
        <v>0</v>
      </c>
      <c r="T295" s="135">
        <f t="shared" si="73"/>
        <v>0</v>
      </c>
      <c r="AR295" s="136" t="s">
        <v>160</v>
      </c>
      <c r="AT295" s="136" t="s">
        <v>155</v>
      </c>
      <c r="AU295" s="136" t="s">
        <v>86</v>
      </c>
      <c r="AY295" s="17" t="s">
        <v>153</v>
      </c>
      <c r="BE295" s="137">
        <f t="shared" si="74"/>
        <v>0</v>
      </c>
      <c r="BF295" s="137">
        <f t="shared" si="75"/>
        <v>0</v>
      </c>
      <c r="BG295" s="137">
        <f t="shared" si="76"/>
        <v>0</v>
      </c>
      <c r="BH295" s="137">
        <f t="shared" si="77"/>
        <v>0</v>
      </c>
      <c r="BI295" s="137">
        <f t="shared" si="78"/>
        <v>0</v>
      </c>
      <c r="BJ295" s="17" t="s">
        <v>86</v>
      </c>
      <c r="BK295" s="137">
        <f t="shared" si="79"/>
        <v>0</v>
      </c>
      <c r="BL295" s="17" t="s">
        <v>160</v>
      </c>
      <c r="BM295" s="136" t="s">
        <v>2326</v>
      </c>
    </row>
    <row r="296" spans="2:65" s="1" customFormat="1" ht="16.5" customHeight="1">
      <c r="B296" s="129"/>
      <c r="C296" s="238" t="s">
        <v>1170</v>
      </c>
      <c r="D296" s="238" t="s">
        <v>366</v>
      </c>
      <c r="E296" s="239" t="s">
        <v>2327</v>
      </c>
      <c r="F296" s="240" t="s">
        <v>2325</v>
      </c>
      <c r="G296" s="241" t="s">
        <v>1145</v>
      </c>
      <c r="H296" s="242">
        <v>1</v>
      </c>
      <c r="I296" s="159"/>
      <c r="J296" s="249">
        <f t="shared" si="70"/>
        <v>0</v>
      </c>
      <c r="K296" s="158" t="s">
        <v>1</v>
      </c>
      <c r="L296" s="160"/>
      <c r="M296" s="161" t="s">
        <v>1</v>
      </c>
      <c r="N296" s="162" t="s">
        <v>43</v>
      </c>
      <c r="P296" s="134">
        <f t="shared" si="71"/>
        <v>0</v>
      </c>
      <c r="Q296" s="134">
        <v>0</v>
      </c>
      <c r="R296" s="134">
        <f t="shared" si="72"/>
        <v>0</v>
      </c>
      <c r="S296" s="134">
        <v>0</v>
      </c>
      <c r="T296" s="135">
        <f t="shared" si="73"/>
        <v>0</v>
      </c>
      <c r="AR296" s="136" t="s">
        <v>208</v>
      </c>
      <c r="AT296" s="136" t="s">
        <v>366</v>
      </c>
      <c r="AU296" s="136" t="s">
        <v>86</v>
      </c>
      <c r="AY296" s="17" t="s">
        <v>153</v>
      </c>
      <c r="BE296" s="137">
        <f t="shared" si="74"/>
        <v>0</v>
      </c>
      <c r="BF296" s="137">
        <f t="shared" si="75"/>
        <v>0</v>
      </c>
      <c r="BG296" s="137">
        <f t="shared" si="76"/>
        <v>0</v>
      </c>
      <c r="BH296" s="137">
        <f t="shared" si="77"/>
        <v>0</v>
      </c>
      <c r="BI296" s="137">
        <f t="shared" si="78"/>
        <v>0</v>
      </c>
      <c r="BJ296" s="17" t="s">
        <v>86</v>
      </c>
      <c r="BK296" s="137">
        <f t="shared" si="79"/>
        <v>0</v>
      </c>
      <c r="BL296" s="17" t="s">
        <v>160</v>
      </c>
      <c r="BM296" s="136" t="s">
        <v>2328</v>
      </c>
    </row>
    <row r="297" spans="2:65" s="1" customFormat="1" ht="24.15" customHeight="1">
      <c r="B297" s="129"/>
      <c r="C297" s="214" t="s">
        <v>1174</v>
      </c>
      <c r="D297" s="214" t="s">
        <v>155</v>
      </c>
      <c r="E297" s="215" t="s">
        <v>2329</v>
      </c>
      <c r="F297" s="216" t="s">
        <v>2330</v>
      </c>
      <c r="G297" s="217" t="s">
        <v>1145</v>
      </c>
      <c r="H297" s="218">
        <v>4</v>
      </c>
      <c r="I297" s="131"/>
      <c r="J297" s="248">
        <f t="shared" si="70"/>
        <v>0</v>
      </c>
      <c r="K297" s="130" t="s">
        <v>1</v>
      </c>
      <c r="L297" s="32"/>
      <c r="M297" s="132" t="s">
        <v>1</v>
      </c>
      <c r="N297" s="133" t="s">
        <v>43</v>
      </c>
      <c r="P297" s="134">
        <f t="shared" si="71"/>
        <v>0</v>
      </c>
      <c r="Q297" s="134">
        <v>0</v>
      </c>
      <c r="R297" s="134">
        <f t="shared" si="72"/>
        <v>0</v>
      </c>
      <c r="S297" s="134">
        <v>0</v>
      </c>
      <c r="T297" s="135">
        <f t="shared" si="73"/>
        <v>0</v>
      </c>
      <c r="AR297" s="136" t="s">
        <v>160</v>
      </c>
      <c r="AT297" s="136" t="s">
        <v>155</v>
      </c>
      <c r="AU297" s="136" t="s">
        <v>86</v>
      </c>
      <c r="AY297" s="17" t="s">
        <v>153</v>
      </c>
      <c r="BE297" s="137">
        <f t="shared" si="74"/>
        <v>0</v>
      </c>
      <c r="BF297" s="137">
        <f t="shared" si="75"/>
        <v>0</v>
      </c>
      <c r="BG297" s="137">
        <f t="shared" si="76"/>
        <v>0</v>
      </c>
      <c r="BH297" s="137">
        <f t="shared" si="77"/>
        <v>0</v>
      </c>
      <c r="BI297" s="137">
        <f t="shared" si="78"/>
        <v>0</v>
      </c>
      <c r="BJ297" s="17" t="s">
        <v>86</v>
      </c>
      <c r="BK297" s="137">
        <f t="shared" si="79"/>
        <v>0</v>
      </c>
      <c r="BL297" s="17" t="s">
        <v>160</v>
      </c>
      <c r="BM297" s="136" t="s">
        <v>2331</v>
      </c>
    </row>
    <row r="298" spans="2:65" s="1" customFormat="1" ht="24.15" customHeight="1">
      <c r="B298" s="129"/>
      <c r="C298" s="238" t="s">
        <v>1178</v>
      </c>
      <c r="D298" s="238" t="s">
        <v>366</v>
      </c>
      <c r="E298" s="239" t="s">
        <v>2332</v>
      </c>
      <c r="F298" s="240" t="s">
        <v>2330</v>
      </c>
      <c r="G298" s="241" t="s">
        <v>1145</v>
      </c>
      <c r="H298" s="242">
        <v>4</v>
      </c>
      <c r="I298" s="159"/>
      <c r="J298" s="249">
        <f t="shared" si="70"/>
        <v>0</v>
      </c>
      <c r="K298" s="158" t="s">
        <v>1</v>
      </c>
      <c r="L298" s="160"/>
      <c r="M298" s="161" t="s">
        <v>1</v>
      </c>
      <c r="N298" s="162" t="s">
        <v>43</v>
      </c>
      <c r="P298" s="134">
        <f t="shared" si="71"/>
        <v>0</v>
      </c>
      <c r="Q298" s="134">
        <v>0</v>
      </c>
      <c r="R298" s="134">
        <f t="shared" si="72"/>
        <v>0</v>
      </c>
      <c r="S298" s="134">
        <v>0</v>
      </c>
      <c r="T298" s="135">
        <f t="shared" si="73"/>
        <v>0</v>
      </c>
      <c r="AR298" s="136" t="s">
        <v>208</v>
      </c>
      <c r="AT298" s="136" t="s">
        <v>366</v>
      </c>
      <c r="AU298" s="136" t="s">
        <v>86</v>
      </c>
      <c r="AY298" s="17" t="s">
        <v>153</v>
      </c>
      <c r="BE298" s="137">
        <f t="shared" si="74"/>
        <v>0</v>
      </c>
      <c r="BF298" s="137">
        <f t="shared" si="75"/>
        <v>0</v>
      </c>
      <c r="BG298" s="137">
        <f t="shared" si="76"/>
        <v>0</v>
      </c>
      <c r="BH298" s="137">
        <f t="shared" si="77"/>
        <v>0</v>
      </c>
      <c r="BI298" s="137">
        <f t="shared" si="78"/>
        <v>0</v>
      </c>
      <c r="BJ298" s="17" t="s">
        <v>86</v>
      </c>
      <c r="BK298" s="137">
        <f t="shared" si="79"/>
        <v>0</v>
      </c>
      <c r="BL298" s="17" t="s">
        <v>160</v>
      </c>
      <c r="BM298" s="136" t="s">
        <v>2333</v>
      </c>
    </row>
    <row r="299" spans="2:65" s="1" customFormat="1" ht="16.5" customHeight="1">
      <c r="B299" s="129"/>
      <c r="C299" s="214" t="s">
        <v>1182</v>
      </c>
      <c r="D299" s="214" t="s">
        <v>155</v>
      </c>
      <c r="E299" s="215" t="s">
        <v>2334</v>
      </c>
      <c r="F299" s="216" t="s">
        <v>2335</v>
      </c>
      <c r="G299" s="217" t="s">
        <v>1145</v>
      </c>
      <c r="H299" s="218">
        <v>1</v>
      </c>
      <c r="I299" s="131"/>
      <c r="J299" s="248">
        <f t="shared" si="70"/>
        <v>0</v>
      </c>
      <c r="K299" s="130" t="s">
        <v>1</v>
      </c>
      <c r="L299" s="32"/>
      <c r="M299" s="132" t="s">
        <v>1</v>
      </c>
      <c r="N299" s="133" t="s">
        <v>43</v>
      </c>
      <c r="P299" s="134">
        <f t="shared" si="71"/>
        <v>0</v>
      </c>
      <c r="Q299" s="134">
        <v>0</v>
      </c>
      <c r="R299" s="134">
        <f t="shared" si="72"/>
        <v>0</v>
      </c>
      <c r="S299" s="134">
        <v>0</v>
      </c>
      <c r="T299" s="135">
        <f t="shared" si="73"/>
        <v>0</v>
      </c>
      <c r="AR299" s="136" t="s">
        <v>160</v>
      </c>
      <c r="AT299" s="136" t="s">
        <v>155</v>
      </c>
      <c r="AU299" s="136" t="s">
        <v>86</v>
      </c>
      <c r="AY299" s="17" t="s">
        <v>153</v>
      </c>
      <c r="BE299" s="137">
        <f t="shared" si="74"/>
        <v>0</v>
      </c>
      <c r="BF299" s="137">
        <f t="shared" si="75"/>
        <v>0</v>
      </c>
      <c r="BG299" s="137">
        <f t="shared" si="76"/>
        <v>0</v>
      </c>
      <c r="BH299" s="137">
        <f t="shared" si="77"/>
        <v>0</v>
      </c>
      <c r="BI299" s="137">
        <f t="shared" si="78"/>
        <v>0</v>
      </c>
      <c r="BJ299" s="17" t="s">
        <v>86</v>
      </c>
      <c r="BK299" s="137">
        <f t="shared" si="79"/>
        <v>0</v>
      </c>
      <c r="BL299" s="17" t="s">
        <v>160</v>
      </c>
      <c r="BM299" s="136" t="s">
        <v>2336</v>
      </c>
    </row>
    <row r="300" spans="2:65" s="1" customFormat="1" ht="16.5" customHeight="1">
      <c r="B300" s="129"/>
      <c r="C300" s="238" t="s">
        <v>1186</v>
      </c>
      <c r="D300" s="238" t="s">
        <v>366</v>
      </c>
      <c r="E300" s="239" t="s">
        <v>2337</v>
      </c>
      <c r="F300" s="240" t="s">
        <v>2338</v>
      </c>
      <c r="G300" s="241" t="s">
        <v>1145</v>
      </c>
      <c r="H300" s="242">
        <v>1</v>
      </c>
      <c r="I300" s="159"/>
      <c r="J300" s="249">
        <f t="shared" si="70"/>
        <v>0</v>
      </c>
      <c r="K300" s="158" t="s">
        <v>1</v>
      </c>
      <c r="L300" s="160"/>
      <c r="M300" s="161" t="s">
        <v>1</v>
      </c>
      <c r="N300" s="162" t="s">
        <v>43</v>
      </c>
      <c r="P300" s="134">
        <f t="shared" si="71"/>
        <v>0</v>
      </c>
      <c r="Q300" s="134">
        <v>0</v>
      </c>
      <c r="R300" s="134">
        <f t="shared" si="72"/>
        <v>0</v>
      </c>
      <c r="S300" s="134">
        <v>0</v>
      </c>
      <c r="T300" s="135">
        <f t="shared" si="73"/>
        <v>0</v>
      </c>
      <c r="AR300" s="136" t="s">
        <v>208</v>
      </c>
      <c r="AT300" s="136" t="s">
        <v>366</v>
      </c>
      <c r="AU300" s="136" t="s">
        <v>86</v>
      </c>
      <c r="AY300" s="17" t="s">
        <v>153</v>
      </c>
      <c r="BE300" s="137">
        <f t="shared" si="74"/>
        <v>0</v>
      </c>
      <c r="BF300" s="137">
        <f t="shared" si="75"/>
        <v>0</v>
      </c>
      <c r="BG300" s="137">
        <f t="shared" si="76"/>
        <v>0</v>
      </c>
      <c r="BH300" s="137">
        <f t="shared" si="77"/>
        <v>0</v>
      </c>
      <c r="BI300" s="137">
        <f t="shared" si="78"/>
        <v>0</v>
      </c>
      <c r="BJ300" s="17" t="s">
        <v>86</v>
      </c>
      <c r="BK300" s="137">
        <f t="shared" si="79"/>
        <v>0</v>
      </c>
      <c r="BL300" s="17" t="s">
        <v>160</v>
      </c>
      <c r="BM300" s="136" t="s">
        <v>2339</v>
      </c>
    </row>
    <row r="301" spans="2:65" s="1" customFormat="1" ht="16.5" customHeight="1">
      <c r="B301" s="129"/>
      <c r="C301" s="214" t="s">
        <v>1190</v>
      </c>
      <c r="D301" s="214" t="s">
        <v>155</v>
      </c>
      <c r="E301" s="215" t="s">
        <v>2103</v>
      </c>
      <c r="F301" s="216" t="s">
        <v>2104</v>
      </c>
      <c r="G301" s="217" t="s">
        <v>337</v>
      </c>
      <c r="H301" s="218">
        <v>25</v>
      </c>
      <c r="I301" s="131"/>
      <c r="J301" s="248">
        <f t="shared" si="70"/>
        <v>0</v>
      </c>
      <c r="K301" s="130" t="s">
        <v>1</v>
      </c>
      <c r="L301" s="32"/>
      <c r="M301" s="132" t="s">
        <v>1</v>
      </c>
      <c r="N301" s="133" t="s">
        <v>43</v>
      </c>
      <c r="P301" s="134">
        <f t="shared" si="71"/>
        <v>0</v>
      </c>
      <c r="Q301" s="134">
        <v>0</v>
      </c>
      <c r="R301" s="134">
        <f t="shared" si="72"/>
        <v>0</v>
      </c>
      <c r="S301" s="134">
        <v>0</v>
      </c>
      <c r="T301" s="135">
        <f t="shared" si="73"/>
        <v>0</v>
      </c>
      <c r="AR301" s="136" t="s">
        <v>160</v>
      </c>
      <c r="AT301" s="136" t="s">
        <v>155</v>
      </c>
      <c r="AU301" s="136" t="s">
        <v>86</v>
      </c>
      <c r="AY301" s="17" t="s">
        <v>153</v>
      </c>
      <c r="BE301" s="137">
        <f t="shared" si="74"/>
        <v>0</v>
      </c>
      <c r="BF301" s="137">
        <f t="shared" si="75"/>
        <v>0</v>
      </c>
      <c r="BG301" s="137">
        <f t="shared" si="76"/>
        <v>0</v>
      </c>
      <c r="BH301" s="137">
        <f t="shared" si="77"/>
        <v>0</v>
      </c>
      <c r="BI301" s="137">
        <f t="shared" si="78"/>
        <v>0</v>
      </c>
      <c r="BJ301" s="17" t="s">
        <v>86</v>
      </c>
      <c r="BK301" s="137">
        <f t="shared" si="79"/>
        <v>0</v>
      </c>
      <c r="BL301" s="17" t="s">
        <v>160</v>
      </c>
      <c r="BM301" s="136" t="s">
        <v>2340</v>
      </c>
    </row>
    <row r="302" spans="2:65" s="1" customFormat="1" ht="16.5" customHeight="1">
      <c r="B302" s="129"/>
      <c r="C302" s="238" t="s">
        <v>1194</v>
      </c>
      <c r="D302" s="238" t="s">
        <v>366</v>
      </c>
      <c r="E302" s="239" t="s">
        <v>2105</v>
      </c>
      <c r="F302" s="240" t="s">
        <v>2104</v>
      </c>
      <c r="G302" s="241" t="s">
        <v>337</v>
      </c>
      <c r="H302" s="242">
        <v>25</v>
      </c>
      <c r="I302" s="159"/>
      <c r="J302" s="249">
        <f t="shared" si="70"/>
        <v>0</v>
      </c>
      <c r="K302" s="158" t="s">
        <v>1</v>
      </c>
      <c r="L302" s="160"/>
      <c r="M302" s="161" t="s">
        <v>1</v>
      </c>
      <c r="N302" s="162" t="s">
        <v>43</v>
      </c>
      <c r="P302" s="134">
        <f t="shared" si="71"/>
        <v>0</v>
      </c>
      <c r="Q302" s="134">
        <v>0</v>
      </c>
      <c r="R302" s="134">
        <f t="shared" si="72"/>
        <v>0</v>
      </c>
      <c r="S302" s="134">
        <v>0</v>
      </c>
      <c r="T302" s="135">
        <f t="shared" si="73"/>
        <v>0</v>
      </c>
      <c r="AR302" s="136" t="s">
        <v>208</v>
      </c>
      <c r="AT302" s="136" t="s">
        <v>366</v>
      </c>
      <c r="AU302" s="136" t="s">
        <v>86</v>
      </c>
      <c r="AY302" s="17" t="s">
        <v>153</v>
      </c>
      <c r="BE302" s="137">
        <f t="shared" si="74"/>
        <v>0</v>
      </c>
      <c r="BF302" s="137">
        <f t="shared" si="75"/>
        <v>0</v>
      </c>
      <c r="BG302" s="137">
        <f t="shared" si="76"/>
        <v>0</v>
      </c>
      <c r="BH302" s="137">
        <f t="shared" si="77"/>
        <v>0</v>
      </c>
      <c r="BI302" s="137">
        <f t="shared" si="78"/>
        <v>0</v>
      </c>
      <c r="BJ302" s="17" t="s">
        <v>86</v>
      </c>
      <c r="BK302" s="137">
        <f t="shared" si="79"/>
        <v>0</v>
      </c>
      <c r="BL302" s="17" t="s">
        <v>160</v>
      </c>
      <c r="BM302" s="136" t="s">
        <v>2341</v>
      </c>
    </row>
    <row r="303" spans="2:65" s="1" customFormat="1" ht="16.5" customHeight="1">
      <c r="B303" s="129"/>
      <c r="C303" s="214" t="s">
        <v>1200</v>
      </c>
      <c r="D303" s="214" t="s">
        <v>155</v>
      </c>
      <c r="E303" s="215" t="s">
        <v>2106</v>
      </c>
      <c r="F303" s="216" t="s">
        <v>2107</v>
      </c>
      <c r="G303" s="217" t="s">
        <v>337</v>
      </c>
      <c r="H303" s="218">
        <v>15</v>
      </c>
      <c r="I303" s="131"/>
      <c r="J303" s="248">
        <f t="shared" si="70"/>
        <v>0</v>
      </c>
      <c r="K303" s="130" t="s">
        <v>1</v>
      </c>
      <c r="L303" s="32"/>
      <c r="M303" s="132" t="s">
        <v>1</v>
      </c>
      <c r="N303" s="133" t="s">
        <v>43</v>
      </c>
      <c r="P303" s="134">
        <f t="shared" si="71"/>
        <v>0</v>
      </c>
      <c r="Q303" s="134">
        <v>0</v>
      </c>
      <c r="R303" s="134">
        <f t="shared" si="72"/>
        <v>0</v>
      </c>
      <c r="S303" s="134">
        <v>0</v>
      </c>
      <c r="T303" s="135">
        <f t="shared" si="73"/>
        <v>0</v>
      </c>
      <c r="AR303" s="136" t="s">
        <v>160</v>
      </c>
      <c r="AT303" s="136" t="s">
        <v>155</v>
      </c>
      <c r="AU303" s="136" t="s">
        <v>86</v>
      </c>
      <c r="AY303" s="17" t="s">
        <v>153</v>
      </c>
      <c r="BE303" s="137">
        <f t="shared" si="74"/>
        <v>0</v>
      </c>
      <c r="BF303" s="137">
        <f t="shared" si="75"/>
        <v>0</v>
      </c>
      <c r="BG303" s="137">
        <f t="shared" si="76"/>
        <v>0</v>
      </c>
      <c r="BH303" s="137">
        <f t="shared" si="77"/>
        <v>0</v>
      </c>
      <c r="BI303" s="137">
        <f t="shared" si="78"/>
        <v>0</v>
      </c>
      <c r="BJ303" s="17" t="s">
        <v>86</v>
      </c>
      <c r="BK303" s="137">
        <f t="shared" si="79"/>
        <v>0</v>
      </c>
      <c r="BL303" s="17" t="s">
        <v>160</v>
      </c>
      <c r="BM303" s="136" t="s">
        <v>2342</v>
      </c>
    </row>
    <row r="304" spans="2:65" s="1" customFormat="1" ht="16.5" customHeight="1">
      <c r="B304" s="129"/>
      <c r="C304" s="238" t="s">
        <v>1204</v>
      </c>
      <c r="D304" s="238" t="s">
        <v>366</v>
      </c>
      <c r="E304" s="239" t="s">
        <v>2108</v>
      </c>
      <c r="F304" s="240" t="s">
        <v>2107</v>
      </c>
      <c r="G304" s="241" t="s">
        <v>337</v>
      </c>
      <c r="H304" s="242">
        <v>15</v>
      </c>
      <c r="I304" s="159"/>
      <c r="J304" s="249">
        <f t="shared" si="70"/>
        <v>0</v>
      </c>
      <c r="K304" s="158" t="s">
        <v>1</v>
      </c>
      <c r="L304" s="160"/>
      <c r="M304" s="161" t="s">
        <v>1</v>
      </c>
      <c r="N304" s="162" t="s">
        <v>43</v>
      </c>
      <c r="P304" s="134">
        <f t="shared" si="71"/>
        <v>0</v>
      </c>
      <c r="Q304" s="134">
        <v>0</v>
      </c>
      <c r="R304" s="134">
        <f t="shared" si="72"/>
        <v>0</v>
      </c>
      <c r="S304" s="134">
        <v>0</v>
      </c>
      <c r="T304" s="135">
        <f t="shared" si="73"/>
        <v>0</v>
      </c>
      <c r="AR304" s="136" t="s">
        <v>208</v>
      </c>
      <c r="AT304" s="136" t="s">
        <v>366</v>
      </c>
      <c r="AU304" s="136" t="s">
        <v>86</v>
      </c>
      <c r="AY304" s="17" t="s">
        <v>153</v>
      </c>
      <c r="BE304" s="137">
        <f t="shared" si="74"/>
        <v>0</v>
      </c>
      <c r="BF304" s="137">
        <f t="shared" si="75"/>
        <v>0</v>
      </c>
      <c r="BG304" s="137">
        <f t="shared" si="76"/>
        <v>0</v>
      </c>
      <c r="BH304" s="137">
        <f t="shared" si="77"/>
        <v>0</v>
      </c>
      <c r="BI304" s="137">
        <f t="shared" si="78"/>
        <v>0</v>
      </c>
      <c r="BJ304" s="17" t="s">
        <v>86</v>
      </c>
      <c r="BK304" s="137">
        <f t="shared" si="79"/>
        <v>0</v>
      </c>
      <c r="BL304" s="17" t="s">
        <v>160</v>
      </c>
      <c r="BM304" s="136" t="s">
        <v>2343</v>
      </c>
    </row>
    <row r="305" spans="2:65" s="1" customFormat="1" ht="16.5" customHeight="1">
      <c r="B305" s="129"/>
      <c r="C305" s="214" t="s">
        <v>1206</v>
      </c>
      <c r="D305" s="214" t="s">
        <v>155</v>
      </c>
      <c r="E305" s="215" t="s">
        <v>2094</v>
      </c>
      <c r="F305" s="216" t="s">
        <v>2095</v>
      </c>
      <c r="G305" s="217" t="s">
        <v>337</v>
      </c>
      <c r="H305" s="218">
        <v>2100</v>
      </c>
      <c r="I305" s="131"/>
      <c r="J305" s="248">
        <f t="shared" si="70"/>
        <v>0</v>
      </c>
      <c r="K305" s="130" t="s">
        <v>1</v>
      </c>
      <c r="L305" s="32"/>
      <c r="M305" s="132" t="s">
        <v>1</v>
      </c>
      <c r="N305" s="133" t="s">
        <v>43</v>
      </c>
      <c r="P305" s="134">
        <f t="shared" si="71"/>
        <v>0</v>
      </c>
      <c r="Q305" s="134">
        <v>0</v>
      </c>
      <c r="R305" s="134">
        <f t="shared" si="72"/>
        <v>0</v>
      </c>
      <c r="S305" s="134">
        <v>0</v>
      </c>
      <c r="T305" s="135">
        <f t="shared" si="73"/>
        <v>0</v>
      </c>
      <c r="AR305" s="136" t="s">
        <v>160</v>
      </c>
      <c r="AT305" s="136" t="s">
        <v>155</v>
      </c>
      <c r="AU305" s="136" t="s">
        <v>86</v>
      </c>
      <c r="AY305" s="17" t="s">
        <v>153</v>
      </c>
      <c r="BE305" s="137">
        <f t="shared" si="74"/>
        <v>0</v>
      </c>
      <c r="BF305" s="137">
        <f t="shared" si="75"/>
        <v>0</v>
      </c>
      <c r="BG305" s="137">
        <f t="shared" si="76"/>
        <v>0</v>
      </c>
      <c r="BH305" s="137">
        <f t="shared" si="77"/>
        <v>0</v>
      </c>
      <c r="BI305" s="137">
        <f t="shared" si="78"/>
        <v>0</v>
      </c>
      <c r="BJ305" s="17" t="s">
        <v>86</v>
      </c>
      <c r="BK305" s="137">
        <f t="shared" si="79"/>
        <v>0</v>
      </c>
      <c r="BL305" s="17" t="s">
        <v>160</v>
      </c>
      <c r="BM305" s="136" t="s">
        <v>2344</v>
      </c>
    </row>
    <row r="306" spans="2:65" s="1" customFormat="1" ht="16.5" customHeight="1">
      <c r="B306" s="129"/>
      <c r="C306" s="238" t="s">
        <v>1208</v>
      </c>
      <c r="D306" s="238" t="s">
        <v>366</v>
      </c>
      <c r="E306" s="239" t="s">
        <v>2096</v>
      </c>
      <c r="F306" s="240" t="s">
        <v>2095</v>
      </c>
      <c r="G306" s="241" t="s">
        <v>337</v>
      </c>
      <c r="H306" s="242">
        <v>2100</v>
      </c>
      <c r="I306" s="159"/>
      <c r="J306" s="249">
        <f t="shared" si="70"/>
        <v>0</v>
      </c>
      <c r="K306" s="158" t="s">
        <v>1</v>
      </c>
      <c r="L306" s="160"/>
      <c r="M306" s="161" t="s">
        <v>1</v>
      </c>
      <c r="N306" s="162" t="s">
        <v>43</v>
      </c>
      <c r="P306" s="134">
        <f t="shared" si="71"/>
        <v>0</v>
      </c>
      <c r="Q306" s="134">
        <v>0</v>
      </c>
      <c r="R306" s="134">
        <f t="shared" si="72"/>
        <v>0</v>
      </c>
      <c r="S306" s="134">
        <v>0</v>
      </c>
      <c r="T306" s="135">
        <f t="shared" si="73"/>
        <v>0</v>
      </c>
      <c r="AR306" s="136" t="s">
        <v>208</v>
      </c>
      <c r="AT306" s="136" t="s">
        <v>366</v>
      </c>
      <c r="AU306" s="136" t="s">
        <v>86</v>
      </c>
      <c r="AY306" s="17" t="s">
        <v>153</v>
      </c>
      <c r="BE306" s="137">
        <f t="shared" si="74"/>
        <v>0</v>
      </c>
      <c r="BF306" s="137">
        <f t="shared" si="75"/>
        <v>0</v>
      </c>
      <c r="BG306" s="137">
        <f t="shared" si="76"/>
        <v>0</v>
      </c>
      <c r="BH306" s="137">
        <f t="shared" si="77"/>
        <v>0</v>
      </c>
      <c r="BI306" s="137">
        <f t="shared" si="78"/>
        <v>0</v>
      </c>
      <c r="BJ306" s="17" t="s">
        <v>86</v>
      </c>
      <c r="BK306" s="137">
        <f t="shared" si="79"/>
        <v>0</v>
      </c>
      <c r="BL306" s="17" t="s">
        <v>160</v>
      </c>
      <c r="BM306" s="136" t="s">
        <v>2345</v>
      </c>
    </row>
    <row r="307" spans="2:65" s="1" customFormat="1" ht="16.5" customHeight="1">
      <c r="B307" s="129"/>
      <c r="C307" s="214" t="s">
        <v>1214</v>
      </c>
      <c r="D307" s="214" t="s">
        <v>155</v>
      </c>
      <c r="E307" s="215" t="s">
        <v>2346</v>
      </c>
      <c r="F307" s="216" t="s">
        <v>2347</v>
      </c>
      <c r="G307" s="217" t="s">
        <v>2348</v>
      </c>
      <c r="H307" s="218">
        <v>1</v>
      </c>
      <c r="I307" s="131"/>
      <c r="J307" s="248">
        <f t="shared" si="70"/>
        <v>0</v>
      </c>
      <c r="K307" s="130" t="s">
        <v>1</v>
      </c>
      <c r="L307" s="32"/>
      <c r="M307" s="132" t="s">
        <v>1</v>
      </c>
      <c r="N307" s="133" t="s">
        <v>43</v>
      </c>
      <c r="P307" s="134">
        <f t="shared" si="71"/>
        <v>0</v>
      </c>
      <c r="Q307" s="134">
        <v>0</v>
      </c>
      <c r="R307" s="134">
        <f t="shared" si="72"/>
        <v>0</v>
      </c>
      <c r="S307" s="134">
        <v>0</v>
      </c>
      <c r="T307" s="135">
        <f t="shared" si="73"/>
        <v>0</v>
      </c>
      <c r="AR307" s="136" t="s">
        <v>160</v>
      </c>
      <c r="AT307" s="136" t="s">
        <v>155</v>
      </c>
      <c r="AU307" s="136" t="s">
        <v>86</v>
      </c>
      <c r="AY307" s="17" t="s">
        <v>153</v>
      </c>
      <c r="BE307" s="137">
        <f t="shared" si="74"/>
        <v>0</v>
      </c>
      <c r="BF307" s="137">
        <f t="shared" si="75"/>
        <v>0</v>
      </c>
      <c r="BG307" s="137">
        <f t="shared" si="76"/>
        <v>0</v>
      </c>
      <c r="BH307" s="137">
        <f t="shared" si="77"/>
        <v>0</v>
      </c>
      <c r="BI307" s="137">
        <f t="shared" si="78"/>
        <v>0</v>
      </c>
      <c r="BJ307" s="17" t="s">
        <v>86</v>
      </c>
      <c r="BK307" s="137">
        <f t="shared" si="79"/>
        <v>0</v>
      </c>
      <c r="BL307" s="17" t="s">
        <v>160</v>
      </c>
      <c r="BM307" s="136" t="s">
        <v>2349</v>
      </c>
    </row>
    <row r="308" spans="2:65" s="1" customFormat="1" ht="16.5" customHeight="1">
      <c r="B308" s="129"/>
      <c r="C308" s="214" t="s">
        <v>1218</v>
      </c>
      <c r="D308" s="214" t="s">
        <v>155</v>
      </c>
      <c r="E308" s="215" t="s">
        <v>2264</v>
      </c>
      <c r="F308" s="216" t="s">
        <v>2265</v>
      </c>
      <c r="G308" s="217" t="s">
        <v>337</v>
      </c>
      <c r="H308" s="218">
        <v>150</v>
      </c>
      <c r="I308" s="131"/>
      <c r="J308" s="248">
        <f t="shared" si="70"/>
        <v>0</v>
      </c>
      <c r="K308" s="130" t="s">
        <v>1</v>
      </c>
      <c r="L308" s="32"/>
      <c r="M308" s="132" t="s">
        <v>1</v>
      </c>
      <c r="N308" s="133" t="s">
        <v>43</v>
      </c>
      <c r="P308" s="134">
        <f t="shared" si="71"/>
        <v>0</v>
      </c>
      <c r="Q308" s="134">
        <v>0</v>
      </c>
      <c r="R308" s="134">
        <f t="shared" si="72"/>
        <v>0</v>
      </c>
      <c r="S308" s="134">
        <v>0</v>
      </c>
      <c r="T308" s="135">
        <f t="shared" si="73"/>
        <v>0</v>
      </c>
      <c r="AR308" s="136" t="s">
        <v>160</v>
      </c>
      <c r="AT308" s="136" t="s">
        <v>155</v>
      </c>
      <c r="AU308" s="136" t="s">
        <v>86</v>
      </c>
      <c r="AY308" s="17" t="s">
        <v>153</v>
      </c>
      <c r="BE308" s="137">
        <f t="shared" si="74"/>
        <v>0</v>
      </c>
      <c r="BF308" s="137">
        <f t="shared" si="75"/>
        <v>0</v>
      </c>
      <c r="BG308" s="137">
        <f t="shared" si="76"/>
        <v>0</v>
      </c>
      <c r="BH308" s="137">
        <f t="shared" si="77"/>
        <v>0</v>
      </c>
      <c r="BI308" s="137">
        <f t="shared" si="78"/>
        <v>0</v>
      </c>
      <c r="BJ308" s="17" t="s">
        <v>86</v>
      </c>
      <c r="BK308" s="137">
        <f t="shared" si="79"/>
        <v>0</v>
      </c>
      <c r="BL308" s="17" t="s">
        <v>160</v>
      </c>
      <c r="BM308" s="136" t="s">
        <v>2350</v>
      </c>
    </row>
    <row r="309" spans="2:65" s="1" customFormat="1" ht="16.5" customHeight="1">
      <c r="B309" s="129"/>
      <c r="C309" s="214" t="s">
        <v>1224</v>
      </c>
      <c r="D309" s="214" t="s">
        <v>155</v>
      </c>
      <c r="E309" s="215" t="s">
        <v>2351</v>
      </c>
      <c r="F309" s="216" t="s">
        <v>2352</v>
      </c>
      <c r="G309" s="217" t="s">
        <v>1145</v>
      </c>
      <c r="H309" s="218">
        <v>4</v>
      </c>
      <c r="I309" s="131"/>
      <c r="J309" s="248">
        <f t="shared" si="70"/>
        <v>0</v>
      </c>
      <c r="K309" s="130" t="s">
        <v>1</v>
      </c>
      <c r="L309" s="32"/>
      <c r="M309" s="132" t="s">
        <v>1</v>
      </c>
      <c r="N309" s="133" t="s">
        <v>43</v>
      </c>
      <c r="P309" s="134">
        <f t="shared" si="71"/>
        <v>0</v>
      </c>
      <c r="Q309" s="134">
        <v>0</v>
      </c>
      <c r="R309" s="134">
        <f t="shared" si="72"/>
        <v>0</v>
      </c>
      <c r="S309" s="134">
        <v>0</v>
      </c>
      <c r="T309" s="135">
        <f t="shared" si="73"/>
        <v>0</v>
      </c>
      <c r="AR309" s="136" t="s">
        <v>160</v>
      </c>
      <c r="AT309" s="136" t="s">
        <v>155</v>
      </c>
      <c r="AU309" s="136" t="s">
        <v>86</v>
      </c>
      <c r="AY309" s="17" t="s">
        <v>153</v>
      </c>
      <c r="BE309" s="137">
        <f t="shared" si="74"/>
        <v>0</v>
      </c>
      <c r="BF309" s="137">
        <f t="shared" si="75"/>
        <v>0</v>
      </c>
      <c r="BG309" s="137">
        <f t="shared" si="76"/>
        <v>0</v>
      </c>
      <c r="BH309" s="137">
        <f t="shared" si="77"/>
        <v>0</v>
      </c>
      <c r="BI309" s="137">
        <f t="shared" si="78"/>
        <v>0</v>
      </c>
      <c r="BJ309" s="17" t="s">
        <v>86</v>
      </c>
      <c r="BK309" s="137">
        <f t="shared" si="79"/>
        <v>0</v>
      </c>
      <c r="BL309" s="17" t="s">
        <v>160</v>
      </c>
      <c r="BM309" s="136" t="s">
        <v>2353</v>
      </c>
    </row>
    <row r="310" spans="2:65" s="11" customFormat="1" ht="25.95" customHeight="1">
      <c r="B310" s="119"/>
      <c r="C310" s="235"/>
      <c r="D310" s="236" t="s">
        <v>77</v>
      </c>
      <c r="E310" s="243" t="s">
        <v>221</v>
      </c>
      <c r="F310" s="243" t="s">
        <v>2354</v>
      </c>
      <c r="G310" s="235"/>
      <c r="H310" s="235"/>
      <c r="I310" s="122"/>
      <c r="J310" s="246">
        <f>BK310</f>
        <v>0</v>
      </c>
      <c r="L310" s="119"/>
      <c r="M310" s="123"/>
      <c r="P310" s="124">
        <f>SUM(P311:P315)</f>
        <v>0</v>
      </c>
      <c r="R310" s="124">
        <f>SUM(R311:R315)</f>
        <v>0</v>
      </c>
      <c r="T310" s="125">
        <f>SUM(T311:T315)</f>
        <v>0</v>
      </c>
      <c r="AR310" s="120" t="s">
        <v>86</v>
      </c>
      <c r="AT310" s="126" t="s">
        <v>77</v>
      </c>
      <c r="AU310" s="126" t="s">
        <v>78</v>
      </c>
      <c r="AY310" s="120" t="s">
        <v>153</v>
      </c>
      <c r="BK310" s="127">
        <f>SUM(BK311:BK315)</f>
        <v>0</v>
      </c>
    </row>
    <row r="311" spans="2:65" s="1" customFormat="1" ht="16.5" customHeight="1">
      <c r="B311" s="129"/>
      <c r="C311" s="214" t="s">
        <v>1230</v>
      </c>
      <c r="D311" s="214" t="s">
        <v>155</v>
      </c>
      <c r="E311" s="215" t="s">
        <v>2355</v>
      </c>
      <c r="F311" s="216" t="s">
        <v>2356</v>
      </c>
      <c r="G311" s="217" t="s">
        <v>1145</v>
      </c>
      <c r="H311" s="218">
        <v>10</v>
      </c>
      <c r="I311" s="131"/>
      <c r="J311" s="248">
        <f>ROUND(I311*H311,2)</f>
        <v>0</v>
      </c>
      <c r="K311" s="130" t="s">
        <v>1</v>
      </c>
      <c r="L311" s="32"/>
      <c r="M311" s="132" t="s">
        <v>1</v>
      </c>
      <c r="N311" s="133" t="s">
        <v>43</v>
      </c>
      <c r="P311" s="134">
        <f>O311*H311</f>
        <v>0</v>
      </c>
      <c r="Q311" s="134">
        <v>0</v>
      </c>
      <c r="R311" s="134">
        <f>Q311*H311</f>
        <v>0</v>
      </c>
      <c r="S311" s="134">
        <v>0</v>
      </c>
      <c r="T311" s="135">
        <f>S311*H311</f>
        <v>0</v>
      </c>
      <c r="AR311" s="136" t="s">
        <v>160</v>
      </c>
      <c r="AT311" s="136" t="s">
        <v>155</v>
      </c>
      <c r="AU311" s="136" t="s">
        <v>86</v>
      </c>
      <c r="AY311" s="17" t="s">
        <v>153</v>
      </c>
      <c r="BE311" s="137">
        <f>IF(N311="základní",J311,0)</f>
        <v>0</v>
      </c>
      <c r="BF311" s="137">
        <f>IF(N311="snížená",J311,0)</f>
        <v>0</v>
      </c>
      <c r="BG311" s="137">
        <f>IF(N311="zákl. přenesená",J311,0)</f>
        <v>0</v>
      </c>
      <c r="BH311" s="137">
        <f>IF(N311="sníž. přenesená",J311,0)</f>
        <v>0</v>
      </c>
      <c r="BI311" s="137">
        <f>IF(N311="nulová",J311,0)</f>
        <v>0</v>
      </c>
      <c r="BJ311" s="17" t="s">
        <v>86</v>
      </c>
      <c r="BK311" s="137">
        <f>ROUND(I311*H311,2)</f>
        <v>0</v>
      </c>
      <c r="BL311" s="17" t="s">
        <v>160</v>
      </c>
      <c r="BM311" s="136" t="s">
        <v>2357</v>
      </c>
    </row>
    <row r="312" spans="2:65" s="1" customFormat="1" ht="16.5" customHeight="1">
      <c r="B312" s="129"/>
      <c r="C312" s="214" t="s">
        <v>1234</v>
      </c>
      <c r="D312" s="214" t="s">
        <v>155</v>
      </c>
      <c r="E312" s="215" t="s">
        <v>2358</v>
      </c>
      <c r="F312" s="216" t="s">
        <v>2359</v>
      </c>
      <c r="G312" s="217" t="s">
        <v>337</v>
      </c>
      <c r="H312" s="218">
        <v>500</v>
      </c>
      <c r="I312" s="131"/>
      <c r="J312" s="248">
        <f>ROUND(I312*H312,2)</f>
        <v>0</v>
      </c>
      <c r="K312" s="130" t="s">
        <v>1</v>
      </c>
      <c r="L312" s="32"/>
      <c r="M312" s="132" t="s">
        <v>1</v>
      </c>
      <c r="N312" s="133" t="s">
        <v>43</v>
      </c>
      <c r="P312" s="134">
        <f>O312*H312</f>
        <v>0</v>
      </c>
      <c r="Q312" s="134">
        <v>0</v>
      </c>
      <c r="R312" s="134">
        <f>Q312*H312</f>
        <v>0</v>
      </c>
      <c r="S312" s="134">
        <v>0</v>
      </c>
      <c r="T312" s="135">
        <f>S312*H312</f>
        <v>0</v>
      </c>
      <c r="AR312" s="136" t="s">
        <v>160</v>
      </c>
      <c r="AT312" s="136" t="s">
        <v>155</v>
      </c>
      <c r="AU312" s="136" t="s">
        <v>86</v>
      </c>
      <c r="AY312" s="17" t="s">
        <v>153</v>
      </c>
      <c r="BE312" s="137">
        <f>IF(N312="základní",J312,0)</f>
        <v>0</v>
      </c>
      <c r="BF312" s="137">
        <f>IF(N312="snížená",J312,0)</f>
        <v>0</v>
      </c>
      <c r="BG312" s="137">
        <f>IF(N312="zákl. přenesená",J312,0)</f>
        <v>0</v>
      </c>
      <c r="BH312" s="137">
        <f>IF(N312="sníž. přenesená",J312,0)</f>
        <v>0</v>
      </c>
      <c r="BI312" s="137">
        <f>IF(N312="nulová",J312,0)</f>
        <v>0</v>
      </c>
      <c r="BJ312" s="17" t="s">
        <v>86</v>
      </c>
      <c r="BK312" s="137">
        <f>ROUND(I312*H312,2)</f>
        <v>0</v>
      </c>
      <c r="BL312" s="17" t="s">
        <v>160</v>
      </c>
      <c r="BM312" s="136" t="s">
        <v>2360</v>
      </c>
    </row>
    <row r="313" spans="2:65" s="1" customFormat="1" ht="16.5" customHeight="1">
      <c r="B313" s="129"/>
      <c r="C313" s="214" t="s">
        <v>1238</v>
      </c>
      <c r="D313" s="214" t="s">
        <v>155</v>
      </c>
      <c r="E313" s="215" t="s">
        <v>2361</v>
      </c>
      <c r="F313" s="216" t="s">
        <v>2362</v>
      </c>
      <c r="G313" s="217" t="s">
        <v>1145</v>
      </c>
      <c r="H313" s="218">
        <v>10</v>
      </c>
      <c r="I313" s="131"/>
      <c r="J313" s="248">
        <f>ROUND(I313*H313,2)</f>
        <v>0</v>
      </c>
      <c r="K313" s="130" t="s">
        <v>1</v>
      </c>
      <c r="L313" s="32"/>
      <c r="M313" s="132" t="s">
        <v>1</v>
      </c>
      <c r="N313" s="133" t="s">
        <v>43</v>
      </c>
      <c r="P313" s="134">
        <f>O313*H313</f>
        <v>0</v>
      </c>
      <c r="Q313" s="134">
        <v>0</v>
      </c>
      <c r="R313" s="134">
        <f>Q313*H313</f>
        <v>0</v>
      </c>
      <c r="S313" s="134">
        <v>0</v>
      </c>
      <c r="T313" s="135">
        <f>S313*H313</f>
        <v>0</v>
      </c>
      <c r="AR313" s="136" t="s">
        <v>160</v>
      </c>
      <c r="AT313" s="136" t="s">
        <v>155</v>
      </c>
      <c r="AU313" s="136" t="s">
        <v>86</v>
      </c>
      <c r="AY313" s="17" t="s">
        <v>153</v>
      </c>
      <c r="BE313" s="137">
        <f>IF(N313="základní",J313,0)</f>
        <v>0</v>
      </c>
      <c r="BF313" s="137">
        <f>IF(N313="snížená",J313,0)</f>
        <v>0</v>
      </c>
      <c r="BG313" s="137">
        <f>IF(N313="zákl. přenesená",J313,0)</f>
        <v>0</v>
      </c>
      <c r="BH313" s="137">
        <f>IF(N313="sníž. přenesená",J313,0)</f>
        <v>0</v>
      </c>
      <c r="BI313" s="137">
        <f>IF(N313="nulová",J313,0)</f>
        <v>0</v>
      </c>
      <c r="BJ313" s="17" t="s">
        <v>86</v>
      </c>
      <c r="BK313" s="137">
        <f>ROUND(I313*H313,2)</f>
        <v>0</v>
      </c>
      <c r="BL313" s="17" t="s">
        <v>160</v>
      </c>
      <c r="BM313" s="136" t="s">
        <v>2363</v>
      </c>
    </row>
    <row r="314" spans="2:65" s="1" customFormat="1" ht="16.5" customHeight="1">
      <c r="B314" s="129"/>
      <c r="C314" s="214" t="s">
        <v>1245</v>
      </c>
      <c r="D314" s="214" t="s">
        <v>155</v>
      </c>
      <c r="E314" s="215" t="s">
        <v>2364</v>
      </c>
      <c r="F314" s="216" t="s">
        <v>2365</v>
      </c>
      <c r="G314" s="217" t="s">
        <v>2366</v>
      </c>
      <c r="H314" s="218">
        <v>15</v>
      </c>
      <c r="I314" s="131"/>
      <c r="J314" s="248">
        <f>ROUND(I314*H314,2)</f>
        <v>0</v>
      </c>
      <c r="K314" s="130" t="s">
        <v>1</v>
      </c>
      <c r="L314" s="32"/>
      <c r="M314" s="132" t="s">
        <v>1</v>
      </c>
      <c r="N314" s="133" t="s">
        <v>43</v>
      </c>
      <c r="P314" s="134">
        <f>O314*H314</f>
        <v>0</v>
      </c>
      <c r="Q314" s="134">
        <v>0</v>
      </c>
      <c r="R314" s="134">
        <f>Q314*H314</f>
        <v>0</v>
      </c>
      <c r="S314" s="134">
        <v>0</v>
      </c>
      <c r="T314" s="135">
        <f>S314*H314</f>
        <v>0</v>
      </c>
      <c r="AR314" s="136" t="s">
        <v>160</v>
      </c>
      <c r="AT314" s="136" t="s">
        <v>155</v>
      </c>
      <c r="AU314" s="136" t="s">
        <v>86</v>
      </c>
      <c r="AY314" s="17" t="s">
        <v>153</v>
      </c>
      <c r="BE314" s="137">
        <f>IF(N314="základní",J314,0)</f>
        <v>0</v>
      </c>
      <c r="BF314" s="137">
        <f>IF(N314="snížená",J314,0)</f>
        <v>0</v>
      </c>
      <c r="BG314" s="137">
        <f>IF(N314="zákl. přenesená",J314,0)</f>
        <v>0</v>
      </c>
      <c r="BH314" s="137">
        <f>IF(N314="sníž. přenesená",J314,0)</f>
        <v>0</v>
      </c>
      <c r="BI314" s="137">
        <f>IF(N314="nulová",J314,0)</f>
        <v>0</v>
      </c>
      <c r="BJ314" s="17" t="s">
        <v>86</v>
      </c>
      <c r="BK314" s="137">
        <f>ROUND(I314*H314,2)</f>
        <v>0</v>
      </c>
      <c r="BL314" s="17" t="s">
        <v>160</v>
      </c>
      <c r="BM314" s="136" t="s">
        <v>2367</v>
      </c>
    </row>
    <row r="315" spans="2:65" s="1" customFormat="1" ht="16.5" customHeight="1">
      <c r="B315" s="129"/>
      <c r="C315" s="214" t="s">
        <v>1249</v>
      </c>
      <c r="D315" s="214" t="s">
        <v>155</v>
      </c>
      <c r="E315" s="215" t="s">
        <v>2368</v>
      </c>
      <c r="F315" s="216" t="s">
        <v>2369</v>
      </c>
      <c r="G315" s="217" t="s">
        <v>2366</v>
      </c>
      <c r="H315" s="218">
        <v>1</v>
      </c>
      <c r="I315" s="131"/>
      <c r="J315" s="248">
        <f>ROUND(I315*H315,2)</f>
        <v>0</v>
      </c>
      <c r="K315" s="130" t="s">
        <v>1</v>
      </c>
      <c r="L315" s="32"/>
      <c r="M315" s="132" t="s">
        <v>1</v>
      </c>
      <c r="N315" s="133" t="s">
        <v>43</v>
      </c>
      <c r="P315" s="134">
        <f>O315*H315</f>
        <v>0</v>
      </c>
      <c r="Q315" s="134">
        <v>0</v>
      </c>
      <c r="R315" s="134">
        <f>Q315*H315</f>
        <v>0</v>
      </c>
      <c r="S315" s="134">
        <v>0</v>
      </c>
      <c r="T315" s="135">
        <f>S315*H315</f>
        <v>0</v>
      </c>
      <c r="AR315" s="136" t="s">
        <v>160</v>
      </c>
      <c r="AT315" s="136" t="s">
        <v>155</v>
      </c>
      <c r="AU315" s="136" t="s">
        <v>86</v>
      </c>
      <c r="AY315" s="17" t="s">
        <v>153</v>
      </c>
      <c r="BE315" s="137">
        <f>IF(N315="základní",J315,0)</f>
        <v>0</v>
      </c>
      <c r="BF315" s="137">
        <f>IF(N315="snížená",J315,0)</f>
        <v>0</v>
      </c>
      <c r="BG315" s="137">
        <f>IF(N315="zákl. přenesená",J315,0)</f>
        <v>0</v>
      </c>
      <c r="BH315" s="137">
        <f>IF(N315="sníž. přenesená",J315,0)</f>
        <v>0</v>
      </c>
      <c r="BI315" s="137">
        <f>IF(N315="nulová",J315,0)</f>
        <v>0</v>
      </c>
      <c r="BJ315" s="17" t="s">
        <v>86</v>
      </c>
      <c r="BK315" s="137">
        <f>ROUND(I315*H315,2)</f>
        <v>0</v>
      </c>
      <c r="BL315" s="17" t="s">
        <v>160</v>
      </c>
      <c r="BM315" s="136" t="s">
        <v>2370</v>
      </c>
    </row>
    <row r="316" spans="2:65" s="11" customFormat="1" ht="25.95" customHeight="1">
      <c r="B316" s="119"/>
      <c r="C316" s="235"/>
      <c r="D316" s="236" t="s">
        <v>77</v>
      </c>
      <c r="E316" s="243" t="s">
        <v>225</v>
      </c>
      <c r="F316" s="243" t="s">
        <v>2371</v>
      </c>
      <c r="G316" s="235"/>
      <c r="H316" s="235"/>
      <c r="I316" s="122"/>
      <c r="J316" s="246">
        <f>BK316</f>
        <v>0</v>
      </c>
      <c r="L316" s="119"/>
      <c r="M316" s="123"/>
      <c r="P316" s="124">
        <f>P317</f>
        <v>0</v>
      </c>
      <c r="R316" s="124">
        <f>R317</f>
        <v>0</v>
      </c>
      <c r="T316" s="125">
        <f>T317</f>
        <v>0</v>
      </c>
      <c r="AR316" s="120" t="s">
        <v>166</v>
      </c>
      <c r="AT316" s="126" t="s">
        <v>77</v>
      </c>
      <c r="AU316" s="126" t="s">
        <v>78</v>
      </c>
      <c r="AY316" s="120" t="s">
        <v>153</v>
      </c>
      <c r="BK316" s="127">
        <f>BK317</f>
        <v>0</v>
      </c>
    </row>
    <row r="317" spans="2:65" s="1" customFormat="1" ht="16.5" customHeight="1">
      <c r="B317" s="129"/>
      <c r="C317" s="214" t="s">
        <v>1253</v>
      </c>
      <c r="D317" s="214" t="s">
        <v>155</v>
      </c>
      <c r="E317" s="215" t="s">
        <v>2372</v>
      </c>
      <c r="F317" s="216" t="s">
        <v>2373</v>
      </c>
      <c r="G317" s="217" t="s">
        <v>1034</v>
      </c>
      <c r="H317" s="218">
        <v>1</v>
      </c>
      <c r="I317" s="131"/>
      <c r="J317" s="248">
        <f>ROUND(I317*H317,2)</f>
        <v>0</v>
      </c>
      <c r="K317" s="130" t="s">
        <v>1</v>
      </c>
      <c r="L317" s="32"/>
      <c r="M317" s="132" t="s">
        <v>1</v>
      </c>
      <c r="N317" s="133" t="s">
        <v>43</v>
      </c>
      <c r="P317" s="134">
        <f>O317*H317</f>
        <v>0</v>
      </c>
      <c r="Q317" s="134">
        <v>0</v>
      </c>
      <c r="R317" s="134">
        <f>Q317*H317</f>
        <v>0</v>
      </c>
      <c r="S317" s="134">
        <v>0</v>
      </c>
      <c r="T317" s="135">
        <f>S317*H317</f>
        <v>0</v>
      </c>
      <c r="AR317" s="136" t="s">
        <v>652</v>
      </c>
      <c r="AT317" s="136" t="s">
        <v>155</v>
      </c>
      <c r="AU317" s="136" t="s">
        <v>86</v>
      </c>
      <c r="AY317" s="17" t="s">
        <v>153</v>
      </c>
      <c r="BE317" s="137">
        <f>IF(N317="základní",J317,0)</f>
        <v>0</v>
      </c>
      <c r="BF317" s="137">
        <f>IF(N317="snížená",J317,0)</f>
        <v>0</v>
      </c>
      <c r="BG317" s="137">
        <f>IF(N317="zákl. přenesená",J317,0)</f>
        <v>0</v>
      </c>
      <c r="BH317" s="137">
        <f>IF(N317="sníž. přenesená",J317,0)</f>
        <v>0</v>
      </c>
      <c r="BI317" s="137">
        <f>IF(N317="nulová",J317,0)</f>
        <v>0</v>
      </c>
      <c r="BJ317" s="17" t="s">
        <v>86</v>
      </c>
      <c r="BK317" s="137">
        <f>ROUND(I317*H317,2)</f>
        <v>0</v>
      </c>
      <c r="BL317" s="17" t="s">
        <v>652</v>
      </c>
      <c r="BM317" s="136" t="s">
        <v>2374</v>
      </c>
    </row>
    <row r="318" spans="2:65" s="11" customFormat="1" ht="25.95" customHeight="1">
      <c r="B318" s="119"/>
      <c r="C318" s="235"/>
      <c r="D318" s="236" t="s">
        <v>77</v>
      </c>
      <c r="E318" s="243" t="s">
        <v>235</v>
      </c>
      <c r="F318" s="243" t="s">
        <v>2375</v>
      </c>
      <c r="G318" s="235"/>
      <c r="H318" s="235"/>
      <c r="I318" s="122"/>
      <c r="J318" s="246">
        <f>BK318</f>
        <v>0</v>
      </c>
      <c r="L318" s="119"/>
      <c r="M318" s="123"/>
      <c r="P318" s="124">
        <f>P319</f>
        <v>0</v>
      </c>
      <c r="R318" s="124">
        <f>R319</f>
        <v>0</v>
      </c>
      <c r="T318" s="125">
        <f>T319</f>
        <v>0</v>
      </c>
      <c r="AR318" s="120" t="s">
        <v>166</v>
      </c>
      <c r="AT318" s="126" t="s">
        <v>77</v>
      </c>
      <c r="AU318" s="126" t="s">
        <v>78</v>
      </c>
      <c r="AY318" s="120" t="s">
        <v>153</v>
      </c>
      <c r="BK318" s="127">
        <f>BK319</f>
        <v>0</v>
      </c>
    </row>
    <row r="319" spans="2:65" s="1" customFormat="1" ht="16.5" customHeight="1">
      <c r="B319" s="129"/>
      <c r="C319" s="214" t="s">
        <v>1257</v>
      </c>
      <c r="D319" s="214" t="s">
        <v>155</v>
      </c>
      <c r="E319" s="215" t="s">
        <v>2376</v>
      </c>
      <c r="F319" s="216" t="s">
        <v>2377</v>
      </c>
      <c r="G319" s="217" t="s">
        <v>1034</v>
      </c>
      <c r="H319" s="218">
        <v>1</v>
      </c>
      <c r="I319" s="131"/>
      <c r="J319" s="248">
        <f>ROUND(I319*H319,2)</f>
        <v>0</v>
      </c>
      <c r="K319" s="130" t="s">
        <v>1</v>
      </c>
      <c r="L319" s="32"/>
      <c r="M319" s="132" t="s">
        <v>1</v>
      </c>
      <c r="N319" s="133" t="s">
        <v>43</v>
      </c>
      <c r="P319" s="134">
        <f>O319*H319</f>
        <v>0</v>
      </c>
      <c r="Q319" s="134">
        <v>0</v>
      </c>
      <c r="R319" s="134">
        <f>Q319*H319</f>
        <v>0</v>
      </c>
      <c r="S319" s="134">
        <v>0</v>
      </c>
      <c r="T319" s="135">
        <f>S319*H319</f>
        <v>0</v>
      </c>
      <c r="AR319" s="136" t="s">
        <v>652</v>
      </c>
      <c r="AT319" s="136" t="s">
        <v>155</v>
      </c>
      <c r="AU319" s="136" t="s">
        <v>86</v>
      </c>
      <c r="AY319" s="17" t="s">
        <v>153</v>
      </c>
      <c r="BE319" s="137">
        <f>IF(N319="základní",J319,0)</f>
        <v>0</v>
      </c>
      <c r="BF319" s="137">
        <f>IF(N319="snížená",J319,0)</f>
        <v>0</v>
      </c>
      <c r="BG319" s="137">
        <f>IF(N319="zákl. přenesená",J319,0)</f>
        <v>0</v>
      </c>
      <c r="BH319" s="137">
        <f>IF(N319="sníž. přenesená",J319,0)</f>
        <v>0</v>
      </c>
      <c r="BI319" s="137">
        <f>IF(N319="nulová",J319,0)</f>
        <v>0</v>
      </c>
      <c r="BJ319" s="17" t="s">
        <v>86</v>
      </c>
      <c r="BK319" s="137">
        <f>ROUND(I319*H319,2)</f>
        <v>0</v>
      </c>
      <c r="BL319" s="17" t="s">
        <v>652</v>
      </c>
      <c r="BM319" s="136" t="s">
        <v>2378</v>
      </c>
    </row>
    <row r="320" spans="2:65" s="11" customFormat="1" ht="25.95" customHeight="1">
      <c r="B320" s="119"/>
      <c r="C320" s="235"/>
      <c r="D320" s="236" t="s">
        <v>77</v>
      </c>
      <c r="E320" s="243" t="s">
        <v>244</v>
      </c>
      <c r="F320" s="243" t="s">
        <v>2373</v>
      </c>
      <c r="G320" s="235"/>
      <c r="H320" s="235"/>
      <c r="I320" s="122"/>
      <c r="J320" s="246">
        <f>BK320</f>
        <v>0</v>
      </c>
      <c r="L320" s="119"/>
      <c r="M320" s="123"/>
      <c r="P320" s="124">
        <f>P321</f>
        <v>0</v>
      </c>
      <c r="R320" s="124">
        <f>R321</f>
        <v>0</v>
      </c>
      <c r="T320" s="125">
        <f>T321</f>
        <v>0</v>
      </c>
      <c r="AR320" s="120" t="s">
        <v>166</v>
      </c>
      <c r="AT320" s="126" t="s">
        <v>77</v>
      </c>
      <c r="AU320" s="126" t="s">
        <v>78</v>
      </c>
      <c r="AY320" s="120" t="s">
        <v>153</v>
      </c>
      <c r="BK320" s="127">
        <f>BK321</f>
        <v>0</v>
      </c>
    </row>
    <row r="321" spans="2:65" s="1" customFormat="1" ht="16.5" customHeight="1">
      <c r="B321" s="129"/>
      <c r="C321" s="214" t="s">
        <v>1263</v>
      </c>
      <c r="D321" s="214" t="s">
        <v>155</v>
      </c>
      <c r="E321" s="215" t="s">
        <v>2379</v>
      </c>
      <c r="F321" s="216" t="s">
        <v>2373</v>
      </c>
      <c r="G321" s="217" t="s">
        <v>1034</v>
      </c>
      <c r="H321" s="218">
        <v>1</v>
      </c>
      <c r="I321" s="131"/>
      <c r="J321" s="248">
        <f>ROUND(I321*H321,2)</f>
        <v>0</v>
      </c>
      <c r="K321" s="130" t="s">
        <v>1</v>
      </c>
      <c r="L321" s="32"/>
      <c r="M321" s="132" t="s">
        <v>1</v>
      </c>
      <c r="N321" s="133" t="s">
        <v>43</v>
      </c>
      <c r="P321" s="134">
        <f>O321*H321</f>
        <v>0</v>
      </c>
      <c r="Q321" s="134">
        <v>0</v>
      </c>
      <c r="R321" s="134">
        <f>Q321*H321</f>
        <v>0</v>
      </c>
      <c r="S321" s="134">
        <v>0</v>
      </c>
      <c r="T321" s="135">
        <f>S321*H321</f>
        <v>0</v>
      </c>
      <c r="AR321" s="136" t="s">
        <v>652</v>
      </c>
      <c r="AT321" s="136" t="s">
        <v>155</v>
      </c>
      <c r="AU321" s="136" t="s">
        <v>86</v>
      </c>
      <c r="AY321" s="17" t="s">
        <v>153</v>
      </c>
      <c r="BE321" s="137">
        <f>IF(N321="základní",J321,0)</f>
        <v>0</v>
      </c>
      <c r="BF321" s="137">
        <f>IF(N321="snížená",J321,0)</f>
        <v>0</v>
      </c>
      <c r="BG321" s="137">
        <f>IF(N321="zákl. přenesená",J321,0)</f>
        <v>0</v>
      </c>
      <c r="BH321" s="137">
        <f>IF(N321="sníž. přenesená",J321,0)</f>
        <v>0</v>
      </c>
      <c r="BI321" s="137">
        <f>IF(N321="nulová",J321,0)</f>
        <v>0</v>
      </c>
      <c r="BJ321" s="17" t="s">
        <v>86</v>
      </c>
      <c r="BK321" s="137">
        <f>ROUND(I321*H321,2)</f>
        <v>0</v>
      </c>
      <c r="BL321" s="17" t="s">
        <v>652</v>
      </c>
      <c r="BM321" s="136" t="s">
        <v>2380</v>
      </c>
    </row>
    <row r="322" spans="2:65" s="11" customFormat="1" ht="25.95" customHeight="1">
      <c r="B322" s="119"/>
      <c r="C322" s="235"/>
      <c r="D322" s="236" t="s">
        <v>77</v>
      </c>
      <c r="E322" s="243" t="s">
        <v>251</v>
      </c>
      <c r="F322" s="243" t="s">
        <v>2381</v>
      </c>
      <c r="G322" s="235"/>
      <c r="H322" s="235"/>
      <c r="I322" s="122"/>
      <c r="J322" s="246">
        <f>BK322</f>
        <v>0</v>
      </c>
      <c r="L322" s="119"/>
      <c r="M322" s="123"/>
      <c r="P322" s="124">
        <f>P323</f>
        <v>0</v>
      </c>
      <c r="R322" s="124">
        <f>R323</f>
        <v>0</v>
      </c>
      <c r="T322" s="125">
        <f>T323</f>
        <v>0</v>
      </c>
      <c r="AR322" s="120" t="s">
        <v>166</v>
      </c>
      <c r="AT322" s="126" t="s">
        <v>77</v>
      </c>
      <c r="AU322" s="126" t="s">
        <v>78</v>
      </c>
      <c r="AY322" s="120" t="s">
        <v>153</v>
      </c>
      <c r="BK322" s="127">
        <f>BK323</f>
        <v>0</v>
      </c>
    </row>
    <row r="323" spans="2:65" s="1" customFormat="1" ht="16.5" customHeight="1">
      <c r="B323" s="129"/>
      <c r="C323" s="214" t="s">
        <v>1270</v>
      </c>
      <c r="D323" s="214" t="s">
        <v>155</v>
      </c>
      <c r="E323" s="215" t="s">
        <v>2382</v>
      </c>
      <c r="F323" s="216" t="s">
        <v>2381</v>
      </c>
      <c r="G323" s="217" t="s">
        <v>1034</v>
      </c>
      <c r="H323" s="218">
        <v>1</v>
      </c>
      <c r="I323" s="131"/>
      <c r="J323" s="248">
        <f>ROUND(I323*H323,2)</f>
        <v>0</v>
      </c>
      <c r="K323" s="130" t="s">
        <v>1</v>
      </c>
      <c r="L323" s="32"/>
      <c r="M323" s="164" t="s">
        <v>1</v>
      </c>
      <c r="N323" s="165" t="s">
        <v>43</v>
      </c>
      <c r="O323" s="166"/>
      <c r="P323" s="167">
        <f>O323*H323</f>
        <v>0</v>
      </c>
      <c r="Q323" s="167">
        <v>0</v>
      </c>
      <c r="R323" s="167">
        <f>Q323*H323</f>
        <v>0</v>
      </c>
      <c r="S323" s="167">
        <v>0</v>
      </c>
      <c r="T323" s="168">
        <f>S323*H323</f>
        <v>0</v>
      </c>
      <c r="AR323" s="136" t="s">
        <v>652</v>
      </c>
      <c r="AT323" s="136" t="s">
        <v>155</v>
      </c>
      <c r="AU323" s="136" t="s">
        <v>86</v>
      </c>
      <c r="AY323" s="17" t="s">
        <v>153</v>
      </c>
      <c r="BE323" s="137">
        <f>IF(N323="základní",J323,0)</f>
        <v>0</v>
      </c>
      <c r="BF323" s="137">
        <f>IF(N323="snížená",J323,0)</f>
        <v>0</v>
      </c>
      <c r="BG323" s="137">
        <f>IF(N323="zákl. přenesená",J323,0)</f>
        <v>0</v>
      </c>
      <c r="BH323" s="137">
        <f>IF(N323="sníž. přenesená",J323,0)</f>
        <v>0</v>
      </c>
      <c r="BI323" s="137">
        <f>IF(N323="nulová",J323,0)</f>
        <v>0</v>
      </c>
      <c r="BJ323" s="17" t="s">
        <v>86</v>
      </c>
      <c r="BK323" s="137">
        <f>ROUND(I323*H323,2)</f>
        <v>0</v>
      </c>
      <c r="BL323" s="17" t="s">
        <v>652</v>
      </c>
      <c r="BM323" s="136" t="s">
        <v>2383</v>
      </c>
    </row>
    <row r="324" spans="2:65" s="1" customFormat="1" ht="6.9" customHeight="1">
      <c r="B324" s="44"/>
      <c r="C324" s="45"/>
      <c r="D324" s="45"/>
      <c r="E324" s="45"/>
      <c r="F324" s="45"/>
      <c r="G324" s="45"/>
      <c r="H324" s="45"/>
      <c r="I324" s="45"/>
      <c r="J324" s="45"/>
      <c r="K324" s="45"/>
      <c r="L324" s="32"/>
    </row>
  </sheetData>
  <sheetProtection algorithmName="SHA-512" hashValue="BAp5XbKPFTe4+zhryIw0h7V7PAWUttffRCRRrGgk4CsSdf+ZI/w3hPKWBJc9lvyMuSB/MngN1C+yG9ioYdee1A==" saltValue="OfgyptbXjJnvC0J+yhpkTQ==" spinCount="100000" sheet="1" objects="1" scenarios="1"/>
  <autoFilter ref="C129:K323" xr:uid="{00000000-0009-0000-0000-000004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5"/>
  <sheetViews>
    <sheetView showGridLines="0" topLeftCell="A182" workbookViewId="0">
      <selection activeCell="I121" sqref="I121:I184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71" t="s">
        <v>5</v>
      </c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7" t="s">
        <v>100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" customHeight="1">
      <c r="B4" s="20"/>
      <c r="D4" s="21" t="s">
        <v>104</v>
      </c>
      <c r="L4" s="20"/>
      <c r="M4" s="88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11" t="str">
        <f>'Rekapitulace stavby'!K6</f>
        <v>Změna stavby ZŠ Liběšice</v>
      </c>
      <c r="F7" s="212"/>
      <c r="G7" s="212"/>
      <c r="H7" s="212"/>
      <c r="L7" s="20"/>
    </row>
    <row r="8" spans="2:46" s="1" customFormat="1" ht="12" customHeight="1">
      <c r="B8" s="32"/>
      <c r="D8" s="27" t="s">
        <v>105</v>
      </c>
      <c r="L8" s="32"/>
    </row>
    <row r="9" spans="2:46" s="1" customFormat="1" ht="16.5" customHeight="1">
      <c r="B9" s="32"/>
      <c r="E9" s="201" t="s">
        <v>2384</v>
      </c>
      <c r="F9" s="210"/>
      <c r="G9" s="210"/>
      <c r="H9" s="210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2057</v>
      </c>
      <c r="I12" s="27" t="s">
        <v>22</v>
      </c>
      <c r="J12" s="52" t="str">
        <f>'Rekapitulace stavby'!AN8</f>
        <v>28. 6. 2023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>Obec Liběšice</v>
      </c>
      <c r="I15" s="27" t="s">
        <v>27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13" t="str">
        <f>'Rekapitulace stavby'!E14</f>
        <v>Vyplň údaj</v>
      </c>
      <c r="F18" s="183"/>
      <c r="G18" s="183"/>
      <c r="H18" s="183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>PK Polerecký s.r.o.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tr">
        <f>IF('Rekapitulace stavby'!AN19="","",'Rekapitulace stavby'!AN19)</f>
        <v>65060865</v>
      </c>
      <c r="L23" s="32"/>
    </row>
    <row r="24" spans="2:12" s="1" customFormat="1" ht="18" customHeight="1">
      <c r="B24" s="32"/>
      <c r="E24" s="25" t="str">
        <f>IF('Rekapitulace stavby'!E20="","",'Rekapitulace stavby'!E20)</f>
        <v>Roman Šácha</v>
      </c>
      <c r="I24" s="27" t="s">
        <v>27</v>
      </c>
      <c r="J24" s="25" t="str">
        <f>IF('Rekapitulace stavby'!AN20="","",'Rekapitulace stavby'!AN20)</f>
        <v>CZ460128473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187" t="s">
        <v>1</v>
      </c>
      <c r="F27" s="187"/>
      <c r="G27" s="187"/>
      <c r="H27" s="187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38</v>
      </c>
      <c r="J30" s="66">
        <f>ROUND(J118,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" customHeight="1">
      <c r="B33" s="32"/>
      <c r="D33" s="55" t="s">
        <v>42</v>
      </c>
      <c r="E33" s="27" t="s">
        <v>43</v>
      </c>
      <c r="F33" s="91">
        <f>ROUND((SUM(BE118:BE184)),  2)</f>
        <v>0</v>
      </c>
      <c r="I33" s="92">
        <v>0.21</v>
      </c>
      <c r="J33" s="91">
        <f>ROUND(((SUM(BE118:BE184))*I33),  2)</f>
        <v>0</v>
      </c>
      <c r="L33" s="32"/>
    </row>
    <row r="34" spans="2:12" s="1" customFormat="1" ht="14.4" customHeight="1">
      <c r="B34" s="32"/>
      <c r="E34" s="27" t="s">
        <v>44</v>
      </c>
      <c r="F34" s="91">
        <f>ROUND((SUM(BF118:BF184)),  2)</f>
        <v>0</v>
      </c>
      <c r="I34" s="92">
        <v>0.15</v>
      </c>
      <c r="J34" s="91">
        <f>ROUND(((SUM(BF118:BF184))*I34),  2)</f>
        <v>0</v>
      </c>
      <c r="L34" s="32"/>
    </row>
    <row r="35" spans="2:12" s="1" customFormat="1" ht="14.4" hidden="1" customHeight="1">
      <c r="B35" s="32"/>
      <c r="E35" s="27" t="s">
        <v>45</v>
      </c>
      <c r="F35" s="91">
        <f>ROUND((SUM(BG118:BG184)),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46</v>
      </c>
      <c r="F36" s="91">
        <f>ROUND((SUM(BH118:BH184)),  2)</f>
        <v>0</v>
      </c>
      <c r="I36" s="92">
        <v>0.15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47</v>
      </c>
      <c r="F37" s="91">
        <f>ROUND((SUM(BI118:BI184)),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107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11" t="str">
        <f>E7</f>
        <v>Změna stavby ZŠ Liběšice</v>
      </c>
      <c r="F85" s="212"/>
      <c r="G85" s="212"/>
      <c r="H85" s="212"/>
      <c r="L85" s="32"/>
    </row>
    <row r="86" spans="2:47" s="1" customFormat="1" ht="12" customHeight="1">
      <c r="B86" s="32"/>
      <c r="C86" s="27" t="s">
        <v>105</v>
      </c>
      <c r="L86" s="32"/>
    </row>
    <row r="87" spans="2:47" s="1" customFormat="1" ht="16.5" customHeight="1">
      <c r="B87" s="32"/>
      <c r="E87" s="201" t="str">
        <f>E9</f>
        <v>2023/24-05 - Specifikace VZT</v>
      </c>
      <c r="F87" s="210"/>
      <c r="G87" s="210"/>
      <c r="H87" s="210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28. 6. 2023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>Obec Liběšice</v>
      </c>
      <c r="I91" s="27" t="s">
        <v>30</v>
      </c>
      <c r="J91" s="30" t="str">
        <f>E21</f>
        <v>PK Polerecký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Roman Šácha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108</v>
      </c>
      <c r="D94" s="93"/>
      <c r="E94" s="93"/>
      <c r="F94" s="93"/>
      <c r="G94" s="93"/>
      <c r="H94" s="93"/>
      <c r="I94" s="93"/>
      <c r="J94" s="102" t="s">
        <v>109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110</v>
      </c>
      <c r="J96" s="66">
        <f>J118</f>
        <v>0</v>
      </c>
      <c r="L96" s="32"/>
      <c r="AU96" s="17" t="s">
        <v>111</v>
      </c>
    </row>
    <row r="97" spans="2:12" s="8" customFormat="1" ht="24.9" customHeight="1">
      <c r="B97" s="104"/>
      <c r="D97" s="105" t="s">
        <v>123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9" customFormat="1" ht="19.95" customHeight="1">
      <c r="B98" s="108"/>
      <c r="D98" s="109" t="s">
        <v>2385</v>
      </c>
      <c r="E98" s="110"/>
      <c r="F98" s="110"/>
      <c r="G98" s="110"/>
      <c r="H98" s="110"/>
      <c r="I98" s="110"/>
      <c r="J98" s="111">
        <f>J120</f>
        <v>0</v>
      </c>
      <c r="L98" s="108"/>
    </row>
    <row r="99" spans="2:12" s="1" customFormat="1" ht="21.75" customHeight="1">
      <c r="B99" s="32"/>
      <c r="L99" s="32"/>
    </row>
    <row r="100" spans="2:12" s="1" customFormat="1" ht="6.9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4" spans="2:12" s="1" customFormat="1" ht="6.9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" customHeight="1">
      <c r="B105" s="32"/>
      <c r="C105" s="21" t="s">
        <v>138</v>
      </c>
      <c r="L105" s="32"/>
    </row>
    <row r="106" spans="2:12" s="1" customFormat="1" ht="6.9" customHeight="1">
      <c r="B106" s="32"/>
      <c r="L106" s="32"/>
    </row>
    <row r="107" spans="2:12" s="1" customFormat="1" ht="12" customHeight="1">
      <c r="B107" s="32"/>
      <c r="C107" s="27" t="s">
        <v>16</v>
      </c>
      <c r="L107" s="32"/>
    </row>
    <row r="108" spans="2:12" s="1" customFormat="1" ht="16.5" customHeight="1">
      <c r="B108" s="32"/>
      <c r="E108" s="211" t="str">
        <f>E7</f>
        <v>Změna stavby ZŠ Liběšice</v>
      </c>
      <c r="F108" s="212"/>
      <c r="G108" s="212"/>
      <c r="H108" s="212"/>
      <c r="L108" s="32"/>
    </row>
    <row r="109" spans="2:12" s="1" customFormat="1" ht="12" customHeight="1">
      <c r="B109" s="32"/>
      <c r="C109" s="27" t="s">
        <v>105</v>
      </c>
      <c r="L109" s="32"/>
    </row>
    <row r="110" spans="2:12" s="1" customFormat="1" ht="16.5" customHeight="1">
      <c r="B110" s="32"/>
      <c r="E110" s="201" t="str">
        <f>E9</f>
        <v>2023/24-05 - Specifikace VZT</v>
      </c>
      <c r="F110" s="210"/>
      <c r="G110" s="210"/>
      <c r="H110" s="210"/>
      <c r="L110" s="32"/>
    </row>
    <row r="111" spans="2:12" s="1" customFormat="1" ht="6.9" customHeight="1">
      <c r="B111" s="32"/>
      <c r="L111" s="32"/>
    </row>
    <row r="112" spans="2:12" s="1" customFormat="1" ht="12" customHeight="1">
      <c r="B112" s="32"/>
      <c r="C112" s="27" t="s">
        <v>20</v>
      </c>
      <c r="F112" s="25" t="str">
        <f>F12</f>
        <v xml:space="preserve"> </v>
      </c>
      <c r="I112" s="27" t="s">
        <v>22</v>
      </c>
      <c r="J112" s="52" t="str">
        <f>IF(J12="","",J12)</f>
        <v>28. 6. 2023</v>
      </c>
      <c r="L112" s="32"/>
    </row>
    <row r="113" spans="2:65" s="1" customFormat="1" ht="6.9" customHeight="1">
      <c r="B113" s="32"/>
      <c r="L113" s="32"/>
    </row>
    <row r="114" spans="2:65" s="1" customFormat="1" ht="15.15" customHeight="1">
      <c r="B114" s="32"/>
      <c r="C114" s="27" t="s">
        <v>24</v>
      </c>
      <c r="F114" s="25" t="str">
        <f>E15</f>
        <v>Obec Liběšice</v>
      </c>
      <c r="I114" s="27" t="s">
        <v>30</v>
      </c>
      <c r="J114" s="30" t="str">
        <f>E21</f>
        <v>PK Polerecký s.r.o.</v>
      </c>
      <c r="L114" s="32"/>
    </row>
    <row r="115" spans="2:65" s="1" customFormat="1" ht="15.15" customHeight="1">
      <c r="B115" s="32"/>
      <c r="C115" s="27" t="s">
        <v>28</v>
      </c>
      <c r="F115" s="25" t="str">
        <f>IF(E18="","",E18)</f>
        <v>Vyplň údaj</v>
      </c>
      <c r="I115" s="27" t="s">
        <v>33</v>
      </c>
      <c r="J115" s="30" t="str">
        <f>E24</f>
        <v>Roman Šácha</v>
      </c>
      <c r="L115" s="32"/>
    </row>
    <row r="116" spans="2:65" s="1" customFormat="1" ht="10.35" customHeight="1">
      <c r="B116" s="32"/>
      <c r="L116" s="32"/>
    </row>
    <row r="117" spans="2:65" s="10" customFormat="1" ht="29.25" customHeight="1">
      <c r="B117" s="112"/>
      <c r="C117" s="113" t="s">
        <v>139</v>
      </c>
      <c r="D117" s="114" t="s">
        <v>63</v>
      </c>
      <c r="E117" s="114" t="s">
        <v>59</v>
      </c>
      <c r="F117" s="114" t="s">
        <v>60</v>
      </c>
      <c r="G117" s="114" t="s">
        <v>140</v>
      </c>
      <c r="H117" s="114" t="s">
        <v>141</v>
      </c>
      <c r="I117" s="114" t="s">
        <v>142</v>
      </c>
      <c r="J117" s="114" t="s">
        <v>109</v>
      </c>
      <c r="K117" s="115" t="s">
        <v>143</v>
      </c>
      <c r="L117" s="112"/>
      <c r="M117" s="59" t="s">
        <v>1</v>
      </c>
      <c r="N117" s="60" t="s">
        <v>42</v>
      </c>
      <c r="O117" s="60" t="s">
        <v>144</v>
      </c>
      <c r="P117" s="60" t="s">
        <v>145</v>
      </c>
      <c r="Q117" s="60" t="s">
        <v>146</v>
      </c>
      <c r="R117" s="60" t="s">
        <v>147</v>
      </c>
      <c r="S117" s="60" t="s">
        <v>148</v>
      </c>
      <c r="T117" s="61" t="s">
        <v>149</v>
      </c>
    </row>
    <row r="118" spans="2:65" s="1" customFormat="1" ht="22.8" customHeight="1">
      <c r="B118" s="32"/>
      <c r="C118" s="250" t="s">
        <v>150</v>
      </c>
      <c r="D118" s="251"/>
      <c r="E118" s="251"/>
      <c r="F118" s="251"/>
      <c r="G118" s="251"/>
      <c r="H118" s="251"/>
      <c r="I118" s="251"/>
      <c r="J118" s="245">
        <f>BK118</f>
        <v>0</v>
      </c>
      <c r="L118" s="32"/>
      <c r="M118" s="62"/>
      <c r="N118" s="53"/>
      <c r="O118" s="53"/>
      <c r="P118" s="116">
        <f>P119</f>
        <v>0</v>
      </c>
      <c r="Q118" s="53"/>
      <c r="R118" s="116">
        <f>R119</f>
        <v>0</v>
      </c>
      <c r="S118" s="53"/>
      <c r="T118" s="117">
        <f>T119</f>
        <v>0</v>
      </c>
      <c r="AT118" s="17" t="s">
        <v>77</v>
      </c>
      <c r="AU118" s="17" t="s">
        <v>111</v>
      </c>
      <c r="BK118" s="118">
        <f>BK119</f>
        <v>0</v>
      </c>
    </row>
    <row r="119" spans="2:65" s="11" customFormat="1" ht="25.95" customHeight="1">
      <c r="B119" s="119"/>
      <c r="C119" s="235"/>
      <c r="D119" s="236" t="s">
        <v>77</v>
      </c>
      <c r="E119" s="243" t="s">
        <v>845</v>
      </c>
      <c r="F119" s="243" t="s">
        <v>846</v>
      </c>
      <c r="G119" s="235"/>
      <c r="H119" s="235"/>
      <c r="I119" s="235"/>
      <c r="J119" s="246">
        <f>BK119</f>
        <v>0</v>
      </c>
      <c r="L119" s="119"/>
      <c r="M119" s="123"/>
      <c r="P119" s="124">
        <f>P120</f>
        <v>0</v>
      </c>
      <c r="R119" s="124">
        <f>R120</f>
        <v>0</v>
      </c>
      <c r="T119" s="125">
        <f>T120</f>
        <v>0</v>
      </c>
      <c r="AR119" s="120" t="s">
        <v>88</v>
      </c>
      <c r="AT119" s="126" t="s">
        <v>77</v>
      </c>
      <c r="AU119" s="126" t="s">
        <v>78</v>
      </c>
      <c r="AY119" s="120" t="s">
        <v>153</v>
      </c>
      <c r="BK119" s="127">
        <f>BK120</f>
        <v>0</v>
      </c>
    </row>
    <row r="120" spans="2:65" s="11" customFormat="1" ht="22.8" customHeight="1">
      <c r="B120" s="119"/>
      <c r="C120" s="235"/>
      <c r="D120" s="236" t="s">
        <v>77</v>
      </c>
      <c r="E120" s="237" t="s">
        <v>2386</v>
      </c>
      <c r="F120" s="237" t="s">
        <v>2387</v>
      </c>
      <c r="G120" s="235"/>
      <c r="H120" s="235"/>
      <c r="I120" s="235"/>
      <c r="J120" s="247">
        <f>BK120</f>
        <v>0</v>
      </c>
      <c r="L120" s="119"/>
      <c r="M120" s="123"/>
      <c r="P120" s="124">
        <f>SUM(P121:P184)</f>
        <v>0</v>
      </c>
      <c r="R120" s="124">
        <f>SUM(R121:R184)</f>
        <v>0</v>
      </c>
      <c r="T120" s="125">
        <f>SUM(T121:T184)</f>
        <v>0</v>
      </c>
      <c r="AR120" s="120" t="s">
        <v>88</v>
      </c>
      <c r="AT120" s="126" t="s">
        <v>77</v>
      </c>
      <c r="AU120" s="126" t="s">
        <v>86</v>
      </c>
      <c r="AY120" s="120" t="s">
        <v>153</v>
      </c>
      <c r="BK120" s="127">
        <f>SUM(BK121:BK184)</f>
        <v>0</v>
      </c>
    </row>
    <row r="121" spans="2:65" s="1" customFormat="1" ht="24.15" customHeight="1">
      <c r="B121" s="129"/>
      <c r="C121" s="214" t="s">
        <v>86</v>
      </c>
      <c r="D121" s="214" t="s">
        <v>155</v>
      </c>
      <c r="E121" s="215" t="s">
        <v>2388</v>
      </c>
      <c r="F121" s="216" t="s">
        <v>2389</v>
      </c>
      <c r="G121" s="217" t="s">
        <v>337</v>
      </c>
      <c r="H121" s="218">
        <v>5</v>
      </c>
      <c r="I121" s="131"/>
      <c r="J121" s="248">
        <f t="shared" ref="J121:J129" si="0">ROUND(I121*H121,2)</f>
        <v>0</v>
      </c>
      <c r="K121" s="130" t="s">
        <v>1</v>
      </c>
      <c r="L121" s="32"/>
      <c r="M121" s="132" t="s">
        <v>1</v>
      </c>
      <c r="N121" s="133" t="s">
        <v>43</v>
      </c>
      <c r="P121" s="134">
        <f t="shared" ref="P121:P129" si="1">O121*H121</f>
        <v>0</v>
      </c>
      <c r="Q121" s="134">
        <v>0</v>
      </c>
      <c r="R121" s="134">
        <f t="shared" ref="R121:R129" si="2">Q121*H121</f>
        <v>0</v>
      </c>
      <c r="S121" s="134">
        <v>0</v>
      </c>
      <c r="T121" s="135">
        <f t="shared" ref="T121:T129" si="3">S121*H121</f>
        <v>0</v>
      </c>
      <c r="AR121" s="136" t="s">
        <v>271</v>
      </c>
      <c r="AT121" s="136" t="s">
        <v>155</v>
      </c>
      <c r="AU121" s="136" t="s">
        <v>88</v>
      </c>
      <c r="AY121" s="17" t="s">
        <v>153</v>
      </c>
      <c r="BE121" s="137">
        <f t="shared" ref="BE121:BE129" si="4">IF(N121="základní",J121,0)</f>
        <v>0</v>
      </c>
      <c r="BF121" s="137">
        <f t="shared" ref="BF121:BF129" si="5">IF(N121="snížená",J121,0)</f>
        <v>0</v>
      </c>
      <c r="BG121" s="137">
        <f t="shared" ref="BG121:BG129" si="6">IF(N121="zákl. přenesená",J121,0)</f>
        <v>0</v>
      </c>
      <c r="BH121" s="137">
        <f t="shared" ref="BH121:BH129" si="7">IF(N121="sníž. přenesená",J121,0)</f>
        <v>0</v>
      </c>
      <c r="BI121" s="137">
        <f t="shared" ref="BI121:BI129" si="8">IF(N121="nulová",J121,0)</f>
        <v>0</v>
      </c>
      <c r="BJ121" s="17" t="s">
        <v>86</v>
      </c>
      <c r="BK121" s="137">
        <f t="shared" ref="BK121:BK129" si="9">ROUND(I121*H121,2)</f>
        <v>0</v>
      </c>
      <c r="BL121" s="17" t="s">
        <v>271</v>
      </c>
      <c r="BM121" s="136" t="s">
        <v>2390</v>
      </c>
    </row>
    <row r="122" spans="2:65" s="1" customFormat="1" ht="21.75" customHeight="1">
      <c r="B122" s="129"/>
      <c r="C122" s="214" t="s">
        <v>88</v>
      </c>
      <c r="D122" s="214" t="s">
        <v>155</v>
      </c>
      <c r="E122" s="215" t="s">
        <v>2391</v>
      </c>
      <c r="F122" s="216" t="s">
        <v>2392</v>
      </c>
      <c r="G122" s="217" t="s">
        <v>337</v>
      </c>
      <c r="H122" s="218">
        <v>24</v>
      </c>
      <c r="I122" s="131"/>
      <c r="J122" s="248">
        <f t="shared" si="0"/>
        <v>0</v>
      </c>
      <c r="K122" s="130" t="s">
        <v>1</v>
      </c>
      <c r="L122" s="32"/>
      <c r="M122" s="132" t="s">
        <v>1</v>
      </c>
      <c r="N122" s="133" t="s">
        <v>43</v>
      </c>
      <c r="P122" s="134">
        <f t="shared" si="1"/>
        <v>0</v>
      </c>
      <c r="Q122" s="134">
        <v>0</v>
      </c>
      <c r="R122" s="134">
        <f t="shared" si="2"/>
        <v>0</v>
      </c>
      <c r="S122" s="134">
        <v>0</v>
      </c>
      <c r="T122" s="135">
        <f t="shared" si="3"/>
        <v>0</v>
      </c>
      <c r="AR122" s="136" t="s">
        <v>271</v>
      </c>
      <c r="AT122" s="136" t="s">
        <v>155</v>
      </c>
      <c r="AU122" s="136" t="s">
        <v>88</v>
      </c>
      <c r="AY122" s="17" t="s">
        <v>153</v>
      </c>
      <c r="BE122" s="137">
        <f t="shared" si="4"/>
        <v>0</v>
      </c>
      <c r="BF122" s="137">
        <f t="shared" si="5"/>
        <v>0</v>
      </c>
      <c r="BG122" s="137">
        <f t="shared" si="6"/>
        <v>0</v>
      </c>
      <c r="BH122" s="137">
        <f t="shared" si="7"/>
        <v>0</v>
      </c>
      <c r="BI122" s="137">
        <f t="shared" si="8"/>
        <v>0</v>
      </c>
      <c r="BJ122" s="17" t="s">
        <v>86</v>
      </c>
      <c r="BK122" s="137">
        <f t="shared" si="9"/>
        <v>0</v>
      </c>
      <c r="BL122" s="17" t="s">
        <v>271</v>
      </c>
      <c r="BM122" s="136" t="s">
        <v>2393</v>
      </c>
    </row>
    <row r="123" spans="2:65" s="1" customFormat="1" ht="21.75" customHeight="1">
      <c r="B123" s="129"/>
      <c r="C123" s="214" t="s">
        <v>166</v>
      </c>
      <c r="D123" s="214" t="s">
        <v>155</v>
      </c>
      <c r="E123" s="215" t="s">
        <v>2394</v>
      </c>
      <c r="F123" s="216" t="s">
        <v>2395</v>
      </c>
      <c r="G123" s="217" t="s">
        <v>337</v>
      </c>
      <c r="H123" s="218">
        <v>1</v>
      </c>
      <c r="I123" s="131"/>
      <c r="J123" s="248">
        <f t="shared" si="0"/>
        <v>0</v>
      </c>
      <c r="K123" s="130" t="s">
        <v>1</v>
      </c>
      <c r="L123" s="32"/>
      <c r="M123" s="132" t="s">
        <v>1</v>
      </c>
      <c r="N123" s="133" t="s">
        <v>43</v>
      </c>
      <c r="P123" s="134">
        <f t="shared" si="1"/>
        <v>0</v>
      </c>
      <c r="Q123" s="134">
        <v>0</v>
      </c>
      <c r="R123" s="134">
        <f t="shared" si="2"/>
        <v>0</v>
      </c>
      <c r="S123" s="134">
        <v>0</v>
      </c>
      <c r="T123" s="135">
        <f t="shared" si="3"/>
        <v>0</v>
      </c>
      <c r="AR123" s="136" t="s">
        <v>271</v>
      </c>
      <c r="AT123" s="136" t="s">
        <v>155</v>
      </c>
      <c r="AU123" s="136" t="s">
        <v>88</v>
      </c>
      <c r="AY123" s="17" t="s">
        <v>153</v>
      </c>
      <c r="BE123" s="137">
        <f t="shared" si="4"/>
        <v>0</v>
      </c>
      <c r="BF123" s="137">
        <f t="shared" si="5"/>
        <v>0</v>
      </c>
      <c r="BG123" s="137">
        <f t="shared" si="6"/>
        <v>0</v>
      </c>
      <c r="BH123" s="137">
        <f t="shared" si="7"/>
        <v>0</v>
      </c>
      <c r="BI123" s="137">
        <f t="shared" si="8"/>
        <v>0</v>
      </c>
      <c r="BJ123" s="17" t="s">
        <v>86</v>
      </c>
      <c r="BK123" s="137">
        <f t="shared" si="9"/>
        <v>0</v>
      </c>
      <c r="BL123" s="17" t="s">
        <v>271</v>
      </c>
      <c r="BM123" s="136" t="s">
        <v>2396</v>
      </c>
    </row>
    <row r="124" spans="2:65" s="1" customFormat="1" ht="24.15" customHeight="1">
      <c r="B124" s="129"/>
      <c r="C124" s="214" t="s">
        <v>160</v>
      </c>
      <c r="D124" s="214" t="s">
        <v>155</v>
      </c>
      <c r="E124" s="215" t="s">
        <v>2397</v>
      </c>
      <c r="F124" s="216" t="s">
        <v>2398</v>
      </c>
      <c r="G124" s="217" t="s">
        <v>337</v>
      </c>
      <c r="H124" s="218">
        <v>5</v>
      </c>
      <c r="I124" s="131"/>
      <c r="J124" s="248">
        <f t="shared" si="0"/>
        <v>0</v>
      </c>
      <c r="K124" s="130" t="s">
        <v>1</v>
      </c>
      <c r="L124" s="32"/>
      <c r="M124" s="132" t="s">
        <v>1</v>
      </c>
      <c r="N124" s="133" t="s">
        <v>43</v>
      </c>
      <c r="P124" s="134">
        <f t="shared" si="1"/>
        <v>0</v>
      </c>
      <c r="Q124" s="134">
        <v>0</v>
      </c>
      <c r="R124" s="134">
        <f t="shared" si="2"/>
        <v>0</v>
      </c>
      <c r="S124" s="134">
        <v>0</v>
      </c>
      <c r="T124" s="135">
        <f t="shared" si="3"/>
        <v>0</v>
      </c>
      <c r="AR124" s="136" t="s">
        <v>271</v>
      </c>
      <c r="AT124" s="136" t="s">
        <v>155</v>
      </c>
      <c r="AU124" s="136" t="s">
        <v>88</v>
      </c>
      <c r="AY124" s="17" t="s">
        <v>153</v>
      </c>
      <c r="BE124" s="137">
        <f t="shared" si="4"/>
        <v>0</v>
      </c>
      <c r="BF124" s="137">
        <f t="shared" si="5"/>
        <v>0</v>
      </c>
      <c r="BG124" s="137">
        <f t="shared" si="6"/>
        <v>0</v>
      </c>
      <c r="BH124" s="137">
        <f t="shared" si="7"/>
        <v>0</v>
      </c>
      <c r="BI124" s="137">
        <f t="shared" si="8"/>
        <v>0</v>
      </c>
      <c r="BJ124" s="17" t="s">
        <v>86</v>
      </c>
      <c r="BK124" s="137">
        <f t="shared" si="9"/>
        <v>0</v>
      </c>
      <c r="BL124" s="17" t="s">
        <v>271</v>
      </c>
      <c r="BM124" s="136" t="s">
        <v>2399</v>
      </c>
    </row>
    <row r="125" spans="2:65" s="1" customFormat="1" ht="21.75" customHeight="1">
      <c r="B125" s="129"/>
      <c r="C125" s="214" t="s">
        <v>189</v>
      </c>
      <c r="D125" s="214" t="s">
        <v>155</v>
      </c>
      <c r="E125" s="215" t="s">
        <v>2400</v>
      </c>
      <c r="F125" s="216" t="s">
        <v>2401</v>
      </c>
      <c r="G125" s="217" t="s">
        <v>337</v>
      </c>
      <c r="H125" s="218">
        <v>5</v>
      </c>
      <c r="I125" s="131"/>
      <c r="J125" s="248">
        <f t="shared" si="0"/>
        <v>0</v>
      </c>
      <c r="K125" s="130" t="s">
        <v>1</v>
      </c>
      <c r="L125" s="32"/>
      <c r="M125" s="132" t="s">
        <v>1</v>
      </c>
      <c r="N125" s="133" t="s">
        <v>43</v>
      </c>
      <c r="P125" s="134">
        <f t="shared" si="1"/>
        <v>0</v>
      </c>
      <c r="Q125" s="134">
        <v>0</v>
      </c>
      <c r="R125" s="134">
        <f t="shared" si="2"/>
        <v>0</v>
      </c>
      <c r="S125" s="134">
        <v>0</v>
      </c>
      <c r="T125" s="135">
        <f t="shared" si="3"/>
        <v>0</v>
      </c>
      <c r="AR125" s="136" t="s">
        <v>271</v>
      </c>
      <c r="AT125" s="136" t="s">
        <v>155</v>
      </c>
      <c r="AU125" s="136" t="s">
        <v>88</v>
      </c>
      <c r="AY125" s="17" t="s">
        <v>153</v>
      </c>
      <c r="BE125" s="137">
        <f t="shared" si="4"/>
        <v>0</v>
      </c>
      <c r="BF125" s="137">
        <f t="shared" si="5"/>
        <v>0</v>
      </c>
      <c r="BG125" s="137">
        <f t="shared" si="6"/>
        <v>0</v>
      </c>
      <c r="BH125" s="137">
        <f t="shared" si="7"/>
        <v>0</v>
      </c>
      <c r="BI125" s="137">
        <f t="shared" si="8"/>
        <v>0</v>
      </c>
      <c r="BJ125" s="17" t="s">
        <v>86</v>
      </c>
      <c r="BK125" s="137">
        <f t="shared" si="9"/>
        <v>0</v>
      </c>
      <c r="BL125" s="17" t="s">
        <v>271</v>
      </c>
      <c r="BM125" s="136" t="s">
        <v>2402</v>
      </c>
    </row>
    <row r="126" spans="2:65" s="1" customFormat="1" ht="21.75" customHeight="1">
      <c r="B126" s="129"/>
      <c r="C126" s="214" t="s">
        <v>193</v>
      </c>
      <c r="D126" s="214" t="s">
        <v>155</v>
      </c>
      <c r="E126" s="215" t="s">
        <v>2403</v>
      </c>
      <c r="F126" s="216" t="s">
        <v>2404</v>
      </c>
      <c r="G126" s="217" t="s">
        <v>337</v>
      </c>
      <c r="H126" s="218">
        <v>8</v>
      </c>
      <c r="I126" s="131"/>
      <c r="J126" s="248">
        <f t="shared" si="0"/>
        <v>0</v>
      </c>
      <c r="K126" s="130" t="s">
        <v>1</v>
      </c>
      <c r="L126" s="32"/>
      <c r="M126" s="132" t="s">
        <v>1</v>
      </c>
      <c r="N126" s="133" t="s">
        <v>43</v>
      </c>
      <c r="P126" s="134">
        <f t="shared" si="1"/>
        <v>0</v>
      </c>
      <c r="Q126" s="134">
        <v>0</v>
      </c>
      <c r="R126" s="134">
        <f t="shared" si="2"/>
        <v>0</v>
      </c>
      <c r="S126" s="134">
        <v>0</v>
      </c>
      <c r="T126" s="135">
        <f t="shared" si="3"/>
        <v>0</v>
      </c>
      <c r="AR126" s="136" t="s">
        <v>271</v>
      </c>
      <c r="AT126" s="136" t="s">
        <v>155</v>
      </c>
      <c r="AU126" s="136" t="s">
        <v>88</v>
      </c>
      <c r="AY126" s="17" t="s">
        <v>153</v>
      </c>
      <c r="BE126" s="137">
        <f t="shared" si="4"/>
        <v>0</v>
      </c>
      <c r="BF126" s="137">
        <f t="shared" si="5"/>
        <v>0</v>
      </c>
      <c r="BG126" s="137">
        <f t="shared" si="6"/>
        <v>0</v>
      </c>
      <c r="BH126" s="137">
        <f t="shared" si="7"/>
        <v>0</v>
      </c>
      <c r="BI126" s="137">
        <f t="shared" si="8"/>
        <v>0</v>
      </c>
      <c r="BJ126" s="17" t="s">
        <v>86</v>
      </c>
      <c r="BK126" s="137">
        <f t="shared" si="9"/>
        <v>0</v>
      </c>
      <c r="BL126" s="17" t="s">
        <v>271</v>
      </c>
      <c r="BM126" s="136" t="s">
        <v>2405</v>
      </c>
    </row>
    <row r="127" spans="2:65" s="1" customFormat="1" ht="21.75" customHeight="1">
      <c r="B127" s="129"/>
      <c r="C127" s="214" t="s">
        <v>198</v>
      </c>
      <c r="D127" s="214" t="s">
        <v>155</v>
      </c>
      <c r="E127" s="215" t="s">
        <v>2406</v>
      </c>
      <c r="F127" s="216" t="s">
        <v>2407</v>
      </c>
      <c r="G127" s="217" t="s">
        <v>337</v>
      </c>
      <c r="H127" s="218">
        <v>1</v>
      </c>
      <c r="I127" s="131"/>
      <c r="J127" s="248">
        <f t="shared" si="0"/>
        <v>0</v>
      </c>
      <c r="K127" s="130" t="s">
        <v>1</v>
      </c>
      <c r="L127" s="32"/>
      <c r="M127" s="132" t="s">
        <v>1</v>
      </c>
      <c r="N127" s="133" t="s">
        <v>43</v>
      </c>
      <c r="P127" s="134">
        <f t="shared" si="1"/>
        <v>0</v>
      </c>
      <c r="Q127" s="134">
        <v>0</v>
      </c>
      <c r="R127" s="134">
        <f t="shared" si="2"/>
        <v>0</v>
      </c>
      <c r="S127" s="134">
        <v>0</v>
      </c>
      <c r="T127" s="135">
        <f t="shared" si="3"/>
        <v>0</v>
      </c>
      <c r="AR127" s="136" t="s">
        <v>271</v>
      </c>
      <c r="AT127" s="136" t="s">
        <v>155</v>
      </c>
      <c r="AU127" s="136" t="s">
        <v>88</v>
      </c>
      <c r="AY127" s="17" t="s">
        <v>153</v>
      </c>
      <c r="BE127" s="137">
        <f t="shared" si="4"/>
        <v>0</v>
      </c>
      <c r="BF127" s="137">
        <f t="shared" si="5"/>
        <v>0</v>
      </c>
      <c r="BG127" s="137">
        <f t="shared" si="6"/>
        <v>0</v>
      </c>
      <c r="BH127" s="137">
        <f t="shared" si="7"/>
        <v>0</v>
      </c>
      <c r="BI127" s="137">
        <f t="shared" si="8"/>
        <v>0</v>
      </c>
      <c r="BJ127" s="17" t="s">
        <v>86</v>
      </c>
      <c r="BK127" s="137">
        <f t="shared" si="9"/>
        <v>0</v>
      </c>
      <c r="BL127" s="17" t="s">
        <v>271</v>
      </c>
      <c r="BM127" s="136" t="s">
        <v>2408</v>
      </c>
    </row>
    <row r="128" spans="2:65" s="1" customFormat="1" ht="21.75" customHeight="1">
      <c r="B128" s="129"/>
      <c r="C128" s="214" t="s">
        <v>208</v>
      </c>
      <c r="D128" s="214" t="s">
        <v>155</v>
      </c>
      <c r="E128" s="215" t="s">
        <v>2409</v>
      </c>
      <c r="F128" s="216" t="s">
        <v>2410</v>
      </c>
      <c r="G128" s="217" t="s">
        <v>337</v>
      </c>
      <c r="H128" s="218">
        <v>1</v>
      </c>
      <c r="I128" s="131"/>
      <c r="J128" s="248">
        <f t="shared" si="0"/>
        <v>0</v>
      </c>
      <c r="K128" s="130" t="s">
        <v>1</v>
      </c>
      <c r="L128" s="32"/>
      <c r="M128" s="132" t="s">
        <v>1</v>
      </c>
      <c r="N128" s="133" t="s">
        <v>43</v>
      </c>
      <c r="P128" s="134">
        <f t="shared" si="1"/>
        <v>0</v>
      </c>
      <c r="Q128" s="134">
        <v>0</v>
      </c>
      <c r="R128" s="134">
        <f t="shared" si="2"/>
        <v>0</v>
      </c>
      <c r="S128" s="134">
        <v>0</v>
      </c>
      <c r="T128" s="135">
        <f t="shared" si="3"/>
        <v>0</v>
      </c>
      <c r="AR128" s="136" t="s">
        <v>271</v>
      </c>
      <c r="AT128" s="136" t="s">
        <v>155</v>
      </c>
      <c r="AU128" s="136" t="s">
        <v>88</v>
      </c>
      <c r="AY128" s="17" t="s">
        <v>153</v>
      </c>
      <c r="BE128" s="137">
        <f t="shared" si="4"/>
        <v>0</v>
      </c>
      <c r="BF128" s="137">
        <f t="shared" si="5"/>
        <v>0</v>
      </c>
      <c r="BG128" s="137">
        <f t="shared" si="6"/>
        <v>0</v>
      </c>
      <c r="BH128" s="137">
        <f t="shared" si="7"/>
        <v>0</v>
      </c>
      <c r="BI128" s="137">
        <f t="shared" si="8"/>
        <v>0</v>
      </c>
      <c r="BJ128" s="17" t="s">
        <v>86</v>
      </c>
      <c r="BK128" s="137">
        <f t="shared" si="9"/>
        <v>0</v>
      </c>
      <c r="BL128" s="17" t="s">
        <v>271</v>
      </c>
      <c r="BM128" s="136" t="s">
        <v>2411</v>
      </c>
    </row>
    <row r="129" spans="2:65" s="1" customFormat="1" ht="21.75" customHeight="1">
      <c r="B129" s="129"/>
      <c r="C129" s="214" t="s">
        <v>214</v>
      </c>
      <c r="D129" s="214" t="s">
        <v>155</v>
      </c>
      <c r="E129" s="215" t="s">
        <v>2412</v>
      </c>
      <c r="F129" s="216" t="s">
        <v>2413</v>
      </c>
      <c r="G129" s="217" t="s">
        <v>1145</v>
      </c>
      <c r="H129" s="218">
        <v>1</v>
      </c>
      <c r="I129" s="131"/>
      <c r="J129" s="248">
        <f t="shared" si="0"/>
        <v>0</v>
      </c>
      <c r="K129" s="130" t="s">
        <v>1</v>
      </c>
      <c r="L129" s="32"/>
      <c r="M129" s="132" t="s">
        <v>1</v>
      </c>
      <c r="N129" s="133" t="s">
        <v>43</v>
      </c>
      <c r="P129" s="134">
        <f t="shared" si="1"/>
        <v>0</v>
      </c>
      <c r="Q129" s="134">
        <v>0</v>
      </c>
      <c r="R129" s="134">
        <f t="shared" si="2"/>
        <v>0</v>
      </c>
      <c r="S129" s="134">
        <v>0</v>
      </c>
      <c r="T129" s="135">
        <f t="shared" si="3"/>
        <v>0</v>
      </c>
      <c r="AR129" s="136" t="s">
        <v>271</v>
      </c>
      <c r="AT129" s="136" t="s">
        <v>155</v>
      </c>
      <c r="AU129" s="136" t="s">
        <v>88</v>
      </c>
      <c r="AY129" s="17" t="s">
        <v>153</v>
      </c>
      <c r="BE129" s="137">
        <f t="shared" si="4"/>
        <v>0</v>
      </c>
      <c r="BF129" s="137">
        <f t="shared" si="5"/>
        <v>0</v>
      </c>
      <c r="BG129" s="137">
        <f t="shared" si="6"/>
        <v>0</v>
      </c>
      <c r="BH129" s="137">
        <f t="shared" si="7"/>
        <v>0</v>
      </c>
      <c r="BI129" s="137">
        <f t="shared" si="8"/>
        <v>0</v>
      </c>
      <c r="BJ129" s="17" t="s">
        <v>86</v>
      </c>
      <c r="BK129" s="137">
        <f t="shared" si="9"/>
        <v>0</v>
      </c>
      <c r="BL129" s="17" t="s">
        <v>271</v>
      </c>
      <c r="BM129" s="136" t="s">
        <v>88</v>
      </c>
    </row>
    <row r="130" spans="2:65" s="1" customFormat="1" ht="38.4">
      <c r="B130" s="32"/>
      <c r="C130" s="251"/>
      <c r="D130" s="220" t="s">
        <v>2414</v>
      </c>
      <c r="E130" s="251"/>
      <c r="F130" s="252" t="s">
        <v>2415</v>
      </c>
      <c r="G130" s="251"/>
      <c r="H130" s="251"/>
      <c r="I130" s="169"/>
      <c r="J130" s="251"/>
      <c r="L130" s="32"/>
      <c r="M130" s="170"/>
      <c r="T130" s="56"/>
      <c r="AT130" s="17" t="s">
        <v>2414</v>
      </c>
      <c r="AU130" s="17" t="s">
        <v>88</v>
      </c>
    </row>
    <row r="131" spans="2:65" s="1" customFormat="1" ht="16.5" customHeight="1">
      <c r="B131" s="129"/>
      <c r="C131" s="214" t="s">
        <v>221</v>
      </c>
      <c r="D131" s="214" t="s">
        <v>155</v>
      </c>
      <c r="E131" s="215" t="s">
        <v>2416</v>
      </c>
      <c r="F131" s="216" t="s">
        <v>2417</v>
      </c>
      <c r="G131" s="217" t="s">
        <v>1145</v>
      </c>
      <c r="H131" s="218">
        <v>1</v>
      </c>
      <c r="I131" s="131"/>
      <c r="J131" s="248">
        <f>ROUND(I131*H131,2)</f>
        <v>0</v>
      </c>
      <c r="K131" s="130" t="s">
        <v>1</v>
      </c>
      <c r="L131" s="32"/>
      <c r="M131" s="132" t="s">
        <v>1</v>
      </c>
      <c r="N131" s="133" t="s">
        <v>43</v>
      </c>
      <c r="P131" s="134">
        <f>O131*H131</f>
        <v>0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271</v>
      </c>
      <c r="AT131" s="136" t="s">
        <v>155</v>
      </c>
      <c r="AU131" s="136" t="s">
        <v>88</v>
      </c>
      <c r="AY131" s="17" t="s">
        <v>153</v>
      </c>
      <c r="BE131" s="137">
        <f>IF(N131="základní",J131,0)</f>
        <v>0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7" t="s">
        <v>86</v>
      </c>
      <c r="BK131" s="137">
        <f>ROUND(I131*H131,2)</f>
        <v>0</v>
      </c>
      <c r="BL131" s="17" t="s">
        <v>271</v>
      </c>
      <c r="BM131" s="136" t="s">
        <v>160</v>
      </c>
    </row>
    <row r="132" spans="2:65" s="1" customFormat="1" ht="16.5" customHeight="1">
      <c r="B132" s="129"/>
      <c r="C132" s="214" t="s">
        <v>225</v>
      </c>
      <c r="D132" s="214" t="s">
        <v>155</v>
      </c>
      <c r="E132" s="215" t="s">
        <v>2418</v>
      </c>
      <c r="F132" s="216" t="s">
        <v>2419</v>
      </c>
      <c r="G132" s="217" t="s">
        <v>1145</v>
      </c>
      <c r="H132" s="218">
        <v>2</v>
      </c>
      <c r="I132" s="131"/>
      <c r="J132" s="248">
        <f>ROUND(I132*H132,2)</f>
        <v>0</v>
      </c>
      <c r="K132" s="130" t="s">
        <v>1</v>
      </c>
      <c r="L132" s="32"/>
      <c r="M132" s="132" t="s">
        <v>1</v>
      </c>
      <c r="N132" s="133" t="s">
        <v>43</v>
      </c>
      <c r="P132" s="134">
        <f>O132*H132</f>
        <v>0</v>
      </c>
      <c r="Q132" s="134">
        <v>0</v>
      </c>
      <c r="R132" s="134">
        <f>Q132*H132</f>
        <v>0</v>
      </c>
      <c r="S132" s="134">
        <v>0</v>
      </c>
      <c r="T132" s="135">
        <f>S132*H132</f>
        <v>0</v>
      </c>
      <c r="AR132" s="136" t="s">
        <v>271</v>
      </c>
      <c r="AT132" s="136" t="s">
        <v>155</v>
      </c>
      <c r="AU132" s="136" t="s">
        <v>88</v>
      </c>
      <c r="AY132" s="17" t="s">
        <v>153</v>
      </c>
      <c r="BE132" s="137">
        <f>IF(N132="základní",J132,0)</f>
        <v>0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17" t="s">
        <v>86</v>
      </c>
      <c r="BK132" s="137">
        <f>ROUND(I132*H132,2)</f>
        <v>0</v>
      </c>
      <c r="BL132" s="17" t="s">
        <v>271</v>
      </c>
      <c r="BM132" s="136" t="s">
        <v>193</v>
      </c>
    </row>
    <row r="133" spans="2:65" s="1" customFormat="1" ht="19.2">
      <c r="B133" s="32"/>
      <c r="C133" s="251"/>
      <c r="D133" s="220" t="s">
        <v>2414</v>
      </c>
      <c r="E133" s="251"/>
      <c r="F133" s="252" t="s">
        <v>2420</v>
      </c>
      <c r="G133" s="251"/>
      <c r="H133" s="251"/>
      <c r="I133" s="169"/>
      <c r="J133" s="251"/>
      <c r="L133" s="32"/>
      <c r="M133" s="170"/>
      <c r="T133" s="56"/>
      <c r="AT133" s="17" t="s">
        <v>2414</v>
      </c>
      <c r="AU133" s="17" t="s">
        <v>88</v>
      </c>
    </row>
    <row r="134" spans="2:65" s="1" customFormat="1" ht="21.75" customHeight="1">
      <c r="B134" s="129"/>
      <c r="C134" s="214" t="s">
        <v>235</v>
      </c>
      <c r="D134" s="214" t="s">
        <v>155</v>
      </c>
      <c r="E134" s="215" t="s">
        <v>2421</v>
      </c>
      <c r="F134" s="216" t="s">
        <v>2422</v>
      </c>
      <c r="G134" s="217" t="s">
        <v>1145</v>
      </c>
      <c r="H134" s="218">
        <v>4</v>
      </c>
      <c r="I134" s="131"/>
      <c r="J134" s="248">
        <f>ROUND(I134*H134,2)</f>
        <v>0</v>
      </c>
      <c r="K134" s="130" t="s">
        <v>1</v>
      </c>
      <c r="L134" s="32"/>
      <c r="M134" s="132" t="s">
        <v>1</v>
      </c>
      <c r="N134" s="133" t="s">
        <v>43</v>
      </c>
      <c r="P134" s="134">
        <f>O134*H134</f>
        <v>0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271</v>
      </c>
      <c r="AT134" s="136" t="s">
        <v>155</v>
      </c>
      <c r="AU134" s="136" t="s">
        <v>88</v>
      </c>
      <c r="AY134" s="17" t="s">
        <v>153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7" t="s">
        <v>86</v>
      </c>
      <c r="BK134" s="137">
        <f>ROUND(I134*H134,2)</f>
        <v>0</v>
      </c>
      <c r="BL134" s="17" t="s">
        <v>271</v>
      </c>
      <c r="BM134" s="136" t="s">
        <v>208</v>
      </c>
    </row>
    <row r="135" spans="2:65" s="1" customFormat="1" ht="19.2">
      <c r="B135" s="32"/>
      <c r="C135" s="251"/>
      <c r="D135" s="220" t="s">
        <v>2414</v>
      </c>
      <c r="E135" s="251"/>
      <c r="F135" s="252" t="s">
        <v>2423</v>
      </c>
      <c r="G135" s="251"/>
      <c r="H135" s="251"/>
      <c r="I135" s="169"/>
      <c r="J135" s="251"/>
      <c r="L135" s="32"/>
      <c r="M135" s="170"/>
      <c r="T135" s="56"/>
      <c r="AT135" s="17" t="s">
        <v>2414</v>
      </c>
      <c r="AU135" s="17" t="s">
        <v>88</v>
      </c>
    </row>
    <row r="136" spans="2:65" s="1" customFormat="1" ht="24.15" customHeight="1">
      <c r="B136" s="129"/>
      <c r="C136" s="214" t="s">
        <v>244</v>
      </c>
      <c r="D136" s="214" t="s">
        <v>155</v>
      </c>
      <c r="E136" s="215" t="s">
        <v>2424</v>
      </c>
      <c r="F136" s="216" t="s">
        <v>2425</v>
      </c>
      <c r="G136" s="217" t="s">
        <v>1145</v>
      </c>
      <c r="H136" s="218">
        <v>1</v>
      </c>
      <c r="I136" s="131"/>
      <c r="J136" s="248">
        <f>ROUND(I136*H136,2)</f>
        <v>0</v>
      </c>
      <c r="K136" s="130" t="s">
        <v>1</v>
      </c>
      <c r="L136" s="32"/>
      <c r="M136" s="132" t="s">
        <v>1</v>
      </c>
      <c r="N136" s="133" t="s">
        <v>43</v>
      </c>
      <c r="P136" s="134">
        <f>O136*H136</f>
        <v>0</v>
      </c>
      <c r="Q136" s="134">
        <v>0</v>
      </c>
      <c r="R136" s="134">
        <f>Q136*H136</f>
        <v>0</v>
      </c>
      <c r="S136" s="134">
        <v>0</v>
      </c>
      <c r="T136" s="135">
        <f>S136*H136</f>
        <v>0</v>
      </c>
      <c r="AR136" s="136" t="s">
        <v>271</v>
      </c>
      <c r="AT136" s="136" t="s">
        <v>155</v>
      </c>
      <c r="AU136" s="136" t="s">
        <v>88</v>
      </c>
      <c r="AY136" s="17" t="s">
        <v>153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7" t="s">
        <v>86</v>
      </c>
      <c r="BK136" s="137">
        <f>ROUND(I136*H136,2)</f>
        <v>0</v>
      </c>
      <c r="BL136" s="17" t="s">
        <v>271</v>
      </c>
      <c r="BM136" s="136" t="s">
        <v>221</v>
      </c>
    </row>
    <row r="137" spans="2:65" s="1" customFormat="1" ht="19.2">
      <c r="B137" s="32"/>
      <c r="C137" s="251"/>
      <c r="D137" s="220" t="s">
        <v>2414</v>
      </c>
      <c r="E137" s="251"/>
      <c r="F137" s="252" t="s">
        <v>2426</v>
      </c>
      <c r="G137" s="251"/>
      <c r="H137" s="251"/>
      <c r="I137" s="169"/>
      <c r="J137" s="251"/>
      <c r="L137" s="32"/>
      <c r="M137" s="170"/>
      <c r="T137" s="56"/>
      <c r="AT137" s="17" t="s">
        <v>2414</v>
      </c>
      <c r="AU137" s="17" t="s">
        <v>88</v>
      </c>
    </row>
    <row r="138" spans="2:65" s="1" customFormat="1" ht="24.15" customHeight="1">
      <c r="B138" s="129"/>
      <c r="C138" s="214" t="s">
        <v>251</v>
      </c>
      <c r="D138" s="214" t="s">
        <v>155</v>
      </c>
      <c r="E138" s="215" t="s">
        <v>2427</v>
      </c>
      <c r="F138" s="216" t="s">
        <v>2428</v>
      </c>
      <c r="G138" s="217" t="s">
        <v>1145</v>
      </c>
      <c r="H138" s="218">
        <v>1</v>
      </c>
      <c r="I138" s="131"/>
      <c r="J138" s="248">
        <f>ROUND(I138*H138,2)</f>
        <v>0</v>
      </c>
      <c r="K138" s="130" t="s">
        <v>1</v>
      </c>
      <c r="L138" s="32"/>
      <c r="M138" s="132" t="s">
        <v>1</v>
      </c>
      <c r="N138" s="133" t="s">
        <v>43</v>
      </c>
      <c r="P138" s="134">
        <f>O138*H138</f>
        <v>0</v>
      </c>
      <c r="Q138" s="134">
        <v>0</v>
      </c>
      <c r="R138" s="134">
        <f>Q138*H138</f>
        <v>0</v>
      </c>
      <c r="S138" s="134">
        <v>0</v>
      </c>
      <c r="T138" s="135">
        <f>S138*H138</f>
        <v>0</v>
      </c>
      <c r="AR138" s="136" t="s">
        <v>271</v>
      </c>
      <c r="AT138" s="136" t="s">
        <v>155</v>
      </c>
      <c r="AU138" s="136" t="s">
        <v>88</v>
      </c>
      <c r="AY138" s="17" t="s">
        <v>153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7" t="s">
        <v>86</v>
      </c>
      <c r="BK138" s="137">
        <f>ROUND(I138*H138,2)</f>
        <v>0</v>
      </c>
      <c r="BL138" s="17" t="s">
        <v>271</v>
      </c>
      <c r="BM138" s="136" t="s">
        <v>2429</v>
      </c>
    </row>
    <row r="139" spans="2:65" s="1" customFormat="1" ht="28.8">
      <c r="B139" s="32"/>
      <c r="C139" s="251"/>
      <c r="D139" s="220" t="s">
        <v>2414</v>
      </c>
      <c r="E139" s="251"/>
      <c r="F139" s="252" t="s">
        <v>2430</v>
      </c>
      <c r="G139" s="251"/>
      <c r="H139" s="251"/>
      <c r="I139" s="169"/>
      <c r="J139" s="251"/>
      <c r="L139" s="32"/>
      <c r="M139" s="170"/>
      <c r="T139" s="56"/>
      <c r="AT139" s="17" t="s">
        <v>2414</v>
      </c>
      <c r="AU139" s="17" t="s">
        <v>88</v>
      </c>
    </row>
    <row r="140" spans="2:65" s="1" customFormat="1" ht="16.5" customHeight="1">
      <c r="B140" s="129"/>
      <c r="C140" s="214" t="s">
        <v>8</v>
      </c>
      <c r="D140" s="214" t="s">
        <v>155</v>
      </c>
      <c r="E140" s="215" t="s">
        <v>2431</v>
      </c>
      <c r="F140" s="216" t="s">
        <v>2432</v>
      </c>
      <c r="G140" s="217" t="s">
        <v>1145</v>
      </c>
      <c r="H140" s="218">
        <v>1</v>
      </c>
      <c r="I140" s="131"/>
      <c r="J140" s="248">
        <f>ROUND(I140*H140,2)</f>
        <v>0</v>
      </c>
      <c r="K140" s="130" t="s">
        <v>1</v>
      </c>
      <c r="L140" s="32"/>
      <c r="M140" s="132" t="s">
        <v>1</v>
      </c>
      <c r="N140" s="133" t="s">
        <v>43</v>
      </c>
      <c r="P140" s="134">
        <f>O140*H140</f>
        <v>0</v>
      </c>
      <c r="Q140" s="134">
        <v>0</v>
      </c>
      <c r="R140" s="134">
        <f>Q140*H140</f>
        <v>0</v>
      </c>
      <c r="S140" s="134">
        <v>0</v>
      </c>
      <c r="T140" s="135">
        <f>S140*H140</f>
        <v>0</v>
      </c>
      <c r="AR140" s="136" t="s">
        <v>271</v>
      </c>
      <c r="AT140" s="136" t="s">
        <v>155</v>
      </c>
      <c r="AU140" s="136" t="s">
        <v>88</v>
      </c>
      <c r="AY140" s="17" t="s">
        <v>153</v>
      </c>
      <c r="BE140" s="137">
        <f>IF(N140="základní",J140,0)</f>
        <v>0</v>
      </c>
      <c r="BF140" s="137">
        <f>IF(N140="snížená",J140,0)</f>
        <v>0</v>
      </c>
      <c r="BG140" s="137">
        <f>IF(N140="zákl. přenesená",J140,0)</f>
        <v>0</v>
      </c>
      <c r="BH140" s="137">
        <f>IF(N140="sníž. přenesená",J140,0)</f>
        <v>0</v>
      </c>
      <c r="BI140" s="137">
        <f>IF(N140="nulová",J140,0)</f>
        <v>0</v>
      </c>
      <c r="BJ140" s="17" t="s">
        <v>86</v>
      </c>
      <c r="BK140" s="137">
        <f>ROUND(I140*H140,2)</f>
        <v>0</v>
      </c>
      <c r="BL140" s="17" t="s">
        <v>271</v>
      </c>
      <c r="BM140" s="136" t="s">
        <v>235</v>
      </c>
    </row>
    <row r="141" spans="2:65" s="1" customFormat="1" ht="19.2">
      <c r="B141" s="32"/>
      <c r="C141" s="251"/>
      <c r="D141" s="220" t="s">
        <v>2414</v>
      </c>
      <c r="E141" s="251"/>
      <c r="F141" s="252" t="s">
        <v>2433</v>
      </c>
      <c r="G141" s="251"/>
      <c r="H141" s="251"/>
      <c r="I141" s="169"/>
      <c r="J141" s="251"/>
      <c r="L141" s="32"/>
      <c r="M141" s="170"/>
      <c r="T141" s="56"/>
      <c r="AT141" s="17" t="s">
        <v>2414</v>
      </c>
      <c r="AU141" s="17" t="s">
        <v>88</v>
      </c>
    </row>
    <row r="142" spans="2:65" s="1" customFormat="1" ht="16.5" customHeight="1">
      <c r="B142" s="129"/>
      <c r="C142" s="214" t="s">
        <v>271</v>
      </c>
      <c r="D142" s="214" t="s">
        <v>155</v>
      </c>
      <c r="E142" s="215" t="s">
        <v>2434</v>
      </c>
      <c r="F142" s="216" t="s">
        <v>2435</v>
      </c>
      <c r="G142" s="217" t="s">
        <v>1145</v>
      </c>
      <c r="H142" s="218">
        <v>4</v>
      </c>
      <c r="I142" s="131"/>
      <c r="J142" s="248">
        <f>ROUND(I142*H142,2)</f>
        <v>0</v>
      </c>
      <c r="K142" s="130" t="s">
        <v>1</v>
      </c>
      <c r="L142" s="32"/>
      <c r="M142" s="132" t="s">
        <v>1</v>
      </c>
      <c r="N142" s="133" t="s">
        <v>43</v>
      </c>
      <c r="P142" s="134">
        <f>O142*H142</f>
        <v>0</v>
      </c>
      <c r="Q142" s="134">
        <v>0</v>
      </c>
      <c r="R142" s="134">
        <f>Q142*H142</f>
        <v>0</v>
      </c>
      <c r="S142" s="134">
        <v>0</v>
      </c>
      <c r="T142" s="135">
        <f>S142*H142</f>
        <v>0</v>
      </c>
      <c r="AR142" s="136" t="s">
        <v>271</v>
      </c>
      <c r="AT142" s="136" t="s">
        <v>155</v>
      </c>
      <c r="AU142" s="136" t="s">
        <v>88</v>
      </c>
      <c r="AY142" s="17" t="s">
        <v>153</v>
      </c>
      <c r="BE142" s="137">
        <f>IF(N142="základní",J142,0)</f>
        <v>0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17" t="s">
        <v>86</v>
      </c>
      <c r="BK142" s="137">
        <f>ROUND(I142*H142,2)</f>
        <v>0</v>
      </c>
      <c r="BL142" s="17" t="s">
        <v>271</v>
      </c>
      <c r="BM142" s="136" t="s">
        <v>251</v>
      </c>
    </row>
    <row r="143" spans="2:65" s="1" customFormat="1" ht="28.8">
      <c r="B143" s="32"/>
      <c r="C143" s="251"/>
      <c r="D143" s="220" t="s">
        <v>2414</v>
      </c>
      <c r="E143" s="251"/>
      <c r="F143" s="252" t="s">
        <v>2436</v>
      </c>
      <c r="G143" s="251"/>
      <c r="H143" s="251"/>
      <c r="I143" s="169"/>
      <c r="J143" s="251"/>
      <c r="L143" s="32"/>
      <c r="M143" s="170"/>
      <c r="T143" s="56"/>
      <c r="AT143" s="17" t="s">
        <v>2414</v>
      </c>
      <c r="AU143" s="17" t="s">
        <v>88</v>
      </c>
    </row>
    <row r="144" spans="2:65" s="1" customFormat="1" ht="24.15" customHeight="1">
      <c r="B144" s="129"/>
      <c r="C144" s="214" t="s">
        <v>278</v>
      </c>
      <c r="D144" s="214" t="s">
        <v>155</v>
      </c>
      <c r="E144" s="215" t="s">
        <v>2437</v>
      </c>
      <c r="F144" s="216" t="s">
        <v>2438</v>
      </c>
      <c r="G144" s="217" t="s">
        <v>2439</v>
      </c>
      <c r="H144" s="218">
        <v>28</v>
      </c>
      <c r="I144" s="131"/>
      <c r="J144" s="248">
        <f>ROUND(I144*H144,2)</f>
        <v>0</v>
      </c>
      <c r="K144" s="130" t="s">
        <v>1</v>
      </c>
      <c r="L144" s="32"/>
      <c r="M144" s="132" t="s">
        <v>1</v>
      </c>
      <c r="N144" s="133" t="s">
        <v>43</v>
      </c>
      <c r="P144" s="134">
        <f>O144*H144</f>
        <v>0</v>
      </c>
      <c r="Q144" s="134">
        <v>0</v>
      </c>
      <c r="R144" s="134">
        <f>Q144*H144</f>
        <v>0</v>
      </c>
      <c r="S144" s="134">
        <v>0</v>
      </c>
      <c r="T144" s="135">
        <f>S144*H144</f>
        <v>0</v>
      </c>
      <c r="AR144" s="136" t="s">
        <v>271</v>
      </c>
      <c r="AT144" s="136" t="s">
        <v>155</v>
      </c>
      <c r="AU144" s="136" t="s">
        <v>88</v>
      </c>
      <c r="AY144" s="17" t="s">
        <v>153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17" t="s">
        <v>86</v>
      </c>
      <c r="BK144" s="137">
        <f>ROUND(I144*H144,2)</f>
        <v>0</v>
      </c>
      <c r="BL144" s="17" t="s">
        <v>271</v>
      </c>
      <c r="BM144" s="136" t="s">
        <v>2440</v>
      </c>
    </row>
    <row r="145" spans="2:65" s="1" customFormat="1" ht="24.15" customHeight="1">
      <c r="B145" s="129"/>
      <c r="C145" s="214" t="s">
        <v>287</v>
      </c>
      <c r="D145" s="214" t="s">
        <v>155</v>
      </c>
      <c r="E145" s="215" t="s">
        <v>2441</v>
      </c>
      <c r="F145" s="216" t="s">
        <v>2438</v>
      </c>
      <c r="G145" s="217" t="s">
        <v>2439</v>
      </c>
      <c r="H145" s="218">
        <v>12</v>
      </c>
      <c r="I145" s="131"/>
      <c r="J145" s="248">
        <f>ROUND(I145*H145,2)</f>
        <v>0</v>
      </c>
      <c r="K145" s="130" t="s">
        <v>1</v>
      </c>
      <c r="L145" s="32"/>
      <c r="M145" s="132" t="s">
        <v>1</v>
      </c>
      <c r="N145" s="133" t="s">
        <v>43</v>
      </c>
      <c r="P145" s="134">
        <f>O145*H145</f>
        <v>0</v>
      </c>
      <c r="Q145" s="134">
        <v>0</v>
      </c>
      <c r="R145" s="134">
        <f>Q145*H145</f>
        <v>0</v>
      </c>
      <c r="S145" s="134">
        <v>0</v>
      </c>
      <c r="T145" s="135">
        <f>S145*H145</f>
        <v>0</v>
      </c>
      <c r="AR145" s="136" t="s">
        <v>271</v>
      </c>
      <c r="AT145" s="136" t="s">
        <v>155</v>
      </c>
      <c r="AU145" s="136" t="s">
        <v>88</v>
      </c>
      <c r="AY145" s="17" t="s">
        <v>153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7" t="s">
        <v>86</v>
      </c>
      <c r="BK145" s="137">
        <f>ROUND(I145*H145,2)</f>
        <v>0</v>
      </c>
      <c r="BL145" s="17" t="s">
        <v>271</v>
      </c>
      <c r="BM145" s="136" t="s">
        <v>2442</v>
      </c>
    </row>
    <row r="146" spans="2:65" s="1" customFormat="1" ht="16.5" customHeight="1">
      <c r="B146" s="129"/>
      <c r="C146" s="214" t="s">
        <v>292</v>
      </c>
      <c r="D146" s="214" t="s">
        <v>155</v>
      </c>
      <c r="E146" s="215" t="s">
        <v>2137</v>
      </c>
      <c r="F146" s="216" t="s">
        <v>2443</v>
      </c>
      <c r="G146" s="217" t="s">
        <v>1145</v>
      </c>
      <c r="H146" s="218">
        <v>2</v>
      </c>
      <c r="I146" s="131"/>
      <c r="J146" s="248">
        <f>ROUND(I146*H146,2)</f>
        <v>0</v>
      </c>
      <c r="K146" s="130" t="s">
        <v>1</v>
      </c>
      <c r="L146" s="32"/>
      <c r="M146" s="132" t="s">
        <v>1</v>
      </c>
      <c r="N146" s="133" t="s">
        <v>43</v>
      </c>
      <c r="P146" s="134">
        <f>O146*H146</f>
        <v>0</v>
      </c>
      <c r="Q146" s="134">
        <v>0</v>
      </c>
      <c r="R146" s="134">
        <f>Q146*H146</f>
        <v>0</v>
      </c>
      <c r="S146" s="134">
        <v>0</v>
      </c>
      <c r="T146" s="135">
        <f>S146*H146</f>
        <v>0</v>
      </c>
      <c r="AR146" s="136" t="s">
        <v>271</v>
      </c>
      <c r="AT146" s="136" t="s">
        <v>155</v>
      </c>
      <c r="AU146" s="136" t="s">
        <v>88</v>
      </c>
      <c r="AY146" s="17" t="s">
        <v>153</v>
      </c>
      <c r="BE146" s="137">
        <f>IF(N146="základní",J146,0)</f>
        <v>0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17" t="s">
        <v>86</v>
      </c>
      <c r="BK146" s="137">
        <f>ROUND(I146*H146,2)</f>
        <v>0</v>
      </c>
      <c r="BL146" s="17" t="s">
        <v>271</v>
      </c>
      <c r="BM146" s="136" t="s">
        <v>2444</v>
      </c>
    </row>
    <row r="147" spans="2:65" s="1" customFormat="1" ht="19.2">
      <c r="B147" s="32"/>
      <c r="C147" s="251"/>
      <c r="D147" s="220" t="s">
        <v>2414</v>
      </c>
      <c r="E147" s="251"/>
      <c r="F147" s="252" t="s">
        <v>2445</v>
      </c>
      <c r="G147" s="251"/>
      <c r="H147" s="251"/>
      <c r="I147" s="169"/>
      <c r="J147" s="251"/>
      <c r="L147" s="32"/>
      <c r="M147" s="170"/>
      <c r="T147" s="56"/>
      <c r="AT147" s="17" t="s">
        <v>2414</v>
      </c>
      <c r="AU147" s="17" t="s">
        <v>88</v>
      </c>
    </row>
    <row r="148" spans="2:65" s="1" customFormat="1" ht="16.5" customHeight="1">
      <c r="B148" s="129"/>
      <c r="C148" s="214" t="s">
        <v>296</v>
      </c>
      <c r="D148" s="214" t="s">
        <v>155</v>
      </c>
      <c r="E148" s="215" t="s">
        <v>2446</v>
      </c>
      <c r="F148" s="216" t="s">
        <v>2447</v>
      </c>
      <c r="G148" s="217" t="s">
        <v>1145</v>
      </c>
      <c r="H148" s="218">
        <v>2</v>
      </c>
      <c r="I148" s="131"/>
      <c r="J148" s="248">
        <f>ROUND(I148*H148,2)</f>
        <v>0</v>
      </c>
      <c r="K148" s="130" t="s">
        <v>1</v>
      </c>
      <c r="L148" s="32"/>
      <c r="M148" s="132" t="s">
        <v>1</v>
      </c>
      <c r="N148" s="133" t="s">
        <v>43</v>
      </c>
      <c r="P148" s="134">
        <f>O148*H148</f>
        <v>0</v>
      </c>
      <c r="Q148" s="134">
        <v>0</v>
      </c>
      <c r="R148" s="134">
        <f>Q148*H148</f>
        <v>0</v>
      </c>
      <c r="S148" s="134">
        <v>0</v>
      </c>
      <c r="T148" s="135">
        <f>S148*H148</f>
        <v>0</v>
      </c>
      <c r="AR148" s="136" t="s">
        <v>271</v>
      </c>
      <c r="AT148" s="136" t="s">
        <v>155</v>
      </c>
      <c r="AU148" s="136" t="s">
        <v>88</v>
      </c>
      <c r="AY148" s="17" t="s">
        <v>153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7" t="s">
        <v>86</v>
      </c>
      <c r="BK148" s="137">
        <f>ROUND(I148*H148,2)</f>
        <v>0</v>
      </c>
      <c r="BL148" s="17" t="s">
        <v>271</v>
      </c>
      <c r="BM148" s="136" t="s">
        <v>271</v>
      </c>
    </row>
    <row r="149" spans="2:65" s="1" customFormat="1" ht="57.6">
      <c r="B149" s="32"/>
      <c r="C149" s="251"/>
      <c r="D149" s="220" t="s">
        <v>2414</v>
      </c>
      <c r="E149" s="251"/>
      <c r="F149" s="252" t="s">
        <v>2448</v>
      </c>
      <c r="G149" s="251"/>
      <c r="H149" s="251"/>
      <c r="I149" s="169"/>
      <c r="J149" s="251"/>
      <c r="L149" s="32"/>
      <c r="M149" s="170"/>
      <c r="T149" s="56"/>
      <c r="AT149" s="17" t="s">
        <v>2414</v>
      </c>
      <c r="AU149" s="17" t="s">
        <v>88</v>
      </c>
    </row>
    <row r="150" spans="2:65" s="1" customFormat="1" ht="24.15" customHeight="1">
      <c r="B150" s="129"/>
      <c r="C150" s="214" t="s">
        <v>7</v>
      </c>
      <c r="D150" s="214" t="s">
        <v>155</v>
      </c>
      <c r="E150" s="215" t="s">
        <v>2449</v>
      </c>
      <c r="F150" s="216" t="s">
        <v>2438</v>
      </c>
      <c r="G150" s="217" t="s">
        <v>2439</v>
      </c>
      <c r="H150" s="218">
        <v>10</v>
      </c>
      <c r="I150" s="131"/>
      <c r="J150" s="248">
        <f>ROUND(I150*H150,2)</f>
        <v>0</v>
      </c>
      <c r="K150" s="130" t="s">
        <v>1</v>
      </c>
      <c r="L150" s="32"/>
      <c r="M150" s="132" t="s">
        <v>1</v>
      </c>
      <c r="N150" s="133" t="s">
        <v>43</v>
      </c>
      <c r="P150" s="134">
        <f>O150*H150</f>
        <v>0</v>
      </c>
      <c r="Q150" s="134">
        <v>0</v>
      </c>
      <c r="R150" s="134">
        <f>Q150*H150</f>
        <v>0</v>
      </c>
      <c r="S150" s="134">
        <v>0</v>
      </c>
      <c r="T150" s="135">
        <f>S150*H150</f>
        <v>0</v>
      </c>
      <c r="AR150" s="136" t="s">
        <v>271</v>
      </c>
      <c r="AT150" s="136" t="s">
        <v>155</v>
      </c>
      <c r="AU150" s="136" t="s">
        <v>88</v>
      </c>
      <c r="AY150" s="17" t="s">
        <v>153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7" t="s">
        <v>86</v>
      </c>
      <c r="BK150" s="137">
        <f>ROUND(I150*H150,2)</f>
        <v>0</v>
      </c>
      <c r="BL150" s="17" t="s">
        <v>271</v>
      </c>
      <c r="BM150" s="136" t="s">
        <v>287</v>
      </c>
    </row>
    <row r="151" spans="2:65" s="1" customFormat="1" ht="16.5" customHeight="1">
      <c r="B151" s="129"/>
      <c r="C151" s="214" t="s">
        <v>303</v>
      </c>
      <c r="D151" s="214" t="s">
        <v>155</v>
      </c>
      <c r="E151" s="215" t="s">
        <v>2450</v>
      </c>
      <c r="F151" s="216" t="s">
        <v>2451</v>
      </c>
      <c r="G151" s="217" t="s">
        <v>1145</v>
      </c>
      <c r="H151" s="218">
        <v>1</v>
      </c>
      <c r="I151" s="131"/>
      <c r="J151" s="248">
        <f>ROUND(I151*H151,2)</f>
        <v>0</v>
      </c>
      <c r="K151" s="130" t="s">
        <v>1</v>
      </c>
      <c r="L151" s="32"/>
      <c r="M151" s="132" t="s">
        <v>1</v>
      </c>
      <c r="N151" s="133" t="s">
        <v>43</v>
      </c>
      <c r="P151" s="134">
        <f>O151*H151</f>
        <v>0</v>
      </c>
      <c r="Q151" s="134">
        <v>0</v>
      </c>
      <c r="R151" s="134">
        <f>Q151*H151</f>
        <v>0</v>
      </c>
      <c r="S151" s="134">
        <v>0</v>
      </c>
      <c r="T151" s="135">
        <f>S151*H151</f>
        <v>0</v>
      </c>
      <c r="AR151" s="136" t="s">
        <v>271</v>
      </c>
      <c r="AT151" s="136" t="s">
        <v>155</v>
      </c>
      <c r="AU151" s="136" t="s">
        <v>88</v>
      </c>
      <c r="AY151" s="17" t="s">
        <v>153</v>
      </c>
      <c r="BE151" s="137">
        <f>IF(N151="základní",J151,0)</f>
        <v>0</v>
      </c>
      <c r="BF151" s="137">
        <f>IF(N151="snížená",J151,0)</f>
        <v>0</v>
      </c>
      <c r="BG151" s="137">
        <f>IF(N151="zákl. přenesená",J151,0)</f>
        <v>0</v>
      </c>
      <c r="BH151" s="137">
        <f>IF(N151="sníž. přenesená",J151,0)</f>
        <v>0</v>
      </c>
      <c r="BI151" s="137">
        <f>IF(N151="nulová",J151,0)</f>
        <v>0</v>
      </c>
      <c r="BJ151" s="17" t="s">
        <v>86</v>
      </c>
      <c r="BK151" s="137">
        <f>ROUND(I151*H151,2)</f>
        <v>0</v>
      </c>
      <c r="BL151" s="17" t="s">
        <v>271</v>
      </c>
      <c r="BM151" s="136" t="s">
        <v>296</v>
      </c>
    </row>
    <row r="152" spans="2:65" s="1" customFormat="1" ht="28.8">
      <c r="B152" s="32"/>
      <c r="C152" s="251"/>
      <c r="D152" s="220" t="s">
        <v>2414</v>
      </c>
      <c r="E152" s="251"/>
      <c r="F152" s="252" t="s">
        <v>2452</v>
      </c>
      <c r="G152" s="251"/>
      <c r="H152" s="251"/>
      <c r="I152" s="169"/>
      <c r="J152" s="251"/>
      <c r="L152" s="32"/>
      <c r="M152" s="170"/>
      <c r="T152" s="56"/>
      <c r="AT152" s="17" t="s">
        <v>2414</v>
      </c>
      <c r="AU152" s="17" t="s">
        <v>88</v>
      </c>
    </row>
    <row r="153" spans="2:65" s="1" customFormat="1" ht="21.75" customHeight="1">
      <c r="B153" s="129"/>
      <c r="C153" s="214" t="s">
        <v>309</v>
      </c>
      <c r="D153" s="214" t="s">
        <v>155</v>
      </c>
      <c r="E153" s="215" t="s">
        <v>2453</v>
      </c>
      <c r="F153" s="216" t="s">
        <v>2454</v>
      </c>
      <c r="G153" s="217" t="s">
        <v>1145</v>
      </c>
      <c r="H153" s="218">
        <v>1</v>
      </c>
      <c r="I153" s="131"/>
      <c r="J153" s="248">
        <f>ROUND(I153*H153,2)</f>
        <v>0</v>
      </c>
      <c r="K153" s="130" t="s">
        <v>1</v>
      </c>
      <c r="L153" s="32"/>
      <c r="M153" s="132" t="s">
        <v>1</v>
      </c>
      <c r="N153" s="133" t="s">
        <v>43</v>
      </c>
      <c r="P153" s="134">
        <f>O153*H153</f>
        <v>0</v>
      </c>
      <c r="Q153" s="134">
        <v>0</v>
      </c>
      <c r="R153" s="134">
        <f>Q153*H153</f>
        <v>0</v>
      </c>
      <c r="S153" s="134">
        <v>0</v>
      </c>
      <c r="T153" s="135">
        <f>S153*H153</f>
        <v>0</v>
      </c>
      <c r="AR153" s="136" t="s">
        <v>271</v>
      </c>
      <c r="AT153" s="136" t="s">
        <v>155</v>
      </c>
      <c r="AU153" s="136" t="s">
        <v>88</v>
      </c>
      <c r="AY153" s="17" t="s">
        <v>153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7" t="s">
        <v>86</v>
      </c>
      <c r="BK153" s="137">
        <f>ROUND(I153*H153,2)</f>
        <v>0</v>
      </c>
      <c r="BL153" s="17" t="s">
        <v>271</v>
      </c>
      <c r="BM153" s="136" t="s">
        <v>303</v>
      </c>
    </row>
    <row r="154" spans="2:65" s="1" customFormat="1" ht="19.2">
      <c r="B154" s="32"/>
      <c r="C154" s="251"/>
      <c r="D154" s="220" t="s">
        <v>2414</v>
      </c>
      <c r="E154" s="251"/>
      <c r="F154" s="252" t="s">
        <v>2455</v>
      </c>
      <c r="G154" s="251"/>
      <c r="H154" s="251"/>
      <c r="I154" s="169"/>
      <c r="J154" s="251"/>
      <c r="L154" s="32"/>
      <c r="M154" s="170"/>
      <c r="T154" s="56"/>
      <c r="AT154" s="17" t="s">
        <v>2414</v>
      </c>
      <c r="AU154" s="17" t="s">
        <v>88</v>
      </c>
    </row>
    <row r="155" spans="2:65" s="1" customFormat="1" ht="16.5" customHeight="1">
      <c r="B155" s="129"/>
      <c r="C155" s="214" t="s">
        <v>326</v>
      </c>
      <c r="D155" s="214" t="s">
        <v>155</v>
      </c>
      <c r="E155" s="215" t="s">
        <v>2456</v>
      </c>
      <c r="F155" s="216" t="s">
        <v>2457</v>
      </c>
      <c r="G155" s="217" t="s">
        <v>1145</v>
      </c>
      <c r="H155" s="218">
        <v>1</v>
      </c>
      <c r="I155" s="131"/>
      <c r="J155" s="248">
        <f>ROUND(I155*H155,2)</f>
        <v>0</v>
      </c>
      <c r="K155" s="130" t="s">
        <v>1</v>
      </c>
      <c r="L155" s="32"/>
      <c r="M155" s="132" t="s">
        <v>1</v>
      </c>
      <c r="N155" s="133" t="s">
        <v>43</v>
      </c>
      <c r="P155" s="134">
        <f>O155*H155</f>
        <v>0</v>
      </c>
      <c r="Q155" s="134">
        <v>0</v>
      </c>
      <c r="R155" s="134">
        <f>Q155*H155</f>
        <v>0</v>
      </c>
      <c r="S155" s="134">
        <v>0</v>
      </c>
      <c r="T155" s="135">
        <f>S155*H155</f>
        <v>0</v>
      </c>
      <c r="AR155" s="136" t="s">
        <v>271</v>
      </c>
      <c r="AT155" s="136" t="s">
        <v>155</v>
      </c>
      <c r="AU155" s="136" t="s">
        <v>88</v>
      </c>
      <c r="AY155" s="17" t="s">
        <v>153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7" t="s">
        <v>86</v>
      </c>
      <c r="BK155" s="137">
        <f>ROUND(I155*H155,2)</f>
        <v>0</v>
      </c>
      <c r="BL155" s="17" t="s">
        <v>271</v>
      </c>
      <c r="BM155" s="136" t="s">
        <v>326</v>
      </c>
    </row>
    <row r="156" spans="2:65" s="1" customFormat="1" ht="19.2">
      <c r="B156" s="32"/>
      <c r="C156" s="251"/>
      <c r="D156" s="220" t="s">
        <v>2414</v>
      </c>
      <c r="E156" s="251"/>
      <c r="F156" s="252" t="s">
        <v>2458</v>
      </c>
      <c r="G156" s="251"/>
      <c r="H156" s="251"/>
      <c r="I156" s="169"/>
      <c r="J156" s="251"/>
      <c r="L156" s="32"/>
      <c r="M156" s="170"/>
      <c r="T156" s="56"/>
      <c r="AT156" s="17" t="s">
        <v>2414</v>
      </c>
      <c r="AU156" s="17" t="s">
        <v>88</v>
      </c>
    </row>
    <row r="157" spans="2:65" s="1" customFormat="1" ht="21.75" customHeight="1">
      <c r="B157" s="129"/>
      <c r="C157" s="214" t="s">
        <v>334</v>
      </c>
      <c r="D157" s="214" t="s">
        <v>155</v>
      </c>
      <c r="E157" s="215" t="s">
        <v>2459</v>
      </c>
      <c r="F157" s="216" t="s">
        <v>2460</v>
      </c>
      <c r="G157" s="217" t="s">
        <v>1145</v>
      </c>
      <c r="H157" s="218">
        <v>2</v>
      </c>
      <c r="I157" s="131"/>
      <c r="J157" s="248">
        <f>ROUND(I157*H157,2)</f>
        <v>0</v>
      </c>
      <c r="K157" s="130" t="s">
        <v>1</v>
      </c>
      <c r="L157" s="32"/>
      <c r="M157" s="132" t="s">
        <v>1</v>
      </c>
      <c r="N157" s="133" t="s">
        <v>43</v>
      </c>
      <c r="P157" s="134">
        <f>O157*H157</f>
        <v>0</v>
      </c>
      <c r="Q157" s="134">
        <v>0</v>
      </c>
      <c r="R157" s="134">
        <f>Q157*H157</f>
        <v>0</v>
      </c>
      <c r="S157" s="134">
        <v>0</v>
      </c>
      <c r="T157" s="135">
        <f>S157*H157</f>
        <v>0</v>
      </c>
      <c r="AR157" s="136" t="s">
        <v>271</v>
      </c>
      <c r="AT157" s="136" t="s">
        <v>155</v>
      </c>
      <c r="AU157" s="136" t="s">
        <v>88</v>
      </c>
      <c r="AY157" s="17" t="s">
        <v>153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7" t="s">
        <v>86</v>
      </c>
      <c r="BK157" s="137">
        <f>ROUND(I157*H157,2)</f>
        <v>0</v>
      </c>
      <c r="BL157" s="17" t="s">
        <v>271</v>
      </c>
      <c r="BM157" s="136" t="s">
        <v>342</v>
      </c>
    </row>
    <row r="158" spans="2:65" s="1" customFormat="1" ht="19.2">
      <c r="B158" s="32"/>
      <c r="C158" s="251"/>
      <c r="D158" s="220" t="s">
        <v>2414</v>
      </c>
      <c r="E158" s="251"/>
      <c r="F158" s="252" t="s">
        <v>2461</v>
      </c>
      <c r="G158" s="251"/>
      <c r="H158" s="251"/>
      <c r="I158" s="169"/>
      <c r="J158" s="251"/>
      <c r="L158" s="32"/>
      <c r="M158" s="170"/>
      <c r="T158" s="56"/>
      <c r="AT158" s="17" t="s">
        <v>2414</v>
      </c>
      <c r="AU158" s="17" t="s">
        <v>88</v>
      </c>
    </row>
    <row r="159" spans="2:65" s="1" customFormat="1" ht="16.5" customHeight="1">
      <c r="B159" s="129"/>
      <c r="C159" s="214" t="s">
        <v>342</v>
      </c>
      <c r="D159" s="214" t="s">
        <v>155</v>
      </c>
      <c r="E159" s="215" t="s">
        <v>2462</v>
      </c>
      <c r="F159" s="216" t="s">
        <v>2463</v>
      </c>
      <c r="G159" s="217" t="s">
        <v>1145</v>
      </c>
      <c r="H159" s="218">
        <v>1</v>
      </c>
      <c r="I159" s="131"/>
      <c r="J159" s="248">
        <f>ROUND(I159*H159,2)</f>
        <v>0</v>
      </c>
      <c r="K159" s="130" t="s">
        <v>1</v>
      </c>
      <c r="L159" s="32"/>
      <c r="M159" s="132" t="s">
        <v>1</v>
      </c>
      <c r="N159" s="133" t="s">
        <v>43</v>
      </c>
      <c r="P159" s="134">
        <f>O159*H159</f>
        <v>0</v>
      </c>
      <c r="Q159" s="134">
        <v>0</v>
      </c>
      <c r="R159" s="134">
        <f>Q159*H159</f>
        <v>0</v>
      </c>
      <c r="S159" s="134">
        <v>0</v>
      </c>
      <c r="T159" s="135">
        <f>S159*H159</f>
        <v>0</v>
      </c>
      <c r="AR159" s="136" t="s">
        <v>271</v>
      </c>
      <c r="AT159" s="136" t="s">
        <v>155</v>
      </c>
      <c r="AU159" s="136" t="s">
        <v>88</v>
      </c>
      <c r="AY159" s="17" t="s">
        <v>153</v>
      </c>
      <c r="BE159" s="137">
        <f>IF(N159="základní",J159,0)</f>
        <v>0</v>
      </c>
      <c r="BF159" s="137">
        <f>IF(N159="snížená",J159,0)</f>
        <v>0</v>
      </c>
      <c r="BG159" s="137">
        <f>IF(N159="zákl. přenesená",J159,0)</f>
        <v>0</v>
      </c>
      <c r="BH159" s="137">
        <f>IF(N159="sníž. přenesená",J159,0)</f>
        <v>0</v>
      </c>
      <c r="BI159" s="137">
        <f>IF(N159="nulová",J159,0)</f>
        <v>0</v>
      </c>
      <c r="BJ159" s="17" t="s">
        <v>86</v>
      </c>
      <c r="BK159" s="137">
        <f>ROUND(I159*H159,2)</f>
        <v>0</v>
      </c>
      <c r="BL159" s="17" t="s">
        <v>271</v>
      </c>
      <c r="BM159" s="136" t="s">
        <v>361</v>
      </c>
    </row>
    <row r="160" spans="2:65" s="1" customFormat="1" ht="19.2">
      <c r="B160" s="32"/>
      <c r="C160" s="251"/>
      <c r="D160" s="220" t="s">
        <v>2414</v>
      </c>
      <c r="E160" s="251"/>
      <c r="F160" s="252" t="s">
        <v>2464</v>
      </c>
      <c r="G160" s="251"/>
      <c r="H160" s="251"/>
      <c r="I160" s="169"/>
      <c r="J160" s="251"/>
      <c r="L160" s="32"/>
      <c r="M160" s="170"/>
      <c r="T160" s="56"/>
      <c r="AT160" s="17" t="s">
        <v>2414</v>
      </c>
      <c r="AU160" s="17" t="s">
        <v>88</v>
      </c>
    </row>
    <row r="161" spans="2:65" s="1" customFormat="1" ht="16.5" customHeight="1">
      <c r="B161" s="129"/>
      <c r="C161" s="214" t="s">
        <v>350</v>
      </c>
      <c r="D161" s="214" t="s">
        <v>155</v>
      </c>
      <c r="E161" s="215" t="s">
        <v>2465</v>
      </c>
      <c r="F161" s="216" t="s">
        <v>2466</v>
      </c>
      <c r="G161" s="217" t="s">
        <v>1145</v>
      </c>
      <c r="H161" s="218">
        <v>2</v>
      </c>
      <c r="I161" s="131"/>
      <c r="J161" s="248">
        <f>ROUND(I161*H161,2)</f>
        <v>0</v>
      </c>
      <c r="K161" s="130" t="s">
        <v>1</v>
      </c>
      <c r="L161" s="32"/>
      <c r="M161" s="132" t="s">
        <v>1</v>
      </c>
      <c r="N161" s="133" t="s">
        <v>43</v>
      </c>
      <c r="P161" s="134">
        <f>O161*H161</f>
        <v>0</v>
      </c>
      <c r="Q161" s="134">
        <v>0</v>
      </c>
      <c r="R161" s="134">
        <f>Q161*H161</f>
        <v>0</v>
      </c>
      <c r="S161" s="134">
        <v>0</v>
      </c>
      <c r="T161" s="135">
        <f>S161*H161</f>
        <v>0</v>
      </c>
      <c r="AR161" s="136" t="s">
        <v>271</v>
      </c>
      <c r="AT161" s="136" t="s">
        <v>155</v>
      </c>
      <c r="AU161" s="136" t="s">
        <v>88</v>
      </c>
      <c r="AY161" s="17" t="s">
        <v>153</v>
      </c>
      <c r="BE161" s="137">
        <f>IF(N161="základní",J161,0)</f>
        <v>0</v>
      </c>
      <c r="BF161" s="137">
        <f>IF(N161="snížená",J161,0)</f>
        <v>0</v>
      </c>
      <c r="BG161" s="137">
        <f>IF(N161="zákl. přenesená",J161,0)</f>
        <v>0</v>
      </c>
      <c r="BH161" s="137">
        <f>IF(N161="sníž. přenesená",J161,0)</f>
        <v>0</v>
      </c>
      <c r="BI161" s="137">
        <f>IF(N161="nulová",J161,0)</f>
        <v>0</v>
      </c>
      <c r="BJ161" s="17" t="s">
        <v>86</v>
      </c>
      <c r="BK161" s="137">
        <f>ROUND(I161*H161,2)</f>
        <v>0</v>
      </c>
      <c r="BL161" s="17" t="s">
        <v>271</v>
      </c>
      <c r="BM161" s="136" t="s">
        <v>370</v>
      </c>
    </row>
    <row r="162" spans="2:65" s="1" customFormat="1" ht="19.2">
      <c r="B162" s="32"/>
      <c r="C162" s="251"/>
      <c r="D162" s="220" t="s">
        <v>2414</v>
      </c>
      <c r="E162" s="251"/>
      <c r="F162" s="252" t="s">
        <v>2467</v>
      </c>
      <c r="G162" s="251"/>
      <c r="H162" s="251"/>
      <c r="I162" s="169"/>
      <c r="J162" s="251"/>
      <c r="L162" s="32"/>
      <c r="M162" s="170"/>
      <c r="T162" s="56"/>
      <c r="AT162" s="17" t="s">
        <v>2414</v>
      </c>
      <c r="AU162" s="17" t="s">
        <v>88</v>
      </c>
    </row>
    <row r="163" spans="2:65" s="1" customFormat="1" ht="24.15" customHeight="1">
      <c r="B163" s="129"/>
      <c r="C163" s="214" t="s">
        <v>361</v>
      </c>
      <c r="D163" s="214" t="s">
        <v>155</v>
      </c>
      <c r="E163" s="215" t="s">
        <v>2468</v>
      </c>
      <c r="F163" s="216" t="s">
        <v>2469</v>
      </c>
      <c r="G163" s="217" t="s">
        <v>1145</v>
      </c>
      <c r="H163" s="218">
        <v>3</v>
      </c>
      <c r="I163" s="131"/>
      <c r="J163" s="248">
        <f>ROUND(I163*H163,2)</f>
        <v>0</v>
      </c>
      <c r="K163" s="130" t="s">
        <v>1</v>
      </c>
      <c r="L163" s="32"/>
      <c r="M163" s="132" t="s">
        <v>1</v>
      </c>
      <c r="N163" s="133" t="s">
        <v>43</v>
      </c>
      <c r="P163" s="134">
        <f>O163*H163</f>
        <v>0</v>
      </c>
      <c r="Q163" s="134">
        <v>0</v>
      </c>
      <c r="R163" s="134">
        <f>Q163*H163</f>
        <v>0</v>
      </c>
      <c r="S163" s="134">
        <v>0</v>
      </c>
      <c r="T163" s="135">
        <f>S163*H163</f>
        <v>0</v>
      </c>
      <c r="AR163" s="136" t="s">
        <v>271</v>
      </c>
      <c r="AT163" s="136" t="s">
        <v>155</v>
      </c>
      <c r="AU163" s="136" t="s">
        <v>88</v>
      </c>
      <c r="AY163" s="17" t="s">
        <v>153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17" t="s">
        <v>86</v>
      </c>
      <c r="BK163" s="137">
        <f>ROUND(I163*H163,2)</f>
        <v>0</v>
      </c>
      <c r="BL163" s="17" t="s">
        <v>271</v>
      </c>
      <c r="BM163" s="136" t="s">
        <v>381</v>
      </c>
    </row>
    <row r="164" spans="2:65" s="1" customFormat="1" ht="19.2">
      <c r="B164" s="32"/>
      <c r="C164" s="251"/>
      <c r="D164" s="220" t="s">
        <v>2414</v>
      </c>
      <c r="E164" s="251"/>
      <c r="F164" s="252" t="s">
        <v>2470</v>
      </c>
      <c r="G164" s="251"/>
      <c r="H164" s="251"/>
      <c r="I164" s="169"/>
      <c r="J164" s="251"/>
      <c r="L164" s="32"/>
      <c r="M164" s="170"/>
      <c r="T164" s="56"/>
      <c r="AT164" s="17" t="s">
        <v>2414</v>
      </c>
      <c r="AU164" s="17" t="s">
        <v>88</v>
      </c>
    </row>
    <row r="165" spans="2:65" s="1" customFormat="1" ht="16.5" customHeight="1">
      <c r="B165" s="129"/>
      <c r="C165" s="214" t="s">
        <v>365</v>
      </c>
      <c r="D165" s="214" t="s">
        <v>155</v>
      </c>
      <c r="E165" s="215" t="s">
        <v>2471</v>
      </c>
      <c r="F165" s="216" t="s">
        <v>2472</v>
      </c>
      <c r="G165" s="217" t="s">
        <v>1145</v>
      </c>
      <c r="H165" s="218">
        <v>1</v>
      </c>
      <c r="I165" s="131"/>
      <c r="J165" s="248">
        <f>ROUND(I165*H165,2)</f>
        <v>0</v>
      </c>
      <c r="K165" s="130" t="s">
        <v>1</v>
      </c>
      <c r="L165" s="32"/>
      <c r="M165" s="132" t="s">
        <v>1</v>
      </c>
      <c r="N165" s="133" t="s">
        <v>43</v>
      </c>
      <c r="P165" s="134">
        <f>O165*H165</f>
        <v>0</v>
      </c>
      <c r="Q165" s="134">
        <v>0</v>
      </c>
      <c r="R165" s="134">
        <f>Q165*H165</f>
        <v>0</v>
      </c>
      <c r="S165" s="134">
        <v>0</v>
      </c>
      <c r="T165" s="135">
        <f>S165*H165</f>
        <v>0</v>
      </c>
      <c r="AR165" s="136" t="s">
        <v>271</v>
      </c>
      <c r="AT165" s="136" t="s">
        <v>155</v>
      </c>
      <c r="AU165" s="136" t="s">
        <v>88</v>
      </c>
      <c r="AY165" s="17" t="s">
        <v>153</v>
      </c>
      <c r="BE165" s="137">
        <f>IF(N165="základní",J165,0)</f>
        <v>0</v>
      </c>
      <c r="BF165" s="137">
        <f>IF(N165="snížená",J165,0)</f>
        <v>0</v>
      </c>
      <c r="BG165" s="137">
        <f>IF(N165="zákl. přenesená",J165,0)</f>
        <v>0</v>
      </c>
      <c r="BH165" s="137">
        <f>IF(N165="sníž. přenesená",J165,0)</f>
        <v>0</v>
      </c>
      <c r="BI165" s="137">
        <f>IF(N165="nulová",J165,0)</f>
        <v>0</v>
      </c>
      <c r="BJ165" s="17" t="s">
        <v>86</v>
      </c>
      <c r="BK165" s="137">
        <f>ROUND(I165*H165,2)</f>
        <v>0</v>
      </c>
      <c r="BL165" s="17" t="s">
        <v>271</v>
      </c>
      <c r="BM165" s="136" t="s">
        <v>408</v>
      </c>
    </row>
    <row r="166" spans="2:65" s="1" customFormat="1" ht="19.2">
      <c r="B166" s="32"/>
      <c r="C166" s="251"/>
      <c r="D166" s="220" t="s">
        <v>2414</v>
      </c>
      <c r="E166" s="251"/>
      <c r="F166" s="252" t="s">
        <v>2473</v>
      </c>
      <c r="G166" s="251"/>
      <c r="H166" s="251"/>
      <c r="I166" s="169"/>
      <c r="J166" s="251"/>
      <c r="L166" s="32"/>
      <c r="M166" s="170"/>
      <c r="T166" s="56"/>
      <c r="AT166" s="17" t="s">
        <v>2414</v>
      </c>
      <c r="AU166" s="17" t="s">
        <v>88</v>
      </c>
    </row>
    <row r="167" spans="2:65" s="1" customFormat="1" ht="16.5" customHeight="1">
      <c r="B167" s="129"/>
      <c r="C167" s="214" t="s">
        <v>370</v>
      </c>
      <c r="D167" s="214" t="s">
        <v>155</v>
      </c>
      <c r="E167" s="215" t="s">
        <v>2474</v>
      </c>
      <c r="F167" s="216" t="s">
        <v>2475</v>
      </c>
      <c r="G167" s="217" t="s">
        <v>1145</v>
      </c>
      <c r="H167" s="218">
        <v>1</v>
      </c>
      <c r="I167" s="131"/>
      <c r="J167" s="248">
        <f>ROUND(I167*H167,2)</f>
        <v>0</v>
      </c>
      <c r="K167" s="130" t="s">
        <v>1</v>
      </c>
      <c r="L167" s="32"/>
      <c r="M167" s="132" t="s">
        <v>1</v>
      </c>
      <c r="N167" s="133" t="s">
        <v>43</v>
      </c>
      <c r="P167" s="134">
        <f>O167*H167</f>
        <v>0</v>
      </c>
      <c r="Q167" s="134">
        <v>0</v>
      </c>
      <c r="R167" s="134">
        <f>Q167*H167</f>
        <v>0</v>
      </c>
      <c r="S167" s="134">
        <v>0</v>
      </c>
      <c r="T167" s="135">
        <f>S167*H167</f>
        <v>0</v>
      </c>
      <c r="AR167" s="136" t="s">
        <v>271</v>
      </c>
      <c r="AT167" s="136" t="s">
        <v>155</v>
      </c>
      <c r="AU167" s="136" t="s">
        <v>88</v>
      </c>
      <c r="AY167" s="17" t="s">
        <v>153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7" t="s">
        <v>86</v>
      </c>
      <c r="BK167" s="137">
        <f>ROUND(I167*H167,2)</f>
        <v>0</v>
      </c>
      <c r="BL167" s="17" t="s">
        <v>271</v>
      </c>
      <c r="BM167" s="136" t="s">
        <v>2476</v>
      </c>
    </row>
    <row r="168" spans="2:65" s="1" customFormat="1" ht="28.8">
      <c r="B168" s="32"/>
      <c r="C168" s="251"/>
      <c r="D168" s="220" t="s">
        <v>2414</v>
      </c>
      <c r="E168" s="251"/>
      <c r="F168" s="252" t="s">
        <v>2477</v>
      </c>
      <c r="G168" s="251"/>
      <c r="H168" s="251"/>
      <c r="I168" s="169"/>
      <c r="J168" s="251"/>
      <c r="L168" s="32"/>
      <c r="M168" s="170"/>
      <c r="T168" s="56"/>
      <c r="AT168" s="17" t="s">
        <v>2414</v>
      </c>
      <c r="AU168" s="17" t="s">
        <v>88</v>
      </c>
    </row>
    <row r="169" spans="2:65" s="1" customFormat="1" ht="16.5" customHeight="1">
      <c r="B169" s="129"/>
      <c r="C169" s="214" t="s">
        <v>376</v>
      </c>
      <c r="D169" s="214" t="s">
        <v>155</v>
      </c>
      <c r="E169" s="215" t="s">
        <v>2478</v>
      </c>
      <c r="F169" s="216" t="s">
        <v>2479</v>
      </c>
      <c r="G169" s="217" t="s">
        <v>1145</v>
      </c>
      <c r="H169" s="218">
        <v>3</v>
      </c>
      <c r="I169" s="131"/>
      <c r="J169" s="248">
        <f>ROUND(I169*H169,2)</f>
        <v>0</v>
      </c>
      <c r="K169" s="130" t="s">
        <v>1</v>
      </c>
      <c r="L169" s="32"/>
      <c r="M169" s="132" t="s">
        <v>1</v>
      </c>
      <c r="N169" s="133" t="s">
        <v>43</v>
      </c>
      <c r="P169" s="134">
        <f>O169*H169</f>
        <v>0</v>
      </c>
      <c r="Q169" s="134">
        <v>0</v>
      </c>
      <c r="R169" s="134">
        <f>Q169*H169</f>
        <v>0</v>
      </c>
      <c r="S169" s="134">
        <v>0</v>
      </c>
      <c r="T169" s="135">
        <f>S169*H169</f>
        <v>0</v>
      </c>
      <c r="AR169" s="136" t="s">
        <v>271</v>
      </c>
      <c r="AT169" s="136" t="s">
        <v>155</v>
      </c>
      <c r="AU169" s="136" t="s">
        <v>88</v>
      </c>
      <c r="AY169" s="17" t="s">
        <v>153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7" t="s">
        <v>86</v>
      </c>
      <c r="BK169" s="137">
        <f>ROUND(I169*H169,2)</f>
        <v>0</v>
      </c>
      <c r="BL169" s="17" t="s">
        <v>271</v>
      </c>
      <c r="BM169" s="136" t="s">
        <v>440</v>
      </c>
    </row>
    <row r="170" spans="2:65" s="1" customFormat="1" ht="28.8">
      <c r="B170" s="32"/>
      <c r="C170" s="251"/>
      <c r="D170" s="220" t="s">
        <v>2414</v>
      </c>
      <c r="E170" s="251"/>
      <c r="F170" s="252" t="s">
        <v>2480</v>
      </c>
      <c r="G170" s="251"/>
      <c r="H170" s="251"/>
      <c r="I170" s="169"/>
      <c r="J170" s="251"/>
      <c r="L170" s="32"/>
      <c r="M170" s="170"/>
      <c r="T170" s="56"/>
      <c r="AT170" s="17" t="s">
        <v>2414</v>
      </c>
      <c r="AU170" s="17" t="s">
        <v>88</v>
      </c>
    </row>
    <row r="171" spans="2:65" s="1" customFormat="1" ht="16.5" customHeight="1">
      <c r="B171" s="129"/>
      <c r="C171" s="214" t="s">
        <v>381</v>
      </c>
      <c r="D171" s="214" t="s">
        <v>155</v>
      </c>
      <c r="E171" s="215" t="s">
        <v>2481</v>
      </c>
      <c r="F171" s="216" t="s">
        <v>2482</v>
      </c>
      <c r="G171" s="217" t="s">
        <v>1145</v>
      </c>
      <c r="H171" s="218">
        <v>2</v>
      </c>
      <c r="I171" s="131"/>
      <c r="J171" s="248">
        <f>ROUND(I171*H171,2)</f>
        <v>0</v>
      </c>
      <c r="K171" s="130" t="s">
        <v>1</v>
      </c>
      <c r="L171" s="32"/>
      <c r="M171" s="132" t="s">
        <v>1</v>
      </c>
      <c r="N171" s="133" t="s">
        <v>43</v>
      </c>
      <c r="P171" s="134">
        <f>O171*H171</f>
        <v>0</v>
      </c>
      <c r="Q171" s="134">
        <v>0</v>
      </c>
      <c r="R171" s="134">
        <f>Q171*H171</f>
        <v>0</v>
      </c>
      <c r="S171" s="134">
        <v>0</v>
      </c>
      <c r="T171" s="135">
        <f>S171*H171</f>
        <v>0</v>
      </c>
      <c r="AR171" s="136" t="s">
        <v>271</v>
      </c>
      <c r="AT171" s="136" t="s">
        <v>155</v>
      </c>
      <c r="AU171" s="136" t="s">
        <v>88</v>
      </c>
      <c r="AY171" s="17" t="s">
        <v>153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7" t="s">
        <v>86</v>
      </c>
      <c r="BK171" s="137">
        <f>ROUND(I171*H171,2)</f>
        <v>0</v>
      </c>
      <c r="BL171" s="17" t="s">
        <v>271</v>
      </c>
      <c r="BM171" s="136" t="s">
        <v>457</v>
      </c>
    </row>
    <row r="172" spans="2:65" s="1" customFormat="1" ht="28.8">
      <c r="B172" s="32"/>
      <c r="C172" s="251"/>
      <c r="D172" s="220" t="s">
        <v>2414</v>
      </c>
      <c r="E172" s="251"/>
      <c r="F172" s="252" t="s">
        <v>2483</v>
      </c>
      <c r="G172" s="251"/>
      <c r="H172" s="251"/>
      <c r="I172" s="169"/>
      <c r="J172" s="251"/>
      <c r="L172" s="32"/>
      <c r="M172" s="170"/>
      <c r="T172" s="56"/>
      <c r="AT172" s="17" t="s">
        <v>2414</v>
      </c>
      <c r="AU172" s="17" t="s">
        <v>88</v>
      </c>
    </row>
    <row r="173" spans="2:65" s="1" customFormat="1" ht="16.5" customHeight="1">
      <c r="B173" s="129"/>
      <c r="C173" s="214" t="s">
        <v>387</v>
      </c>
      <c r="D173" s="214" t="s">
        <v>155</v>
      </c>
      <c r="E173" s="215" t="s">
        <v>2484</v>
      </c>
      <c r="F173" s="216" t="s">
        <v>2485</v>
      </c>
      <c r="G173" s="217" t="s">
        <v>1145</v>
      </c>
      <c r="H173" s="218">
        <v>1</v>
      </c>
      <c r="I173" s="131"/>
      <c r="J173" s="248">
        <f>ROUND(I173*H173,2)</f>
        <v>0</v>
      </c>
      <c r="K173" s="130" t="s">
        <v>1</v>
      </c>
      <c r="L173" s="32"/>
      <c r="M173" s="132" t="s">
        <v>1</v>
      </c>
      <c r="N173" s="133" t="s">
        <v>43</v>
      </c>
      <c r="P173" s="134">
        <f>O173*H173</f>
        <v>0</v>
      </c>
      <c r="Q173" s="134">
        <v>0</v>
      </c>
      <c r="R173" s="134">
        <f>Q173*H173</f>
        <v>0</v>
      </c>
      <c r="S173" s="134">
        <v>0</v>
      </c>
      <c r="T173" s="135">
        <f>S173*H173</f>
        <v>0</v>
      </c>
      <c r="AR173" s="136" t="s">
        <v>271</v>
      </c>
      <c r="AT173" s="136" t="s">
        <v>155</v>
      </c>
      <c r="AU173" s="136" t="s">
        <v>88</v>
      </c>
      <c r="AY173" s="17" t="s">
        <v>153</v>
      </c>
      <c r="BE173" s="137">
        <f>IF(N173="základní",J173,0)</f>
        <v>0</v>
      </c>
      <c r="BF173" s="137">
        <f>IF(N173="snížená",J173,0)</f>
        <v>0</v>
      </c>
      <c r="BG173" s="137">
        <f>IF(N173="zákl. přenesená",J173,0)</f>
        <v>0</v>
      </c>
      <c r="BH173" s="137">
        <f>IF(N173="sníž. přenesená",J173,0)</f>
        <v>0</v>
      </c>
      <c r="BI173" s="137">
        <f>IF(N173="nulová",J173,0)</f>
        <v>0</v>
      </c>
      <c r="BJ173" s="17" t="s">
        <v>86</v>
      </c>
      <c r="BK173" s="137">
        <f>ROUND(I173*H173,2)</f>
        <v>0</v>
      </c>
      <c r="BL173" s="17" t="s">
        <v>271</v>
      </c>
      <c r="BM173" s="136" t="s">
        <v>479</v>
      </c>
    </row>
    <row r="174" spans="2:65" s="1" customFormat="1" ht="19.2">
      <c r="B174" s="32"/>
      <c r="C174" s="251"/>
      <c r="D174" s="220" t="s">
        <v>2414</v>
      </c>
      <c r="E174" s="251"/>
      <c r="F174" s="252" t="s">
        <v>2486</v>
      </c>
      <c r="G174" s="251"/>
      <c r="H174" s="251"/>
      <c r="I174" s="169"/>
      <c r="J174" s="251"/>
      <c r="L174" s="32"/>
      <c r="M174" s="170"/>
      <c r="T174" s="56"/>
      <c r="AT174" s="17" t="s">
        <v>2414</v>
      </c>
      <c r="AU174" s="17" t="s">
        <v>88</v>
      </c>
    </row>
    <row r="175" spans="2:65" s="1" customFormat="1" ht="16.5" customHeight="1">
      <c r="B175" s="129"/>
      <c r="C175" s="214" t="s">
        <v>348</v>
      </c>
      <c r="D175" s="214" t="s">
        <v>155</v>
      </c>
      <c r="E175" s="215" t="s">
        <v>2487</v>
      </c>
      <c r="F175" s="216" t="s">
        <v>2488</v>
      </c>
      <c r="G175" s="217" t="s">
        <v>1145</v>
      </c>
      <c r="H175" s="218">
        <v>5</v>
      </c>
      <c r="I175" s="131"/>
      <c r="J175" s="248">
        <f t="shared" ref="J175:J184" si="10">ROUND(I175*H175,2)</f>
        <v>0</v>
      </c>
      <c r="K175" s="130" t="s">
        <v>1</v>
      </c>
      <c r="L175" s="32"/>
      <c r="M175" s="132" t="s">
        <v>1</v>
      </c>
      <c r="N175" s="133" t="s">
        <v>43</v>
      </c>
      <c r="P175" s="134">
        <f t="shared" ref="P175:P184" si="11">O175*H175</f>
        <v>0</v>
      </c>
      <c r="Q175" s="134">
        <v>0</v>
      </c>
      <c r="R175" s="134">
        <f t="shared" ref="R175:R184" si="12">Q175*H175</f>
        <v>0</v>
      </c>
      <c r="S175" s="134">
        <v>0</v>
      </c>
      <c r="T175" s="135">
        <f t="shared" ref="T175:T184" si="13">S175*H175</f>
        <v>0</v>
      </c>
      <c r="AR175" s="136" t="s">
        <v>271</v>
      </c>
      <c r="AT175" s="136" t="s">
        <v>155</v>
      </c>
      <c r="AU175" s="136" t="s">
        <v>88</v>
      </c>
      <c r="AY175" s="17" t="s">
        <v>153</v>
      </c>
      <c r="BE175" s="137">
        <f t="shared" ref="BE175:BE184" si="14">IF(N175="základní",J175,0)</f>
        <v>0</v>
      </c>
      <c r="BF175" s="137">
        <f t="shared" ref="BF175:BF184" si="15">IF(N175="snížená",J175,0)</f>
        <v>0</v>
      </c>
      <c r="BG175" s="137">
        <f t="shared" ref="BG175:BG184" si="16">IF(N175="zákl. přenesená",J175,0)</f>
        <v>0</v>
      </c>
      <c r="BH175" s="137">
        <f t="shared" ref="BH175:BH184" si="17">IF(N175="sníž. přenesená",J175,0)</f>
        <v>0</v>
      </c>
      <c r="BI175" s="137">
        <f t="shared" ref="BI175:BI184" si="18">IF(N175="nulová",J175,0)</f>
        <v>0</v>
      </c>
      <c r="BJ175" s="17" t="s">
        <v>86</v>
      </c>
      <c r="BK175" s="137">
        <f t="shared" ref="BK175:BK184" si="19">ROUND(I175*H175,2)</f>
        <v>0</v>
      </c>
      <c r="BL175" s="17" t="s">
        <v>271</v>
      </c>
      <c r="BM175" s="136" t="s">
        <v>490</v>
      </c>
    </row>
    <row r="176" spans="2:65" s="1" customFormat="1" ht="21.75" customHeight="1">
      <c r="B176" s="129"/>
      <c r="C176" s="214" t="s">
        <v>404</v>
      </c>
      <c r="D176" s="214" t="s">
        <v>155</v>
      </c>
      <c r="E176" s="215" t="s">
        <v>2489</v>
      </c>
      <c r="F176" s="216" t="s">
        <v>2490</v>
      </c>
      <c r="G176" s="217" t="s">
        <v>1145</v>
      </c>
      <c r="H176" s="218">
        <v>5</v>
      </c>
      <c r="I176" s="131"/>
      <c r="J176" s="248">
        <f t="shared" si="10"/>
        <v>0</v>
      </c>
      <c r="K176" s="130" t="s">
        <v>1</v>
      </c>
      <c r="L176" s="32"/>
      <c r="M176" s="132" t="s">
        <v>1</v>
      </c>
      <c r="N176" s="133" t="s">
        <v>43</v>
      </c>
      <c r="P176" s="134">
        <f t="shared" si="11"/>
        <v>0</v>
      </c>
      <c r="Q176" s="134">
        <v>0</v>
      </c>
      <c r="R176" s="134">
        <f t="shared" si="12"/>
        <v>0</v>
      </c>
      <c r="S176" s="134">
        <v>0</v>
      </c>
      <c r="T176" s="135">
        <f t="shared" si="13"/>
        <v>0</v>
      </c>
      <c r="AR176" s="136" t="s">
        <v>271</v>
      </c>
      <c r="AT176" s="136" t="s">
        <v>155</v>
      </c>
      <c r="AU176" s="136" t="s">
        <v>88</v>
      </c>
      <c r="AY176" s="17" t="s">
        <v>153</v>
      </c>
      <c r="BE176" s="137">
        <f t="shared" si="14"/>
        <v>0</v>
      </c>
      <c r="BF176" s="137">
        <f t="shared" si="15"/>
        <v>0</v>
      </c>
      <c r="BG176" s="137">
        <f t="shared" si="16"/>
        <v>0</v>
      </c>
      <c r="BH176" s="137">
        <f t="shared" si="17"/>
        <v>0</v>
      </c>
      <c r="BI176" s="137">
        <f t="shared" si="18"/>
        <v>0</v>
      </c>
      <c r="BJ176" s="17" t="s">
        <v>86</v>
      </c>
      <c r="BK176" s="137">
        <f t="shared" si="19"/>
        <v>0</v>
      </c>
      <c r="BL176" s="17" t="s">
        <v>271</v>
      </c>
      <c r="BM176" s="136" t="s">
        <v>552</v>
      </c>
    </row>
    <row r="177" spans="2:65" s="1" customFormat="1" ht="21.75" customHeight="1">
      <c r="B177" s="129"/>
      <c r="C177" s="214" t="s">
        <v>408</v>
      </c>
      <c r="D177" s="214" t="s">
        <v>155</v>
      </c>
      <c r="E177" s="215" t="s">
        <v>2491</v>
      </c>
      <c r="F177" s="216" t="s">
        <v>2492</v>
      </c>
      <c r="G177" s="217" t="s">
        <v>1145</v>
      </c>
      <c r="H177" s="218">
        <v>4</v>
      </c>
      <c r="I177" s="131"/>
      <c r="J177" s="248">
        <f t="shared" si="10"/>
        <v>0</v>
      </c>
      <c r="K177" s="130" t="s">
        <v>1</v>
      </c>
      <c r="L177" s="32"/>
      <c r="M177" s="132" t="s">
        <v>1</v>
      </c>
      <c r="N177" s="133" t="s">
        <v>43</v>
      </c>
      <c r="P177" s="134">
        <f t="shared" si="11"/>
        <v>0</v>
      </c>
      <c r="Q177" s="134">
        <v>0</v>
      </c>
      <c r="R177" s="134">
        <f t="shared" si="12"/>
        <v>0</v>
      </c>
      <c r="S177" s="134">
        <v>0</v>
      </c>
      <c r="T177" s="135">
        <f t="shared" si="13"/>
        <v>0</v>
      </c>
      <c r="AR177" s="136" t="s">
        <v>271</v>
      </c>
      <c r="AT177" s="136" t="s">
        <v>155</v>
      </c>
      <c r="AU177" s="136" t="s">
        <v>88</v>
      </c>
      <c r="AY177" s="17" t="s">
        <v>153</v>
      </c>
      <c r="BE177" s="137">
        <f t="shared" si="14"/>
        <v>0</v>
      </c>
      <c r="BF177" s="137">
        <f t="shared" si="15"/>
        <v>0</v>
      </c>
      <c r="BG177" s="137">
        <f t="shared" si="16"/>
        <v>0</v>
      </c>
      <c r="BH177" s="137">
        <f t="shared" si="17"/>
        <v>0</v>
      </c>
      <c r="BI177" s="137">
        <f t="shared" si="18"/>
        <v>0</v>
      </c>
      <c r="BJ177" s="17" t="s">
        <v>86</v>
      </c>
      <c r="BK177" s="137">
        <f t="shared" si="19"/>
        <v>0</v>
      </c>
      <c r="BL177" s="17" t="s">
        <v>271</v>
      </c>
      <c r="BM177" s="136" t="s">
        <v>566</v>
      </c>
    </row>
    <row r="178" spans="2:65" s="1" customFormat="1" ht="16.5" customHeight="1">
      <c r="B178" s="129"/>
      <c r="C178" s="214" t="s">
        <v>414</v>
      </c>
      <c r="D178" s="214" t="s">
        <v>155</v>
      </c>
      <c r="E178" s="215" t="s">
        <v>2493</v>
      </c>
      <c r="F178" s="216" t="s">
        <v>2494</v>
      </c>
      <c r="G178" s="217" t="s">
        <v>1145</v>
      </c>
      <c r="H178" s="218">
        <v>1</v>
      </c>
      <c r="I178" s="131"/>
      <c r="J178" s="248">
        <f t="shared" si="10"/>
        <v>0</v>
      </c>
      <c r="K178" s="130" t="s">
        <v>1</v>
      </c>
      <c r="L178" s="32"/>
      <c r="M178" s="132" t="s">
        <v>1</v>
      </c>
      <c r="N178" s="133" t="s">
        <v>43</v>
      </c>
      <c r="P178" s="134">
        <f t="shared" si="11"/>
        <v>0</v>
      </c>
      <c r="Q178" s="134">
        <v>0</v>
      </c>
      <c r="R178" s="134">
        <f t="shared" si="12"/>
        <v>0</v>
      </c>
      <c r="S178" s="134">
        <v>0</v>
      </c>
      <c r="T178" s="135">
        <f t="shared" si="13"/>
        <v>0</v>
      </c>
      <c r="AR178" s="136" t="s">
        <v>271</v>
      </c>
      <c r="AT178" s="136" t="s">
        <v>155</v>
      </c>
      <c r="AU178" s="136" t="s">
        <v>88</v>
      </c>
      <c r="AY178" s="17" t="s">
        <v>153</v>
      </c>
      <c r="BE178" s="137">
        <f t="shared" si="14"/>
        <v>0</v>
      </c>
      <c r="BF178" s="137">
        <f t="shared" si="15"/>
        <v>0</v>
      </c>
      <c r="BG178" s="137">
        <f t="shared" si="16"/>
        <v>0</v>
      </c>
      <c r="BH178" s="137">
        <f t="shared" si="17"/>
        <v>0</v>
      </c>
      <c r="BI178" s="137">
        <f t="shared" si="18"/>
        <v>0</v>
      </c>
      <c r="BJ178" s="17" t="s">
        <v>86</v>
      </c>
      <c r="BK178" s="137">
        <f t="shared" si="19"/>
        <v>0</v>
      </c>
      <c r="BL178" s="17" t="s">
        <v>271</v>
      </c>
      <c r="BM178" s="136" t="s">
        <v>577</v>
      </c>
    </row>
    <row r="179" spans="2:65" s="1" customFormat="1" ht="16.5" customHeight="1">
      <c r="B179" s="129"/>
      <c r="C179" s="214" t="s">
        <v>423</v>
      </c>
      <c r="D179" s="214" t="s">
        <v>155</v>
      </c>
      <c r="E179" s="215" t="s">
        <v>2495</v>
      </c>
      <c r="F179" s="216" t="s">
        <v>2496</v>
      </c>
      <c r="G179" s="217" t="s">
        <v>1145</v>
      </c>
      <c r="H179" s="218">
        <v>3</v>
      </c>
      <c r="I179" s="131"/>
      <c r="J179" s="248">
        <f t="shared" si="10"/>
        <v>0</v>
      </c>
      <c r="K179" s="130" t="s">
        <v>1</v>
      </c>
      <c r="L179" s="32"/>
      <c r="M179" s="132" t="s">
        <v>1</v>
      </c>
      <c r="N179" s="133" t="s">
        <v>43</v>
      </c>
      <c r="P179" s="134">
        <f t="shared" si="11"/>
        <v>0</v>
      </c>
      <c r="Q179" s="134">
        <v>0</v>
      </c>
      <c r="R179" s="134">
        <f t="shared" si="12"/>
        <v>0</v>
      </c>
      <c r="S179" s="134">
        <v>0</v>
      </c>
      <c r="T179" s="135">
        <f t="shared" si="13"/>
        <v>0</v>
      </c>
      <c r="AR179" s="136" t="s">
        <v>271</v>
      </c>
      <c r="AT179" s="136" t="s">
        <v>155</v>
      </c>
      <c r="AU179" s="136" t="s">
        <v>88</v>
      </c>
      <c r="AY179" s="17" t="s">
        <v>153</v>
      </c>
      <c r="BE179" s="137">
        <f t="shared" si="14"/>
        <v>0</v>
      </c>
      <c r="BF179" s="137">
        <f t="shared" si="15"/>
        <v>0</v>
      </c>
      <c r="BG179" s="137">
        <f t="shared" si="16"/>
        <v>0</v>
      </c>
      <c r="BH179" s="137">
        <f t="shared" si="17"/>
        <v>0</v>
      </c>
      <c r="BI179" s="137">
        <f t="shared" si="18"/>
        <v>0</v>
      </c>
      <c r="BJ179" s="17" t="s">
        <v>86</v>
      </c>
      <c r="BK179" s="137">
        <f t="shared" si="19"/>
        <v>0</v>
      </c>
      <c r="BL179" s="17" t="s">
        <v>271</v>
      </c>
      <c r="BM179" s="136" t="s">
        <v>588</v>
      </c>
    </row>
    <row r="180" spans="2:65" s="1" customFormat="1" ht="21.75" customHeight="1">
      <c r="B180" s="129"/>
      <c r="C180" s="214" t="s">
        <v>433</v>
      </c>
      <c r="D180" s="214" t="s">
        <v>155</v>
      </c>
      <c r="E180" s="215" t="s">
        <v>2497</v>
      </c>
      <c r="F180" s="216" t="s">
        <v>2498</v>
      </c>
      <c r="G180" s="217" t="s">
        <v>2439</v>
      </c>
      <c r="H180" s="218">
        <v>42</v>
      </c>
      <c r="I180" s="131"/>
      <c r="J180" s="248">
        <f t="shared" si="10"/>
        <v>0</v>
      </c>
      <c r="K180" s="130" t="s">
        <v>1</v>
      </c>
      <c r="L180" s="32"/>
      <c r="M180" s="132" t="s">
        <v>1</v>
      </c>
      <c r="N180" s="133" t="s">
        <v>43</v>
      </c>
      <c r="P180" s="134">
        <f t="shared" si="11"/>
        <v>0</v>
      </c>
      <c r="Q180" s="134">
        <v>0</v>
      </c>
      <c r="R180" s="134">
        <f t="shared" si="12"/>
        <v>0</v>
      </c>
      <c r="S180" s="134">
        <v>0</v>
      </c>
      <c r="T180" s="135">
        <f t="shared" si="13"/>
        <v>0</v>
      </c>
      <c r="AR180" s="136" t="s">
        <v>271</v>
      </c>
      <c r="AT180" s="136" t="s">
        <v>155</v>
      </c>
      <c r="AU180" s="136" t="s">
        <v>88</v>
      </c>
      <c r="AY180" s="17" t="s">
        <v>153</v>
      </c>
      <c r="BE180" s="137">
        <f t="shared" si="14"/>
        <v>0</v>
      </c>
      <c r="BF180" s="137">
        <f t="shared" si="15"/>
        <v>0</v>
      </c>
      <c r="BG180" s="137">
        <f t="shared" si="16"/>
        <v>0</v>
      </c>
      <c r="BH180" s="137">
        <f t="shared" si="17"/>
        <v>0</v>
      </c>
      <c r="BI180" s="137">
        <f t="shared" si="18"/>
        <v>0</v>
      </c>
      <c r="BJ180" s="17" t="s">
        <v>86</v>
      </c>
      <c r="BK180" s="137">
        <f t="shared" si="19"/>
        <v>0</v>
      </c>
      <c r="BL180" s="17" t="s">
        <v>271</v>
      </c>
      <c r="BM180" s="136" t="s">
        <v>603</v>
      </c>
    </row>
    <row r="181" spans="2:65" s="1" customFormat="1" ht="21.75" customHeight="1">
      <c r="B181" s="129"/>
      <c r="C181" s="214" t="s">
        <v>440</v>
      </c>
      <c r="D181" s="214" t="s">
        <v>155</v>
      </c>
      <c r="E181" s="215" t="s">
        <v>2499</v>
      </c>
      <c r="F181" s="216" t="s">
        <v>2500</v>
      </c>
      <c r="G181" s="217" t="s">
        <v>2439</v>
      </c>
      <c r="H181" s="218">
        <v>42</v>
      </c>
      <c r="I181" s="131"/>
      <c r="J181" s="248">
        <f t="shared" si="10"/>
        <v>0</v>
      </c>
      <c r="K181" s="130" t="s">
        <v>1</v>
      </c>
      <c r="L181" s="32"/>
      <c r="M181" s="132" t="s">
        <v>1</v>
      </c>
      <c r="N181" s="133" t="s">
        <v>43</v>
      </c>
      <c r="P181" s="134">
        <f t="shared" si="11"/>
        <v>0</v>
      </c>
      <c r="Q181" s="134">
        <v>0</v>
      </c>
      <c r="R181" s="134">
        <f t="shared" si="12"/>
        <v>0</v>
      </c>
      <c r="S181" s="134">
        <v>0</v>
      </c>
      <c r="T181" s="135">
        <f t="shared" si="13"/>
        <v>0</v>
      </c>
      <c r="AR181" s="136" t="s">
        <v>271</v>
      </c>
      <c r="AT181" s="136" t="s">
        <v>155</v>
      </c>
      <c r="AU181" s="136" t="s">
        <v>88</v>
      </c>
      <c r="AY181" s="17" t="s">
        <v>153</v>
      </c>
      <c r="BE181" s="137">
        <f t="shared" si="14"/>
        <v>0</v>
      </c>
      <c r="BF181" s="137">
        <f t="shared" si="15"/>
        <v>0</v>
      </c>
      <c r="BG181" s="137">
        <f t="shared" si="16"/>
        <v>0</v>
      </c>
      <c r="BH181" s="137">
        <f t="shared" si="17"/>
        <v>0</v>
      </c>
      <c r="BI181" s="137">
        <f t="shared" si="18"/>
        <v>0</v>
      </c>
      <c r="BJ181" s="17" t="s">
        <v>86</v>
      </c>
      <c r="BK181" s="137">
        <f t="shared" si="19"/>
        <v>0</v>
      </c>
      <c r="BL181" s="17" t="s">
        <v>271</v>
      </c>
      <c r="BM181" s="136" t="s">
        <v>616</v>
      </c>
    </row>
    <row r="182" spans="2:65" s="1" customFormat="1" ht="16.5" customHeight="1">
      <c r="B182" s="129"/>
      <c r="C182" s="214" t="s">
        <v>451</v>
      </c>
      <c r="D182" s="214" t="s">
        <v>155</v>
      </c>
      <c r="E182" s="215" t="s">
        <v>2117</v>
      </c>
      <c r="F182" s="216" t="s">
        <v>2501</v>
      </c>
      <c r="G182" s="217" t="s">
        <v>2348</v>
      </c>
      <c r="H182" s="218">
        <v>1</v>
      </c>
      <c r="I182" s="131"/>
      <c r="J182" s="248">
        <f t="shared" si="10"/>
        <v>0</v>
      </c>
      <c r="K182" s="130" t="s">
        <v>1</v>
      </c>
      <c r="L182" s="32"/>
      <c r="M182" s="132" t="s">
        <v>1</v>
      </c>
      <c r="N182" s="133" t="s">
        <v>43</v>
      </c>
      <c r="P182" s="134">
        <f t="shared" si="11"/>
        <v>0</v>
      </c>
      <c r="Q182" s="134">
        <v>0</v>
      </c>
      <c r="R182" s="134">
        <f t="shared" si="12"/>
        <v>0</v>
      </c>
      <c r="S182" s="134">
        <v>0</v>
      </c>
      <c r="T182" s="135">
        <f t="shared" si="13"/>
        <v>0</v>
      </c>
      <c r="AR182" s="136" t="s">
        <v>652</v>
      </c>
      <c r="AT182" s="136" t="s">
        <v>155</v>
      </c>
      <c r="AU182" s="136" t="s">
        <v>88</v>
      </c>
      <c r="AY182" s="17" t="s">
        <v>153</v>
      </c>
      <c r="BE182" s="137">
        <f t="shared" si="14"/>
        <v>0</v>
      </c>
      <c r="BF182" s="137">
        <f t="shared" si="15"/>
        <v>0</v>
      </c>
      <c r="BG182" s="137">
        <f t="shared" si="16"/>
        <v>0</v>
      </c>
      <c r="BH182" s="137">
        <f t="shared" si="17"/>
        <v>0</v>
      </c>
      <c r="BI182" s="137">
        <f t="shared" si="18"/>
        <v>0</v>
      </c>
      <c r="BJ182" s="17" t="s">
        <v>86</v>
      </c>
      <c r="BK182" s="137">
        <f t="shared" si="19"/>
        <v>0</v>
      </c>
      <c r="BL182" s="17" t="s">
        <v>652</v>
      </c>
      <c r="BM182" s="136" t="s">
        <v>2502</v>
      </c>
    </row>
    <row r="183" spans="2:65" s="1" customFormat="1" ht="16.5" customHeight="1">
      <c r="B183" s="129"/>
      <c r="C183" s="214" t="s">
        <v>457</v>
      </c>
      <c r="D183" s="214" t="s">
        <v>155</v>
      </c>
      <c r="E183" s="215" t="s">
        <v>2130</v>
      </c>
      <c r="F183" s="216" t="s">
        <v>2503</v>
      </c>
      <c r="G183" s="217" t="s">
        <v>2348</v>
      </c>
      <c r="H183" s="218">
        <v>1</v>
      </c>
      <c r="I183" s="131"/>
      <c r="J183" s="248">
        <f t="shared" si="10"/>
        <v>0</v>
      </c>
      <c r="K183" s="130" t="s">
        <v>1</v>
      </c>
      <c r="L183" s="32"/>
      <c r="M183" s="132" t="s">
        <v>1</v>
      </c>
      <c r="N183" s="133" t="s">
        <v>43</v>
      </c>
      <c r="P183" s="134">
        <f t="shared" si="11"/>
        <v>0</v>
      </c>
      <c r="Q183" s="134">
        <v>0</v>
      </c>
      <c r="R183" s="134">
        <f t="shared" si="12"/>
        <v>0</v>
      </c>
      <c r="S183" s="134">
        <v>0</v>
      </c>
      <c r="T183" s="135">
        <f t="shared" si="13"/>
        <v>0</v>
      </c>
      <c r="AR183" s="136" t="s">
        <v>652</v>
      </c>
      <c r="AT183" s="136" t="s">
        <v>155</v>
      </c>
      <c r="AU183" s="136" t="s">
        <v>88</v>
      </c>
      <c r="AY183" s="17" t="s">
        <v>153</v>
      </c>
      <c r="BE183" s="137">
        <f t="shared" si="14"/>
        <v>0</v>
      </c>
      <c r="BF183" s="137">
        <f t="shared" si="15"/>
        <v>0</v>
      </c>
      <c r="BG183" s="137">
        <f t="shared" si="16"/>
        <v>0</v>
      </c>
      <c r="BH183" s="137">
        <f t="shared" si="17"/>
        <v>0</v>
      </c>
      <c r="BI183" s="137">
        <f t="shared" si="18"/>
        <v>0</v>
      </c>
      <c r="BJ183" s="17" t="s">
        <v>86</v>
      </c>
      <c r="BK183" s="137">
        <f t="shared" si="19"/>
        <v>0</v>
      </c>
      <c r="BL183" s="17" t="s">
        <v>652</v>
      </c>
      <c r="BM183" s="136" t="s">
        <v>2504</v>
      </c>
    </row>
    <row r="184" spans="2:65" s="1" customFormat="1" ht="16.5" customHeight="1">
      <c r="B184" s="129"/>
      <c r="C184" s="214" t="s">
        <v>438</v>
      </c>
      <c r="D184" s="214" t="s">
        <v>155</v>
      </c>
      <c r="E184" s="215" t="s">
        <v>2131</v>
      </c>
      <c r="F184" s="216" t="s">
        <v>2505</v>
      </c>
      <c r="G184" s="217" t="s">
        <v>2348</v>
      </c>
      <c r="H184" s="218">
        <v>1</v>
      </c>
      <c r="I184" s="131"/>
      <c r="J184" s="248">
        <f t="shared" si="10"/>
        <v>0</v>
      </c>
      <c r="K184" s="130" t="s">
        <v>1</v>
      </c>
      <c r="L184" s="32"/>
      <c r="M184" s="164" t="s">
        <v>1</v>
      </c>
      <c r="N184" s="165" t="s">
        <v>43</v>
      </c>
      <c r="O184" s="166"/>
      <c r="P184" s="167">
        <f t="shared" si="11"/>
        <v>0</v>
      </c>
      <c r="Q184" s="167">
        <v>0</v>
      </c>
      <c r="R184" s="167">
        <f t="shared" si="12"/>
        <v>0</v>
      </c>
      <c r="S184" s="167">
        <v>0</v>
      </c>
      <c r="T184" s="168">
        <f t="shared" si="13"/>
        <v>0</v>
      </c>
      <c r="AR184" s="136" t="s">
        <v>652</v>
      </c>
      <c r="AT184" s="136" t="s">
        <v>155</v>
      </c>
      <c r="AU184" s="136" t="s">
        <v>88</v>
      </c>
      <c r="AY184" s="17" t="s">
        <v>153</v>
      </c>
      <c r="BE184" s="137">
        <f t="shared" si="14"/>
        <v>0</v>
      </c>
      <c r="BF184" s="137">
        <f t="shared" si="15"/>
        <v>0</v>
      </c>
      <c r="BG184" s="137">
        <f t="shared" si="16"/>
        <v>0</v>
      </c>
      <c r="BH184" s="137">
        <f t="shared" si="17"/>
        <v>0</v>
      </c>
      <c r="BI184" s="137">
        <f t="shared" si="18"/>
        <v>0</v>
      </c>
      <c r="BJ184" s="17" t="s">
        <v>86</v>
      </c>
      <c r="BK184" s="137">
        <f t="shared" si="19"/>
        <v>0</v>
      </c>
      <c r="BL184" s="17" t="s">
        <v>652</v>
      </c>
      <c r="BM184" s="136" t="s">
        <v>2506</v>
      </c>
    </row>
    <row r="185" spans="2:65" s="1" customFormat="1" ht="6.9" customHeight="1">
      <c r="B185" s="44"/>
      <c r="C185" s="45"/>
      <c r="D185" s="45"/>
      <c r="E185" s="45"/>
      <c r="F185" s="45"/>
      <c r="G185" s="45"/>
      <c r="H185" s="45"/>
      <c r="I185" s="45"/>
      <c r="J185" s="45"/>
      <c r="K185" s="45"/>
      <c r="L185" s="32"/>
    </row>
  </sheetData>
  <sheetProtection algorithmName="SHA-512" hashValue="CNMBk3J7P+z0r5Aks/vQyvBfu5FnHnM+D9zRDyooDaRdpcHHduXtkrDA39Bz0zCVgNks+nTMS6glQj1trjzI8Q==" saltValue="u/nN0V3gwDsqUXiJCFbNcQ==" spinCount="100000" sheet="1" objects="1" scenarios="1"/>
  <autoFilter ref="C117:K184" xr:uid="{00000000-0009-0000-0000-000005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31"/>
  <sheetViews>
    <sheetView showGridLines="0" tabSelected="1" topLeftCell="A120" workbookViewId="0">
      <selection activeCell="I124" sqref="I124:I130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71" t="s">
        <v>5</v>
      </c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7" t="s">
        <v>103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" customHeight="1">
      <c r="B4" s="20"/>
      <c r="D4" s="21" t="s">
        <v>104</v>
      </c>
      <c r="L4" s="20"/>
      <c r="M4" s="88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11" t="str">
        <f>'Rekapitulace stavby'!K6</f>
        <v>Změna stavby ZŠ Liběšice</v>
      </c>
      <c r="F7" s="212"/>
      <c r="G7" s="212"/>
      <c r="H7" s="212"/>
      <c r="L7" s="20"/>
    </row>
    <row r="8" spans="2:46" s="1" customFormat="1" ht="12" customHeight="1">
      <c r="B8" s="32"/>
      <c r="D8" s="27" t="s">
        <v>105</v>
      </c>
      <c r="L8" s="32"/>
    </row>
    <row r="9" spans="2:46" s="1" customFormat="1" ht="16.5" customHeight="1">
      <c r="B9" s="32"/>
      <c r="E9" s="201" t="s">
        <v>2507</v>
      </c>
      <c r="F9" s="210"/>
      <c r="G9" s="210"/>
      <c r="H9" s="210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28. 6. 2023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13" t="str">
        <f>'Rekapitulace stavby'!E14</f>
        <v>Vyplň údaj</v>
      </c>
      <c r="F18" s="183"/>
      <c r="G18" s="183"/>
      <c r="H18" s="183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34</v>
      </c>
      <c r="L23" s="32"/>
    </row>
    <row r="24" spans="2:12" s="1" customFormat="1" ht="18" customHeight="1">
      <c r="B24" s="32"/>
      <c r="E24" s="25" t="s">
        <v>35</v>
      </c>
      <c r="I24" s="27" t="s">
        <v>27</v>
      </c>
      <c r="J24" s="25" t="s">
        <v>36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187" t="s">
        <v>1</v>
      </c>
      <c r="F27" s="187"/>
      <c r="G27" s="187"/>
      <c r="H27" s="187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38</v>
      </c>
      <c r="J30" s="66">
        <f>ROUND(J121,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" customHeight="1">
      <c r="B33" s="32"/>
      <c r="D33" s="55" t="s">
        <v>42</v>
      </c>
      <c r="E33" s="27" t="s">
        <v>43</v>
      </c>
      <c r="F33" s="91">
        <f>ROUND((SUM(BE121:BE130)),  2)</f>
        <v>0</v>
      </c>
      <c r="I33" s="92">
        <v>0.21</v>
      </c>
      <c r="J33" s="91">
        <f>ROUND(((SUM(BE121:BE130))*I33),  2)</f>
        <v>0</v>
      </c>
      <c r="L33" s="32"/>
    </row>
    <row r="34" spans="2:12" s="1" customFormat="1" ht="14.4" customHeight="1">
      <c r="B34" s="32"/>
      <c r="E34" s="27" t="s">
        <v>44</v>
      </c>
      <c r="F34" s="91">
        <f>ROUND((SUM(BF121:BF130)),  2)</f>
        <v>0</v>
      </c>
      <c r="I34" s="92">
        <v>0.15</v>
      </c>
      <c r="J34" s="91">
        <f>ROUND(((SUM(BF121:BF130))*I34),  2)</f>
        <v>0</v>
      </c>
      <c r="L34" s="32"/>
    </row>
    <row r="35" spans="2:12" s="1" customFormat="1" ht="14.4" hidden="1" customHeight="1">
      <c r="B35" s="32"/>
      <c r="E35" s="27" t="s">
        <v>45</v>
      </c>
      <c r="F35" s="91">
        <f>ROUND((SUM(BG121:BG130)),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46</v>
      </c>
      <c r="F36" s="91">
        <f>ROUND((SUM(BH121:BH130)),  2)</f>
        <v>0</v>
      </c>
      <c r="I36" s="92">
        <v>0.15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47</v>
      </c>
      <c r="F37" s="91">
        <f>ROUND((SUM(BI121:BI130)),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107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11" t="str">
        <f>E7</f>
        <v>Změna stavby ZŠ Liběšice</v>
      </c>
      <c r="F85" s="212"/>
      <c r="G85" s="212"/>
      <c r="H85" s="212"/>
      <c r="L85" s="32"/>
    </row>
    <row r="86" spans="2:47" s="1" customFormat="1" ht="12" customHeight="1">
      <c r="B86" s="32"/>
      <c r="C86" s="27" t="s">
        <v>105</v>
      </c>
      <c r="L86" s="32"/>
    </row>
    <row r="87" spans="2:47" s="1" customFormat="1" ht="16.5" customHeight="1">
      <c r="B87" s="32"/>
      <c r="E87" s="201" t="str">
        <f>E9</f>
        <v>2023/24-06 - Vedlejší rozpočtové náklady</v>
      </c>
      <c r="F87" s="210"/>
      <c r="G87" s="210"/>
      <c r="H87" s="210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Liběšice, č.p.170</v>
      </c>
      <c r="I89" s="27" t="s">
        <v>22</v>
      </c>
      <c r="J89" s="52" t="str">
        <f>IF(J12="","",J12)</f>
        <v>28. 6. 2023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>Obec Liběšice</v>
      </c>
      <c r="I91" s="27" t="s">
        <v>30</v>
      </c>
      <c r="J91" s="30" t="str">
        <f>E21</f>
        <v>PK Polerecký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Roman Šácha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108</v>
      </c>
      <c r="D94" s="93"/>
      <c r="E94" s="93"/>
      <c r="F94" s="93"/>
      <c r="G94" s="93"/>
      <c r="H94" s="93"/>
      <c r="I94" s="93"/>
      <c r="J94" s="102" t="s">
        <v>109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110</v>
      </c>
      <c r="J96" s="66">
        <f>J121</f>
        <v>0</v>
      </c>
      <c r="L96" s="32"/>
      <c r="AU96" s="17" t="s">
        <v>111</v>
      </c>
    </row>
    <row r="97" spans="2:12" s="8" customFormat="1" ht="24.9" customHeight="1">
      <c r="B97" s="104"/>
      <c r="D97" s="105" t="s">
        <v>2508</v>
      </c>
      <c r="E97" s="106"/>
      <c r="F97" s="106"/>
      <c r="G97" s="106"/>
      <c r="H97" s="106"/>
      <c r="I97" s="106"/>
      <c r="J97" s="107">
        <f>J122</f>
        <v>0</v>
      </c>
      <c r="L97" s="104"/>
    </row>
    <row r="98" spans="2:12" s="9" customFormat="1" ht="19.95" customHeight="1">
      <c r="B98" s="108"/>
      <c r="D98" s="109" t="s">
        <v>2509</v>
      </c>
      <c r="E98" s="110"/>
      <c r="F98" s="110"/>
      <c r="G98" s="110"/>
      <c r="H98" s="110"/>
      <c r="I98" s="110"/>
      <c r="J98" s="111">
        <f>J123</f>
        <v>0</v>
      </c>
      <c r="L98" s="108"/>
    </row>
    <row r="99" spans="2:12" s="9" customFormat="1" ht="19.95" customHeight="1">
      <c r="B99" s="108"/>
      <c r="D99" s="109" t="s">
        <v>2510</v>
      </c>
      <c r="E99" s="110"/>
      <c r="F99" s="110"/>
      <c r="G99" s="110"/>
      <c r="H99" s="110"/>
      <c r="I99" s="110"/>
      <c r="J99" s="111">
        <f>J125</f>
        <v>0</v>
      </c>
      <c r="L99" s="108"/>
    </row>
    <row r="100" spans="2:12" s="9" customFormat="1" ht="19.95" customHeight="1">
      <c r="B100" s="108"/>
      <c r="D100" s="109" t="s">
        <v>2511</v>
      </c>
      <c r="E100" s="110"/>
      <c r="F100" s="110"/>
      <c r="G100" s="110"/>
      <c r="H100" s="110"/>
      <c r="I100" s="110"/>
      <c r="J100" s="111">
        <f>J127</f>
        <v>0</v>
      </c>
      <c r="L100" s="108"/>
    </row>
    <row r="101" spans="2:12" s="9" customFormat="1" ht="19.95" customHeight="1">
      <c r="B101" s="108"/>
      <c r="D101" s="109" t="s">
        <v>2512</v>
      </c>
      <c r="E101" s="110"/>
      <c r="F101" s="110"/>
      <c r="G101" s="110"/>
      <c r="H101" s="110"/>
      <c r="I101" s="110"/>
      <c r="J101" s="111">
        <f>J129</f>
        <v>0</v>
      </c>
      <c r="L101" s="108"/>
    </row>
    <row r="102" spans="2:12" s="1" customFormat="1" ht="21.75" customHeight="1">
      <c r="B102" s="32"/>
      <c r="L102" s="32"/>
    </row>
    <row r="103" spans="2:12" s="1" customFormat="1" ht="6.9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12" s="1" customFormat="1" ht="6.9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12" s="1" customFormat="1" ht="24.9" customHeight="1">
      <c r="B108" s="32"/>
      <c r="C108" s="21" t="s">
        <v>138</v>
      </c>
      <c r="L108" s="32"/>
    </row>
    <row r="109" spans="2:12" s="1" customFormat="1" ht="6.9" customHeight="1">
      <c r="B109" s="32"/>
      <c r="L109" s="32"/>
    </row>
    <row r="110" spans="2:12" s="1" customFormat="1" ht="12" customHeight="1">
      <c r="B110" s="32"/>
      <c r="C110" s="27" t="s">
        <v>16</v>
      </c>
      <c r="L110" s="32"/>
    </row>
    <row r="111" spans="2:12" s="1" customFormat="1" ht="16.5" customHeight="1">
      <c r="B111" s="32"/>
      <c r="E111" s="211" t="str">
        <f>E7</f>
        <v>Změna stavby ZŠ Liběšice</v>
      </c>
      <c r="F111" s="212"/>
      <c r="G111" s="212"/>
      <c r="H111" s="212"/>
      <c r="L111" s="32"/>
    </row>
    <row r="112" spans="2:12" s="1" customFormat="1" ht="12" customHeight="1">
      <c r="B112" s="32"/>
      <c r="C112" s="27" t="s">
        <v>105</v>
      </c>
      <c r="L112" s="32"/>
    </row>
    <row r="113" spans="2:65" s="1" customFormat="1" ht="16.5" customHeight="1">
      <c r="B113" s="32"/>
      <c r="E113" s="201" t="str">
        <f>E9</f>
        <v>2023/24-06 - Vedlejší rozpočtové náklady</v>
      </c>
      <c r="F113" s="210"/>
      <c r="G113" s="210"/>
      <c r="H113" s="210"/>
      <c r="L113" s="32"/>
    </row>
    <row r="114" spans="2:65" s="1" customFormat="1" ht="6.9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F12</f>
        <v>Liběšice, č.p.170</v>
      </c>
      <c r="I115" s="27" t="s">
        <v>22</v>
      </c>
      <c r="J115" s="52" t="str">
        <f>IF(J12="","",J12)</f>
        <v>28. 6. 2023</v>
      </c>
      <c r="L115" s="32"/>
    </row>
    <row r="116" spans="2:65" s="1" customFormat="1" ht="6.9" customHeight="1">
      <c r="B116" s="32"/>
      <c r="L116" s="32"/>
    </row>
    <row r="117" spans="2:65" s="1" customFormat="1" ht="15.15" customHeight="1">
      <c r="B117" s="32"/>
      <c r="C117" s="27" t="s">
        <v>24</v>
      </c>
      <c r="F117" s="25" t="str">
        <f>E15</f>
        <v>Obec Liběšice</v>
      </c>
      <c r="I117" s="27" t="s">
        <v>30</v>
      </c>
      <c r="J117" s="30" t="str">
        <f>E21</f>
        <v>PK Polerecký s.r.o.</v>
      </c>
      <c r="L117" s="32"/>
    </row>
    <row r="118" spans="2:65" s="1" customFormat="1" ht="15.15" customHeight="1">
      <c r="B118" s="32"/>
      <c r="C118" s="27" t="s">
        <v>28</v>
      </c>
      <c r="F118" s="25" t="str">
        <f>IF(E18="","",E18)</f>
        <v>Vyplň údaj</v>
      </c>
      <c r="I118" s="27" t="s">
        <v>33</v>
      </c>
      <c r="J118" s="30" t="str">
        <f>E24</f>
        <v>Roman Šácha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2"/>
      <c r="C120" s="113" t="s">
        <v>139</v>
      </c>
      <c r="D120" s="114" t="s">
        <v>63</v>
      </c>
      <c r="E120" s="114" t="s">
        <v>59</v>
      </c>
      <c r="F120" s="114" t="s">
        <v>60</v>
      </c>
      <c r="G120" s="114" t="s">
        <v>140</v>
      </c>
      <c r="H120" s="114" t="s">
        <v>141</v>
      </c>
      <c r="I120" s="114" t="s">
        <v>142</v>
      </c>
      <c r="J120" s="114" t="s">
        <v>109</v>
      </c>
      <c r="K120" s="115" t="s">
        <v>143</v>
      </c>
      <c r="L120" s="112"/>
      <c r="M120" s="59" t="s">
        <v>1</v>
      </c>
      <c r="N120" s="60" t="s">
        <v>42</v>
      </c>
      <c r="O120" s="60" t="s">
        <v>144</v>
      </c>
      <c r="P120" s="60" t="s">
        <v>145</v>
      </c>
      <c r="Q120" s="60" t="s">
        <v>146</v>
      </c>
      <c r="R120" s="60" t="s">
        <v>147</v>
      </c>
      <c r="S120" s="60" t="s">
        <v>148</v>
      </c>
      <c r="T120" s="61" t="s">
        <v>149</v>
      </c>
    </row>
    <row r="121" spans="2:65" s="1" customFormat="1" ht="22.8" customHeight="1">
      <c r="B121" s="32"/>
      <c r="C121" s="250" t="s">
        <v>150</v>
      </c>
      <c r="D121" s="251"/>
      <c r="E121" s="251"/>
      <c r="F121" s="251"/>
      <c r="G121" s="251"/>
      <c r="H121" s="251"/>
      <c r="I121" s="251"/>
      <c r="J121" s="245">
        <f>BK121</f>
        <v>0</v>
      </c>
      <c r="L121" s="32"/>
      <c r="M121" s="62"/>
      <c r="N121" s="53"/>
      <c r="O121" s="53"/>
      <c r="P121" s="116">
        <f>P122</f>
        <v>0</v>
      </c>
      <c r="Q121" s="53"/>
      <c r="R121" s="116">
        <f>R122</f>
        <v>0</v>
      </c>
      <c r="S121" s="53"/>
      <c r="T121" s="117">
        <f>T122</f>
        <v>0</v>
      </c>
      <c r="AT121" s="17" t="s">
        <v>77</v>
      </c>
      <c r="AU121" s="17" t="s">
        <v>111</v>
      </c>
      <c r="BK121" s="118">
        <f>BK122</f>
        <v>0</v>
      </c>
    </row>
    <row r="122" spans="2:65" s="11" customFormat="1" ht="25.95" customHeight="1">
      <c r="B122" s="119"/>
      <c r="C122" s="235"/>
      <c r="D122" s="236" t="s">
        <v>77</v>
      </c>
      <c r="E122" s="243" t="s">
        <v>2513</v>
      </c>
      <c r="F122" s="243" t="s">
        <v>102</v>
      </c>
      <c r="G122" s="235"/>
      <c r="H122" s="235"/>
      <c r="I122" s="235"/>
      <c r="J122" s="246">
        <f>BK122</f>
        <v>0</v>
      </c>
      <c r="L122" s="119"/>
      <c r="M122" s="123"/>
      <c r="P122" s="124">
        <f>P123+P125+P127+P129</f>
        <v>0</v>
      </c>
      <c r="R122" s="124">
        <f>R123+R125+R127+R129</f>
        <v>0</v>
      </c>
      <c r="T122" s="125">
        <f>T123+T125+T127+T129</f>
        <v>0</v>
      </c>
      <c r="AR122" s="120" t="s">
        <v>189</v>
      </c>
      <c r="AT122" s="126" t="s">
        <v>77</v>
      </c>
      <c r="AU122" s="126" t="s">
        <v>78</v>
      </c>
      <c r="AY122" s="120" t="s">
        <v>153</v>
      </c>
      <c r="BK122" s="127">
        <f>BK123+BK125+BK127+BK129</f>
        <v>0</v>
      </c>
    </row>
    <row r="123" spans="2:65" s="11" customFormat="1" ht="22.8" customHeight="1">
      <c r="B123" s="119"/>
      <c r="C123" s="235"/>
      <c r="D123" s="236" t="s">
        <v>77</v>
      </c>
      <c r="E123" s="237" t="s">
        <v>2514</v>
      </c>
      <c r="F123" s="237" t="s">
        <v>2515</v>
      </c>
      <c r="G123" s="235"/>
      <c r="H123" s="235"/>
      <c r="I123" s="235"/>
      <c r="J123" s="247">
        <f>BK123</f>
        <v>0</v>
      </c>
      <c r="L123" s="119"/>
      <c r="M123" s="123"/>
      <c r="P123" s="124">
        <f>P124</f>
        <v>0</v>
      </c>
      <c r="R123" s="124">
        <f>R124</f>
        <v>0</v>
      </c>
      <c r="T123" s="125">
        <f>T124</f>
        <v>0</v>
      </c>
      <c r="AR123" s="120" t="s">
        <v>189</v>
      </c>
      <c r="AT123" s="126" t="s">
        <v>77</v>
      </c>
      <c r="AU123" s="126" t="s">
        <v>86</v>
      </c>
      <c r="AY123" s="120" t="s">
        <v>153</v>
      </c>
      <c r="BK123" s="127">
        <f>BK124</f>
        <v>0</v>
      </c>
    </row>
    <row r="124" spans="2:65" s="1" customFormat="1" ht="16.5" customHeight="1">
      <c r="B124" s="129"/>
      <c r="C124" s="214" t="s">
        <v>86</v>
      </c>
      <c r="D124" s="214" t="s">
        <v>155</v>
      </c>
      <c r="E124" s="215" t="s">
        <v>2516</v>
      </c>
      <c r="F124" s="216" t="s">
        <v>2515</v>
      </c>
      <c r="G124" s="217" t="s">
        <v>1034</v>
      </c>
      <c r="H124" s="218">
        <v>1</v>
      </c>
      <c r="I124" s="131"/>
      <c r="J124" s="248">
        <f>ROUND(I124*H124,2)</f>
        <v>0</v>
      </c>
      <c r="K124" s="130" t="s">
        <v>159</v>
      </c>
      <c r="L124" s="32"/>
      <c r="M124" s="132" t="s">
        <v>1</v>
      </c>
      <c r="N124" s="133" t="s">
        <v>43</v>
      </c>
      <c r="P124" s="134">
        <f>O124*H124</f>
        <v>0</v>
      </c>
      <c r="Q124" s="134">
        <v>0</v>
      </c>
      <c r="R124" s="134">
        <f>Q124*H124</f>
        <v>0</v>
      </c>
      <c r="S124" s="134">
        <v>0</v>
      </c>
      <c r="T124" s="135">
        <f>S124*H124</f>
        <v>0</v>
      </c>
      <c r="AR124" s="136" t="s">
        <v>2517</v>
      </c>
      <c r="AT124" s="136" t="s">
        <v>155</v>
      </c>
      <c r="AU124" s="136" t="s">
        <v>88</v>
      </c>
      <c r="AY124" s="17" t="s">
        <v>153</v>
      </c>
      <c r="BE124" s="137">
        <f>IF(N124="základní",J124,0)</f>
        <v>0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17" t="s">
        <v>86</v>
      </c>
      <c r="BK124" s="137">
        <f>ROUND(I124*H124,2)</f>
        <v>0</v>
      </c>
      <c r="BL124" s="17" t="s">
        <v>2517</v>
      </c>
      <c r="BM124" s="136" t="s">
        <v>2518</v>
      </c>
    </row>
    <row r="125" spans="2:65" s="11" customFormat="1" ht="22.8" customHeight="1">
      <c r="B125" s="119"/>
      <c r="C125" s="235"/>
      <c r="D125" s="236" t="s">
        <v>77</v>
      </c>
      <c r="E125" s="237" t="s">
        <v>2519</v>
      </c>
      <c r="F125" s="237" t="s">
        <v>2520</v>
      </c>
      <c r="G125" s="235"/>
      <c r="H125" s="235"/>
      <c r="I125" s="122"/>
      <c r="J125" s="247">
        <f>BK125</f>
        <v>0</v>
      </c>
      <c r="L125" s="119"/>
      <c r="M125" s="123"/>
      <c r="P125" s="124">
        <f>P126</f>
        <v>0</v>
      </c>
      <c r="R125" s="124">
        <f>R126</f>
        <v>0</v>
      </c>
      <c r="T125" s="125">
        <f>T126</f>
        <v>0</v>
      </c>
      <c r="AR125" s="120" t="s">
        <v>189</v>
      </c>
      <c r="AT125" s="126" t="s">
        <v>77</v>
      </c>
      <c r="AU125" s="126" t="s">
        <v>86</v>
      </c>
      <c r="AY125" s="120" t="s">
        <v>153</v>
      </c>
      <c r="BK125" s="127">
        <f>BK126</f>
        <v>0</v>
      </c>
    </row>
    <row r="126" spans="2:65" s="1" customFormat="1" ht="16.5" customHeight="1">
      <c r="B126" s="129"/>
      <c r="C126" s="214" t="s">
        <v>88</v>
      </c>
      <c r="D126" s="214" t="s">
        <v>155</v>
      </c>
      <c r="E126" s="215" t="s">
        <v>2521</v>
      </c>
      <c r="F126" s="216" t="s">
        <v>2520</v>
      </c>
      <c r="G126" s="217" t="s">
        <v>1034</v>
      </c>
      <c r="H126" s="218">
        <v>1</v>
      </c>
      <c r="I126" s="131"/>
      <c r="J126" s="248">
        <f>ROUND(I126*H126,2)</f>
        <v>0</v>
      </c>
      <c r="K126" s="130" t="s">
        <v>159</v>
      </c>
      <c r="L126" s="32"/>
      <c r="M126" s="132" t="s">
        <v>1</v>
      </c>
      <c r="N126" s="133" t="s">
        <v>43</v>
      </c>
      <c r="P126" s="134">
        <f>O126*H126</f>
        <v>0</v>
      </c>
      <c r="Q126" s="134">
        <v>0</v>
      </c>
      <c r="R126" s="134">
        <f>Q126*H126</f>
        <v>0</v>
      </c>
      <c r="S126" s="134">
        <v>0</v>
      </c>
      <c r="T126" s="135">
        <f>S126*H126</f>
        <v>0</v>
      </c>
      <c r="AR126" s="136" t="s">
        <v>2517</v>
      </c>
      <c r="AT126" s="136" t="s">
        <v>155</v>
      </c>
      <c r="AU126" s="136" t="s">
        <v>88</v>
      </c>
      <c r="AY126" s="17" t="s">
        <v>153</v>
      </c>
      <c r="BE126" s="137">
        <f>IF(N126="základní",J126,0)</f>
        <v>0</v>
      </c>
      <c r="BF126" s="137">
        <f>IF(N126="snížená",J126,0)</f>
        <v>0</v>
      </c>
      <c r="BG126" s="137">
        <f>IF(N126="zákl. přenesená",J126,0)</f>
        <v>0</v>
      </c>
      <c r="BH126" s="137">
        <f>IF(N126="sníž. přenesená",J126,0)</f>
        <v>0</v>
      </c>
      <c r="BI126" s="137">
        <f>IF(N126="nulová",J126,0)</f>
        <v>0</v>
      </c>
      <c r="BJ126" s="17" t="s">
        <v>86</v>
      </c>
      <c r="BK126" s="137">
        <f>ROUND(I126*H126,2)</f>
        <v>0</v>
      </c>
      <c r="BL126" s="17" t="s">
        <v>2517</v>
      </c>
      <c r="BM126" s="136" t="s">
        <v>2522</v>
      </c>
    </row>
    <row r="127" spans="2:65" s="11" customFormat="1" ht="22.8" customHeight="1">
      <c r="B127" s="119"/>
      <c r="C127" s="235"/>
      <c r="D127" s="236" t="s">
        <v>77</v>
      </c>
      <c r="E127" s="237" t="s">
        <v>2523</v>
      </c>
      <c r="F127" s="237" t="s">
        <v>2524</v>
      </c>
      <c r="G127" s="235"/>
      <c r="H127" s="235"/>
      <c r="I127" s="122"/>
      <c r="J127" s="247">
        <f>BK127</f>
        <v>0</v>
      </c>
      <c r="L127" s="119"/>
      <c r="M127" s="123"/>
      <c r="P127" s="124">
        <f>P128</f>
        <v>0</v>
      </c>
      <c r="R127" s="124">
        <f>R128</f>
        <v>0</v>
      </c>
      <c r="T127" s="125">
        <f>T128</f>
        <v>0</v>
      </c>
      <c r="AR127" s="120" t="s">
        <v>189</v>
      </c>
      <c r="AT127" s="126" t="s">
        <v>77</v>
      </c>
      <c r="AU127" s="126" t="s">
        <v>86</v>
      </c>
      <c r="AY127" s="120" t="s">
        <v>153</v>
      </c>
      <c r="BK127" s="127">
        <f>BK128</f>
        <v>0</v>
      </c>
    </row>
    <row r="128" spans="2:65" s="1" customFormat="1" ht="16.5" customHeight="1">
      <c r="B128" s="129"/>
      <c r="C128" s="214" t="s">
        <v>166</v>
      </c>
      <c r="D128" s="214" t="s">
        <v>155</v>
      </c>
      <c r="E128" s="215" t="s">
        <v>2525</v>
      </c>
      <c r="F128" s="216" t="s">
        <v>2524</v>
      </c>
      <c r="G128" s="217" t="s">
        <v>1034</v>
      </c>
      <c r="H128" s="218">
        <v>1</v>
      </c>
      <c r="I128" s="131"/>
      <c r="J128" s="248">
        <f>ROUND(I128*H128,2)</f>
        <v>0</v>
      </c>
      <c r="K128" s="130" t="s">
        <v>159</v>
      </c>
      <c r="L128" s="32"/>
      <c r="M128" s="132" t="s">
        <v>1</v>
      </c>
      <c r="N128" s="133" t="s">
        <v>43</v>
      </c>
      <c r="P128" s="134">
        <f>O128*H128</f>
        <v>0</v>
      </c>
      <c r="Q128" s="134">
        <v>0</v>
      </c>
      <c r="R128" s="134">
        <f>Q128*H128</f>
        <v>0</v>
      </c>
      <c r="S128" s="134">
        <v>0</v>
      </c>
      <c r="T128" s="135">
        <f>S128*H128</f>
        <v>0</v>
      </c>
      <c r="AR128" s="136" t="s">
        <v>2517</v>
      </c>
      <c r="AT128" s="136" t="s">
        <v>155</v>
      </c>
      <c r="AU128" s="136" t="s">
        <v>88</v>
      </c>
      <c r="AY128" s="17" t="s">
        <v>153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7" t="s">
        <v>86</v>
      </c>
      <c r="BK128" s="137">
        <f>ROUND(I128*H128,2)</f>
        <v>0</v>
      </c>
      <c r="BL128" s="17" t="s">
        <v>2517</v>
      </c>
      <c r="BM128" s="136" t="s">
        <v>2526</v>
      </c>
    </row>
    <row r="129" spans="2:65" s="11" customFormat="1" ht="22.8" customHeight="1">
      <c r="B129" s="119"/>
      <c r="C129" s="235"/>
      <c r="D129" s="236" t="s">
        <v>77</v>
      </c>
      <c r="E129" s="237" t="s">
        <v>2527</v>
      </c>
      <c r="F129" s="237" t="s">
        <v>2528</v>
      </c>
      <c r="G129" s="235"/>
      <c r="H129" s="235"/>
      <c r="I129" s="122"/>
      <c r="J129" s="247">
        <f>BK129</f>
        <v>0</v>
      </c>
      <c r="L129" s="119"/>
      <c r="M129" s="123"/>
      <c r="P129" s="124">
        <f>P130</f>
        <v>0</v>
      </c>
      <c r="R129" s="124">
        <f>R130</f>
        <v>0</v>
      </c>
      <c r="T129" s="125">
        <f>T130</f>
        <v>0</v>
      </c>
      <c r="AR129" s="120" t="s">
        <v>189</v>
      </c>
      <c r="AT129" s="126" t="s">
        <v>77</v>
      </c>
      <c r="AU129" s="126" t="s">
        <v>86</v>
      </c>
      <c r="AY129" s="120" t="s">
        <v>153</v>
      </c>
      <c r="BK129" s="127">
        <f>BK130</f>
        <v>0</v>
      </c>
    </row>
    <row r="130" spans="2:65" s="1" customFormat="1" ht="16.5" customHeight="1">
      <c r="B130" s="129"/>
      <c r="C130" s="214" t="s">
        <v>160</v>
      </c>
      <c r="D130" s="214" t="s">
        <v>155</v>
      </c>
      <c r="E130" s="215" t="s">
        <v>2529</v>
      </c>
      <c r="F130" s="216" t="s">
        <v>2528</v>
      </c>
      <c r="G130" s="217" t="s">
        <v>1034</v>
      </c>
      <c r="H130" s="218">
        <v>1</v>
      </c>
      <c r="I130" s="131"/>
      <c r="J130" s="248">
        <f>ROUND(I130*H130,2)</f>
        <v>0</v>
      </c>
      <c r="K130" s="130" t="s">
        <v>159</v>
      </c>
      <c r="L130" s="32"/>
      <c r="M130" s="164" t="s">
        <v>1</v>
      </c>
      <c r="N130" s="165" t="s">
        <v>43</v>
      </c>
      <c r="O130" s="166"/>
      <c r="P130" s="167">
        <f>O130*H130</f>
        <v>0</v>
      </c>
      <c r="Q130" s="167">
        <v>0</v>
      </c>
      <c r="R130" s="167">
        <f>Q130*H130</f>
        <v>0</v>
      </c>
      <c r="S130" s="167">
        <v>0</v>
      </c>
      <c r="T130" s="168">
        <f>S130*H130</f>
        <v>0</v>
      </c>
      <c r="AR130" s="136" t="s">
        <v>2517</v>
      </c>
      <c r="AT130" s="136" t="s">
        <v>155</v>
      </c>
      <c r="AU130" s="136" t="s">
        <v>88</v>
      </c>
      <c r="AY130" s="17" t="s">
        <v>153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7" t="s">
        <v>86</v>
      </c>
      <c r="BK130" s="137">
        <f>ROUND(I130*H130,2)</f>
        <v>0</v>
      </c>
      <c r="BL130" s="17" t="s">
        <v>2517</v>
      </c>
      <c r="BM130" s="136" t="s">
        <v>2530</v>
      </c>
    </row>
    <row r="131" spans="2:65" s="1" customFormat="1" ht="6.9" customHeight="1">
      <c r="B131" s="44"/>
      <c r="C131" s="45"/>
      <c r="D131" s="45"/>
      <c r="E131" s="45"/>
      <c r="F131" s="45"/>
      <c r="G131" s="45"/>
      <c r="H131" s="45"/>
      <c r="I131" s="45"/>
      <c r="J131" s="45"/>
      <c r="K131" s="45"/>
      <c r="L131" s="32"/>
    </row>
  </sheetData>
  <sheetProtection algorithmName="SHA-512" hashValue="6RGLbSkTtnA9IOQoZkn1tWZaSgatBFpdIE19Y1HUB9gfKD6PxzXDEB79aKP0SZBmIAYWZ6mdoJJj7qAz0miWtw==" saltValue="jObaZ6zfen6+h6GLm3rWVw==" spinCount="100000" sheet="1" objects="1" scenarios="1"/>
  <autoFilter ref="C120:K130" xr:uid="{00000000-0009-0000-0000-000006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2023-24-01 - Změna stavby...</vt:lpstr>
      <vt:lpstr>2023-24-02 - Zdravotně-te...</vt:lpstr>
      <vt:lpstr>2023-24-03 - Ústřední vyt...</vt:lpstr>
      <vt:lpstr>2023-24-04 - Elektroinsta...</vt:lpstr>
      <vt:lpstr>2023-24-05 - Specifikace VZT</vt:lpstr>
      <vt:lpstr>2023-24-06 - Vedlejší roz...</vt:lpstr>
      <vt:lpstr>'2023-24-01 - Změna stavby...'!Názvy_tisku</vt:lpstr>
      <vt:lpstr>'2023-24-02 - Zdravotně-te...'!Názvy_tisku</vt:lpstr>
      <vt:lpstr>'2023-24-03 - Ústřední vyt...'!Názvy_tisku</vt:lpstr>
      <vt:lpstr>'2023-24-04 - Elektroinsta...'!Názvy_tisku</vt:lpstr>
      <vt:lpstr>'2023-24-05 - Specifikace VZT'!Názvy_tisku</vt:lpstr>
      <vt:lpstr>'2023-24-06 - Vedlejší roz...'!Názvy_tisku</vt:lpstr>
      <vt:lpstr>'Rekapitulace stavby'!Názvy_tisku</vt:lpstr>
      <vt:lpstr>'2023-24-01 - Změna stavby...'!Oblast_tisku</vt:lpstr>
      <vt:lpstr>'2023-24-02 - Zdravotně-te...'!Oblast_tisku</vt:lpstr>
      <vt:lpstr>'2023-24-03 - Ústřední vyt...'!Oblast_tisku</vt:lpstr>
      <vt:lpstr>'2023-24-04 - Elektroinsta...'!Oblast_tisku</vt:lpstr>
      <vt:lpstr>'2023-24-05 - Specifikace VZT'!Oblast_tisku</vt:lpstr>
      <vt:lpstr>'2023-24-06 - Vedlejší roz...'!Oblast_tisku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Šácha</dc:creator>
  <cp:lastModifiedBy>Radek Vraný</cp:lastModifiedBy>
  <dcterms:created xsi:type="dcterms:W3CDTF">2023-09-03T19:03:02Z</dcterms:created>
  <dcterms:modified xsi:type="dcterms:W3CDTF">2023-11-08T15:41:19Z</dcterms:modified>
</cp:coreProperties>
</file>