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Users\Alex\Documents\ALEX - IN-ING\KŘEŠICE\01 ZPEVNĚNÉ PLOCHY NUČNICE\"/>
    </mc:Choice>
  </mc:AlternateContent>
  <xr:revisionPtr revIDLastSave="0" documentId="13_ncr:1_{F94CF715-3A3D-417D-BF3B-41962E182CD2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kapitulace stavby" sheetId="1" r:id="rId1"/>
    <sheet name="58.1 - komunikace" sheetId="2" r:id="rId2"/>
    <sheet name="58,2 - VRN" sheetId="3" r:id="rId3"/>
    <sheet name="Pokyny pro vyplnění" sheetId="4" r:id="rId4"/>
  </sheets>
  <definedNames>
    <definedName name="_xlnm._FilterDatabase" localSheetId="2" hidden="1">'58,2 - VRN'!$C$80:$K$95</definedName>
    <definedName name="_xlnm._FilterDatabase" localSheetId="1" hidden="1">'58.1 - komunikace'!$C$86:$K$412</definedName>
    <definedName name="_xlnm.Print_Titles" localSheetId="2">'58,2 - VRN'!$80:$80</definedName>
    <definedName name="_xlnm.Print_Titles" localSheetId="1">'58.1 - komunikace'!$86:$86</definedName>
    <definedName name="_xlnm.Print_Titles" localSheetId="0">'Rekapitulace stavby'!$52:$52</definedName>
    <definedName name="_xlnm.Print_Area" localSheetId="2">'58,2 - VRN'!$C$4:$J$39,'58,2 - VRN'!$C$45:$J$62,'58,2 - VRN'!$C$68:$K$95</definedName>
    <definedName name="_xlnm.Print_Area" localSheetId="1">'58.1 - komunikace'!$C$4:$J$39,'58.1 - komunikace'!$C$45:$J$68,'58.1 - komunikace'!$C$74:$K$412</definedName>
    <definedName name="_xlnm.Print_Area" localSheetId="3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/>
  <c r="BI95" i="3"/>
  <c r="BH95" i="3"/>
  <c r="BG95" i="3"/>
  <c r="BF95" i="3"/>
  <c r="T95" i="3"/>
  <c r="R95" i="3"/>
  <c r="P95" i="3"/>
  <c r="BK95" i="3"/>
  <c r="J95" i="3"/>
  <c r="BE95" i="3" s="1"/>
  <c r="BI94" i="3"/>
  <c r="BH94" i="3"/>
  <c r="BG94" i="3"/>
  <c r="BF94" i="3"/>
  <c r="T94" i="3"/>
  <c r="R94" i="3"/>
  <c r="P94" i="3"/>
  <c r="BK94" i="3"/>
  <c r="J94" i="3"/>
  <c r="BE94" i="3" s="1"/>
  <c r="BI92" i="3"/>
  <c r="BH92" i="3"/>
  <c r="BG92" i="3"/>
  <c r="BF92" i="3"/>
  <c r="T92" i="3"/>
  <c r="R92" i="3"/>
  <c r="P92" i="3"/>
  <c r="BK92" i="3"/>
  <c r="J92" i="3"/>
  <c r="BE92" i="3"/>
  <c r="BI90" i="3"/>
  <c r="BH90" i="3"/>
  <c r="BG90" i="3"/>
  <c r="BF90" i="3"/>
  <c r="T90" i="3"/>
  <c r="R90" i="3"/>
  <c r="P90" i="3"/>
  <c r="BK90" i="3"/>
  <c r="J90" i="3"/>
  <c r="BE90" i="3"/>
  <c r="BI89" i="3"/>
  <c r="BH89" i="3"/>
  <c r="BG89" i="3"/>
  <c r="F35" i="3" s="1"/>
  <c r="BB56" i="1" s="1"/>
  <c r="BF89" i="3"/>
  <c r="T89" i="3"/>
  <c r="R89" i="3"/>
  <c r="P89" i="3"/>
  <c r="BK89" i="3"/>
  <c r="J89" i="3"/>
  <c r="BE89" i="3" s="1"/>
  <c r="BI87" i="3"/>
  <c r="F37" i="3" s="1"/>
  <c r="BD56" i="1" s="1"/>
  <c r="BH87" i="3"/>
  <c r="BG87" i="3"/>
  <c r="BF87" i="3"/>
  <c r="T87" i="3"/>
  <c r="R87" i="3"/>
  <c r="P87" i="3"/>
  <c r="BK87" i="3"/>
  <c r="J87" i="3"/>
  <c r="BE87" i="3" s="1"/>
  <c r="BI86" i="3"/>
  <c r="BH86" i="3"/>
  <c r="BG86" i="3"/>
  <c r="BF86" i="3"/>
  <c r="T86" i="3"/>
  <c r="T83" i="3" s="1"/>
  <c r="T82" i="3" s="1"/>
  <c r="T81" i="3" s="1"/>
  <c r="R86" i="3"/>
  <c r="P86" i="3"/>
  <c r="P83" i="3" s="1"/>
  <c r="P82" i="3" s="1"/>
  <c r="P81" i="3" s="1"/>
  <c r="AU56" i="1" s="1"/>
  <c r="BK86" i="3"/>
  <c r="J86" i="3"/>
  <c r="BE86" i="3"/>
  <c r="BI84" i="3"/>
  <c r="BH84" i="3"/>
  <c r="F36" i="3"/>
  <c r="BC56" i="1" s="1"/>
  <c r="BG84" i="3"/>
  <c r="BF84" i="3"/>
  <c r="J34" i="3"/>
  <c r="AW56" i="1" s="1"/>
  <c r="F34" i="3"/>
  <c r="BA56" i="1" s="1"/>
  <c r="T84" i="3"/>
  <c r="R84" i="3"/>
  <c r="R83" i="3" s="1"/>
  <c r="R82" i="3" s="1"/>
  <c r="R81" i="3" s="1"/>
  <c r="P84" i="3"/>
  <c r="BK84" i="3"/>
  <c r="BK83" i="3"/>
  <c r="J83" i="3" s="1"/>
  <c r="J61" i="3" s="1"/>
  <c r="J84" i="3"/>
  <c r="BE84" i="3" s="1"/>
  <c r="J78" i="3"/>
  <c r="J77" i="3"/>
  <c r="F77" i="3"/>
  <c r="F75" i="3"/>
  <c r="E73" i="3"/>
  <c r="J55" i="3"/>
  <c r="J54" i="3"/>
  <c r="F54" i="3"/>
  <c r="F52" i="3"/>
  <c r="E50" i="3"/>
  <c r="J18" i="3"/>
  <c r="E18" i="3"/>
  <c r="F55" i="3" s="1"/>
  <c r="F78" i="3"/>
  <c r="J17" i="3"/>
  <c r="J12" i="3"/>
  <c r="J75" i="3" s="1"/>
  <c r="E7" i="3"/>
  <c r="E71" i="3"/>
  <c r="E48" i="3"/>
  <c r="J37" i="2"/>
  <c r="J36" i="2"/>
  <c r="AY55" i="1" s="1"/>
  <c r="J35" i="2"/>
  <c r="AX55" i="1"/>
  <c r="BI411" i="2"/>
  <c r="BH411" i="2"/>
  <c r="BG411" i="2"/>
  <c r="BF411" i="2"/>
  <c r="T411" i="2"/>
  <c r="R411" i="2"/>
  <c r="P411" i="2"/>
  <c r="BK411" i="2"/>
  <c r="J411" i="2"/>
  <c r="BE411" i="2"/>
  <c r="BI408" i="2"/>
  <c r="BH408" i="2"/>
  <c r="BG408" i="2"/>
  <c r="BF408" i="2"/>
  <c r="T408" i="2"/>
  <c r="R408" i="2"/>
  <c r="P408" i="2"/>
  <c r="BK408" i="2"/>
  <c r="J408" i="2"/>
  <c r="BE408" i="2" s="1"/>
  <c r="BI405" i="2"/>
  <c r="BH405" i="2"/>
  <c r="BG405" i="2"/>
  <c r="BF405" i="2"/>
  <c r="T405" i="2"/>
  <c r="R405" i="2"/>
  <c r="P405" i="2"/>
  <c r="BK405" i="2"/>
  <c r="J405" i="2"/>
  <c r="BE405" i="2" s="1"/>
  <c r="BI403" i="2"/>
  <c r="BH403" i="2"/>
  <c r="BG403" i="2"/>
  <c r="BF403" i="2"/>
  <c r="T403" i="2"/>
  <c r="R403" i="2"/>
  <c r="P403" i="2"/>
  <c r="BK403" i="2"/>
  <c r="J403" i="2"/>
  <c r="BE403" i="2"/>
  <c r="BI400" i="2"/>
  <c r="BH400" i="2"/>
  <c r="BG400" i="2"/>
  <c r="BF400" i="2"/>
  <c r="T400" i="2"/>
  <c r="R400" i="2"/>
  <c r="P400" i="2"/>
  <c r="BK400" i="2"/>
  <c r="J400" i="2"/>
  <c r="BE400" i="2"/>
  <c r="BI397" i="2"/>
  <c r="BH397" i="2"/>
  <c r="BG397" i="2"/>
  <c r="BF397" i="2"/>
  <c r="T397" i="2"/>
  <c r="R397" i="2"/>
  <c r="P397" i="2"/>
  <c r="BK397" i="2"/>
  <c r="J397" i="2"/>
  <c r="BE397" i="2" s="1"/>
  <c r="BI394" i="2"/>
  <c r="BH394" i="2"/>
  <c r="BG394" i="2"/>
  <c r="BF394" i="2"/>
  <c r="T394" i="2"/>
  <c r="R394" i="2"/>
  <c r="P394" i="2"/>
  <c r="BK394" i="2"/>
  <c r="J394" i="2"/>
  <c r="BE394" i="2" s="1"/>
  <c r="BI392" i="2"/>
  <c r="BH392" i="2"/>
  <c r="BG392" i="2"/>
  <c r="BF392" i="2"/>
  <c r="T392" i="2"/>
  <c r="R392" i="2"/>
  <c r="P392" i="2"/>
  <c r="P388" i="2" s="1"/>
  <c r="BK392" i="2"/>
  <c r="J392" i="2"/>
  <c r="BE392" i="2"/>
  <c r="BI389" i="2"/>
  <c r="BH389" i="2"/>
  <c r="BG389" i="2"/>
  <c r="BF389" i="2"/>
  <c r="T389" i="2"/>
  <c r="T388" i="2" s="1"/>
  <c r="R389" i="2"/>
  <c r="R388" i="2"/>
  <c r="P389" i="2"/>
  <c r="BK389" i="2"/>
  <c r="BK388" i="2" s="1"/>
  <c r="J388" i="2" s="1"/>
  <c r="J67" i="2" s="1"/>
  <c r="J389" i="2"/>
  <c r="BE389" i="2" s="1"/>
  <c r="BI384" i="2"/>
  <c r="BH384" i="2"/>
  <c r="BG384" i="2"/>
  <c r="BF384" i="2"/>
  <c r="T384" i="2"/>
  <c r="R384" i="2"/>
  <c r="P384" i="2"/>
  <c r="BK384" i="2"/>
  <c r="J384" i="2"/>
  <c r="BE384" i="2"/>
  <c r="BI381" i="2"/>
  <c r="BH381" i="2"/>
  <c r="BG381" i="2"/>
  <c r="BF381" i="2"/>
  <c r="T381" i="2"/>
  <c r="R381" i="2"/>
  <c r="P381" i="2"/>
  <c r="BK381" i="2"/>
  <c r="J381" i="2"/>
  <c r="BE381" i="2" s="1"/>
  <c r="BI378" i="2"/>
  <c r="BH378" i="2"/>
  <c r="BG378" i="2"/>
  <c r="BF378" i="2"/>
  <c r="T378" i="2"/>
  <c r="R378" i="2"/>
  <c r="P378" i="2"/>
  <c r="BK378" i="2"/>
  <c r="J378" i="2"/>
  <c r="BE378" i="2" s="1"/>
  <c r="BI375" i="2"/>
  <c r="BH375" i="2"/>
  <c r="BG375" i="2"/>
  <c r="BF375" i="2"/>
  <c r="T375" i="2"/>
  <c r="R375" i="2"/>
  <c r="P375" i="2"/>
  <c r="BK375" i="2"/>
  <c r="J375" i="2"/>
  <c r="BE375" i="2"/>
  <c r="BI372" i="2"/>
  <c r="BH372" i="2"/>
  <c r="BG372" i="2"/>
  <c r="BF372" i="2"/>
  <c r="T372" i="2"/>
  <c r="R372" i="2"/>
  <c r="P372" i="2"/>
  <c r="BK372" i="2"/>
  <c r="J372" i="2"/>
  <c r="BE372" i="2"/>
  <c r="BI369" i="2"/>
  <c r="BH369" i="2"/>
  <c r="BG369" i="2"/>
  <c r="BF369" i="2"/>
  <c r="T369" i="2"/>
  <c r="R369" i="2"/>
  <c r="P369" i="2"/>
  <c r="BK369" i="2"/>
  <c r="J369" i="2"/>
  <c r="BE369" i="2" s="1"/>
  <c r="BI366" i="2"/>
  <c r="BH366" i="2"/>
  <c r="BG366" i="2"/>
  <c r="BF366" i="2"/>
  <c r="T366" i="2"/>
  <c r="R366" i="2"/>
  <c r="P366" i="2"/>
  <c r="BK366" i="2"/>
  <c r="J366" i="2"/>
  <c r="BE366" i="2" s="1"/>
  <c r="BI364" i="2"/>
  <c r="BH364" i="2"/>
  <c r="BG364" i="2"/>
  <c r="BF364" i="2"/>
  <c r="T364" i="2"/>
  <c r="R364" i="2"/>
  <c r="P364" i="2"/>
  <c r="BK364" i="2"/>
  <c r="J364" i="2"/>
  <c r="BE364" i="2"/>
  <c r="BI362" i="2"/>
  <c r="BH362" i="2"/>
  <c r="BG362" i="2"/>
  <c r="BF362" i="2"/>
  <c r="T362" i="2"/>
  <c r="R362" i="2"/>
  <c r="P362" i="2"/>
  <c r="BK362" i="2"/>
  <c r="J362" i="2"/>
  <c r="BE362" i="2"/>
  <c r="BI360" i="2"/>
  <c r="BH360" i="2"/>
  <c r="BG360" i="2"/>
  <c r="BF360" i="2"/>
  <c r="T360" i="2"/>
  <c r="R360" i="2"/>
  <c r="P360" i="2"/>
  <c r="BK360" i="2"/>
  <c r="J360" i="2"/>
  <c r="BE360" i="2" s="1"/>
  <c r="BI358" i="2"/>
  <c r="BH358" i="2"/>
  <c r="BG358" i="2"/>
  <c r="BF358" i="2"/>
  <c r="T358" i="2"/>
  <c r="R358" i="2"/>
  <c r="P358" i="2"/>
  <c r="BK358" i="2"/>
  <c r="J358" i="2"/>
  <c r="BE358" i="2" s="1"/>
  <c r="BI355" i="2"/>
  <c r="BH355" i="2"/>
  <c r="BG355" i="2"/>
  <c r="BF355" i="2"/>
  <c r="T355" i="2"/>
  <c r="R355" i="2"/>
  <c r="P355" i="2"/>
  <c r="BK355" i="2"/>
  <c r="J355" i="2"/>
  <c r="BE355" i="2"/>
  <c r="BI352" i="2"/>
  <c r="BH352" i="2"/>
  <c r="BG352" i="2"/>
  <c r="BF352" i="2"/>
  <c r="T352" i="2"/>
  <c r="R352" i="2"/>
  <c r="P352" i="2"/>
  <c r="BK352" i="2"/>
  <c r="J352" i="2"/>
  <c r="BE352" i="2"/>
  <c r="BI350" i="2"/>
  <c r="BH350" i="2"/>
  <c r="BG350" i="2"/>
  <c r="BF350" i="2"/>
  <c r="T350" i="2"/>
  <c r="R350" i="2"/>
  <c r="P350" i="2"/>
  <c r="BK350" i="2"/>
  <c r="J350" i="2"/>
  <c r="BE350" i="2" s="1"/>
  <c r="BI348" i="2"/>
  <c r="BH348" i="2"/>
  <c r="BG348" i="2"/>
  <c r="BF348" i="2"/>
  <c r="T348" i="2"/>
  <c r="R348" i="2"/>
  <c r="P348" i="2"/>
  <c r="BK348" i="2"/>
  <c r="J348" i="2"/>
  <c r="BE348" i="2" s="1"/>
  <c r="BI346" i="2"/>
  <c r="BH346" i="2"/>
  <c r="BG346" i="2"/>
  <c r="BF346" i="2"/>
  <c r="T346" i="2"/>
  <c r="R346" i="2"/>
  <c r="P346" i="2"/>
  <c r="BK346" i="2"/>
  <c r="J346" i="2"/>
  <c r="BE346" i="2"/>
  <c r="BI344" i="2"/>
  <c r="BH344" i="2"/>
  <c r="BG344" i="2"/>
  <c r="BF344" i="2"/>
  <c r="T344" i="2"/>
  <c r="R344" i="2"/>
  <c r="P344" i="2"/>
  <c r="BK344" i="2"/>
  <c r="J344" i="2"/>
  <c r="BE344" i="2"/>
  <c r="BI342" i="2"/>
  <c r="BH342" i="2"/>
  <c r="BG342" i="2"/>
  <c r="BF342" i="2"/>
  <c r="T342" i="2"/>
  <c r="R342" i="2"/>
  <c r="P342" i="2"/>
  <c r="BK342" i="2"/>
  <c r="J342" i="2"/>
  <c r="BE342" i="2" s="1"/>
  <c r="BI338" i="2"/>
  <c r="BH338" i="2"/>
  <c r="BG338" i="2"/>
  <c r="BF338" i="2"/>
  <c r="T338" i="2"/>
  <c r="R338" i="2"/>
  <c r="P338" i="2"/>
  <c r="BK338" i="2"/>
  <c r="J338" i="2"/>
  <c r="BE338" i="2" s="1"/>
  <c r="BI335" i="2"/>
  <c r="BH335" i="2"/>
  <c r="BG335" i="2"/>
  <c r="BF335" i="2"/>
  <c r="T335" i="2"/>
  <c r="R335" i="2"/>
  <c r="P335" i="2"/>
  <c r="BK335" i="2"/>
  <c r="J335" i="2"/>
  <c r="BE335" i="2"/>
  <c r="BI332" i="2"/>
  <c r="BH332" i="2"/>
  <c r="BG332" i="2"/>
  <c r="BF332" i="2"/>
  <c r="T332" i="2"/>
  <c r="R332" i="2"/>
  <c r="P332" i="2"/>
  <c r="BK332" i="2"/>
  <c r="J332" i="2"/>
  <c r="BE332" i="2"/>
  <c r="BI329" i="2"/>
  <c r="BH329" i="2"/>
  <c r="BG329" i="2"/>
  <c r="BF329" i="2"/>
  <c r="T329" i="2"/>
  <c r="R329" i="2"/>
  <c r="P329" i="2"/>
  <c r="BK329" i="2"/>
  <c r="J329" i="2"/>
  <c r="BE329" i="2" s="1"/>
  <c r="BI327" i="2"/>
  <c r="BH327" i="2"/>
  <c r="BG327" i="2"/>
  <c r="BF327" i="2"/>
  <c r="T327" i="2"/>
  <c r="R327" i="2"/>
  <c r="P327" i="2"/>
  <c r="BK327" i="2"/>
  <c r="J327" i="2"/>
  <c r="BE327" i="2" s="1"/>
  <c r="BI324" i="2"/>
  <c r="BH324" i="2"/>
  <c r="BG324" i="2"/>
  <c r="BF324" i="2"/>
  <c r="T324" i="2"/>
  <c r="R324" i="2"/>
  <c r="P324" i="2"/>
  <c r="BK324" i="2"/>
  <c r="J324" i="2"/>
  <c r="BE324" i="2"/>
  <c r="BI321" i="2"/>
  <c r="BH321" i="2"/>
  <c r="BG321" i="2"/>
  <c r="BF321" i="2"/>
  <c r="T321" i="2"/>
  <c r="T317" i="2" s="1"/>
  <c r="R321" i="2"/>
  <c r="R317" i="2" s="1"/>
  <c r="P321" i="2"/>
  <c r="BK321" i="2"/>
  <c r="J321" i="2"/>
  <c r="BE321" i="2"/>
  <c r="BI318" i="2"/>
  <c r="BH318" i="2"/>
  <c r="BG318" i="2"/>
  <c r="BF318" i="2"/>
  <c r="T318" i="2"/>
  <c r="R318" i="2"/>
  <c r="P318" i="2"/>
  <c r="P317" i="2" s="1"/>
  <c r="BK318" i="2"/>
  <c r="J318" i="2"/>
  <c r="BE318" i="2" s="1"/>
  <c r="BI310" i="2"/>
  <c r="BH310" i="2"/>
  <c r="BG310" i="2"/>
  <c r="BF310" i="2"/>
  <c r="T310" i="2"/>
  <c r="R310" i="2"/>
  <c r="P310" i="2"/>
  <c r="BK310" i="2"/>
  <c r="J310" i="2"/>
  <c r="BE310" i="2" s="1"/>
  <c r="BI308" i="2"/>
  <c r="BH308" i="2"/>
  <c r="BG308" i="2"/>
  <c r="BF308" i="2"/>
  <c r="T308" i="2"/>
  <c r="R308" i="2"/>
  <c r="P308" i="2"/>
  <c r="BK308" i="2"/>
  <c r="J308" i="2"/>
  <c r="BE308" i="2" s="1"/>
  <c r="BI306" i="2"/>
  <c r="BH306" i="2"/>
  <c r="BG306" i="2"/>
  <c r="BF306" i="2"/>
  <c r="T306" i="2"/>
  <c r="R306" i="2"/>
  <c r="P306" i="2"/>
  <c r="BK306" i="2"/>
  <c r="J306" i="2"/>
  <c r="BE306" i="2"/>
  <c r="BI303" i="2"/>
  <c r="BH303" i="2"/>
  <c r="BG303" i="2"/>
  <c r="BF303" i="2"/>
  <c r="T303" i="2"/>
  <c r="R303" i="2"/>
  <c r="P303" i="2"/>
  <c r="BK303" i="2"/>
  <c r="J303" i="2"/>
  <c r="BE303" i="2"/>
  <c r="BI300" i="2"/>
  <c r="BH300" i="2"/>
  <c r="BG300" i="2"/>
  <c r="BF300" i="2"/>
  <c r="T300" i="2"/>
  <c r="R300" i="2"/>
  <c r="P300" i="2"/>
  <c r="BK300" i="2"/>
  <c r="J300" i="2"/>
  <c r="BE300" i="2" s="1"/>
  <c r="BI298" i="2"/>
  <c r="BH298" i="2"/>
  <c r="BG298" i="2"/>
  <c r="BF298" i="2"/>
  <c r="T298" i="2"/>
  <c r="R298" i="2"/>
  <c r="P298" i="2"/>
  <c r="BK298" i="2"/>
  <c r="J298" i="2"/>
  <c r="BE298" i="2" s="1"/>
  <c r="BI293" i="2"/>
  <c r="BH293" i="2"/>
  <c r="BG293" i="2"/>
  <c r="BF293" i="2"/>
  <c r="T293" i="2"/>
  <c r="R293" i="2"/>
  <c r="P293" i="2"/>
  <c r="BK293" i="2"/>
  <c r="J293" i="2"/>
  <c r="BE293" i="2"/>
  <c r="BI291" i="2"/>
  <c r="BH291" i="2"/>
  <c r="BG291" i="2"/>
  <c r="BF291" i="2"/>
  <c r="T291" i="2"/>
  <c r="R291" i="2"/>
  <c r="P291" i="2"/>
  <c r="BK291" i="2"/>
  <c r="J291" i="2"/>
  <c r="BE291" i="2"/>
  <c r="BI281" i="2"/>
  <c r="BH281" i="2"/>
  <c r="BG281" i="2"/>
  <c r="BF281" i="2"/>
  <c r="T281" i="2"/>
  <c r="R281" i="2"/>
  <c r="P281" i="2"/>
  <c r="BK281" i="2"/>
  <c r="J281" i="2"/>
  <c r="BE281" i="2" s="1"/>
  <c r="BI279" i="2"/>
  <c r="BH279" i="2"/>
  <c r="BG279" i="2"/>
  <c r="BF279" i="2"/>
  <c r="T279" i="2"/>
  <c r="R279" i="2"/>
  <c r="P279" i="2"/>
  <c r="BK279" i="2"/>
  <c r="J279" i="2"/>
  <c r="BE279" i="2" s="1"/>
  <c r="BI277" i="2"/>
  <c r="BH277" i="2"/>
  <c r="BG277" i="2"/>
  <c r="BF277" i="2"/>
  <c r="T277" i="2"/>
  <c r="R277" i="2"/>
  <c r="P277" i="2"/>
  <c r="BK277" i="2"/>
  <c r="J277" i="2"/>
  <c r="BE277" i="2"/>
  <c r="BI275" i="2"/>
  <c r="BH275" i="2"/>
  <c r="BG275" i="2"/>
  <c r="BF275" i="2"/>
  <c r="T275" i="2"/>
  <c r="R275" i="2"/>
  <c r="P275" i="2"/>
  <c r="BK275" i="2"/>
  <c r="J275" i="2"/>
  <c r="BE275" i="2"/>
  <c r="BI273" i="2"/>
  <c r="BH273" i="2"/>
  <c r="BG273" i="2"/>
  <c r="BF273" i="2"/>
  <c r="T273" i="2"/>
  <c r="R273" i="2"/>
  <c r="P273" i="2"/>
  <c r="BK273" i="2"/>
  <c r="J273" i="2"/>
  <c r="BE273" i="2" s="1"/>
  <c r="BI271" i="2"/>
  <c r="BH271" i="2"/>
  <c r="BG271" i="2"/>
  <c r="BF271" i="2"/>
  <c r="T271" i="2"/>
  <c r="R271" i="2"/>
  <c r="P271" i="2"/>
  <c r="BK271" i="2"/>
  <c r="J271" i="2"/>
  <c r="BE271" i="2" s="1"/>
  <c r="BI269" i="2"/>
  <c r="BH269" i="2"/>
  <c r="BG269" i="2"/>
  <c r="BF269" i="2"/>
  <c r="T269" i="2"/>
  <c r="R269" i="2"/>
  <c r="P269" i="2"/>
  <c r="BK269" i="2"/>
  <c r="J269" i="2"/>
  <c r="BE269" i="2"/>
  <c r="BI267" i="2"/>
  <c r="BH267" i="2"/>
  <c r="BG267" i="2"/>
  <c r="BF267" i="2"/>
  <c r="T267" i="2"/>
  <c r="T262" i="2" s="1"/>
  <c r="R267" i="2"/>
  <c r="R262" i="2" s="1"/>
  <c r="P267" i="2"/>
  <c r="BK267" i="2"/>
  <c r="J267" i="2"/>
  <c r="BE267" i="2"/>
  <c r="BI263" i="2"/>
  <c r="BH263" i="2"/>
  <c r="BG263" i="2"/>
  <c r="BF263" i="2"/>
  <c r="T263" i="2"/>
  <c r="R263" i="2"/>
  <c r="P263" i="2"/>
  <c r="P262" i="2" s="1"/>
  <c r="BK263" i="2"/>
  <c r="BK262" i="2" s="1"/>
  <c r="J262" i="2" s="1"/>
  <c r="J65" i="2" s="1"/>
  <c r="J263" i="2"/>
  <c r="BE263" i="2" s="1"/>
  <c r="BI259" i="2"/>
  <c r="BH259" i="2"/>
  <c r="BG259" i="2"/>
  <c r="BF259" i="2"/>
  <c r="T259" i="2"/>
  <c r="R259" i="2"/>
  <c r="P259" i="2"/>
  <c r="BK259" i="2"/>
  <c r="J259" i="2"/>
  <c r="BE259" i="2" s="1"/>
  <c r="BI256" i="2"/>
  <c r="BH256" i="2"/>
  <c r="BG256" i="2"/>
  <c r="BF256" i="2"/>
  <c r="T256" i="2"/>
  <c r="R256" i="2"/>
  <c r="P256" i="2"/>
  <c r="BK256" i="2"/>
  <c r="J256" i="2"/>
  <c r="BE256" i="2" s="1"/>
  <c r="BI254" i="2"/>
  <c r="BH254" i="2"/>
  <c r="BG254" i="2"/>
  <c r="BF254" i="2"/>
  <c r="T254" i="2"/>
  <c r="R254" i="2"/>
  <c r="P254" i="2"/>
  <c r="BK254" i="2"/>
  <c r="J254" i="2"/>
  <c r="BE254" i="2"/>
  <c r="BI251" i="2"/>
  <c r="BH251" i="2"/>
  <c r="BG251" i="2"/>
  <c r="BF251" i="2"/>
  <c r="T251" i="2"/>
  <c r="R251" i="2"/>
  <c r="P251" i="2"/>
  <c r="BK251" i="2"/>
  <c r="J251" i="2"/>
  <c r="BE251" i="2"/>
  <c r="BI249" i="2"/>
  <c r="BH249" i="2"/>
  <c r="BG249" i="2"/>
  <c r="BF249" i="2"/>
  <c r="T249" i="2"/>
  <c r="R249" i="2"/>
  <c r="P249" i="2"/>
  <c r="BK249" i="2"/>
  <c r="J249" i="2"/>
  <c r="BE249" i="2" s="1"/>
  <c r="BI246" i="2"/>
  <c r="BH246" i="2"/>
  <c r="BG246" i="2"/>
  <c r="BF246" i="2"/>
  <c r="T246" i="2"/>
  <c r="R246" i="2"/>
  <c r="P246" i="2"/>
  <c r="BK246" i="2"/>
  <c r="J246" i="2"/>
  <c r="BE246" i="2" s="1"/>
  <c r="BI243" i="2"/>
  <c r="BH243" i="2"/>
  <c r="BG243" i="2"/>
  <c r="BF243" i="2"/>
  <c r="T243" i="2"/>
  <c r="R243" i="2"/>
  <c r="P243" i="2"/>
  <c r="BK243" i="2"/>
  <c r="J243" i="2"/>
  <c r="BE243" i="2"/>
  <c r="BI240" i="2"/>
  <c r="BH240" i="2"/>
  <c r="BG240" i="2"/>
  <c r="BF240" i="2"/>
  <c r="T240" i="2"/>
  <c r="R240" i="2"/>
  <c r="P240" i="2"/>
  <c r="BK240" i="2"/>
  <c r="J240" i="2"/>
  <c r="BE240" i="2"/>
  <c r="BI237" i="2"/>
  <c r="BH237" i="2"/>
  <c r="BG237" i="2"/>
  <c r="BF237" i="2"/>
  <c r="T237" i="2"/>
  <c r="R237" i="2"/>
  <c r="P237" i="2"/>
  <c r="BK237" i="2"/>
  <c r="J237" i="2"/>
  <c r="BE237" i="2" s="1"/>
  <c r="BI234" i="2"/>
  <c r="BH234" i="2"/>
  <c r="BG234" i="2"/>
  <c r="BF234" i="2"/>
  <c r="T234" i="2"/>
  <c r="R234" i="2"/>
  <c r="P234" i="2"/>
  <c r="BK234" i="2"/>
  <c r="J234" i="2"/>
  <c r="BE234" i="2" s="1"/>
  <c r="BI232" i="2"/>
  <c r="BH232" i="2"/>
  <c r="BG232" i="2"/>
  <c r="BF232" i="2"/>
  <c r="T232" i="2"/>
  <c r="R232" i="2"/>
  <c r="P232" i="2"/>
  <c r="BK232" i="2"/>
  <c r="J232" i="2"/>
  <c r="BE232" i="2"/>
  <c r="BI229" i="2"/>
  <c r="BH229" i="2"/>
  <c r="BG229" i="2"/>
  <c r="BF229" i="2"/>
  <c r="T229" i="2"/>
  <c r="R229" i="2"/>
  <c r="P229" i="2"/>
  <c r="BK229" i="2"/>
  <c r="J229" i="2"/>
  <c r="BE229" i="2"/>
  <c r="BI227" i="2"/>
  <c r="BH227" i="2"/>
  <c r="BG227" i="2"/>
  <c r="BF227" i="2"/>
  <c r="T227" i="2"/>
  <c r="R227" i="2"/>
  <c r="P227" i="2"/>
  <c r="BK227" i="2"/>
  <c r="J227" i="2"/>
  <c r="BE227" i="2" s="1"/>
  <c r="BI225" i="2"/>
  <c r="BH225" i="2"/>
  <c r="BG225" i="2"/>
  <c r="BF225" i="2"/>
  <c r="T225" i="2"/>
  <c r="R225" i="2"/>
  <c r="P225" i="2"/>
  <c r="BK225" i="2"/>
  <c r="J225" i="2"/>
  <c r="BE225" i="2" s="1"/>
  <c r="BI223" i="2"/>
  <c r="BH223" i="2"/>
  <c r="BG223" i="2"/>
  <c r="BF223" i="2"/>
  <c r="T223" i="2"/>
  <c r="R223" i="2"/>
  <c r="P223" i="2"/>
  <c r="P215" i="2" s="1"/>
  <c r="BK223" i="2"/>
  <c r="J223" i="2"/>
  <c r="BE223" i="2"/>
  <c r="BI216" i="2"/>
  <c r="BH216" i="2"/>
  <c r="BG216" i="2"/>
  <c r="BF216" i="2"/>
  <c r="T216" i="2"/>
  <c r="T215" i="2" s="1"/>
  <c r="R216" i="2"/>
  <c r="R215" i="2"/>
  <c r="P216" i="2"/>
  <c r="BK216" i="2"/>
  <c r="BK215" i="2" s="1"/>
  <c r="J215" i="2" s="1"/>
  <c r="J64" i="2" s="1"/>
  <c r="J216" i="2"/>
  <c r="BE216" i="2" s="1"/>
  <c r="BI212" i="2"/>
  <c r="BH212" i="2"/>
  <c r="BG212" i="2"/>
  <c r="BF212" i="2"/>
  <c r="T212" i="2"/>
  <c r="R212" i="2"/>
  <c r="P212" i="2"/>
  <c r="BK212" i="2"/>
  <c r="J212" i="2"/>
  <c r="BE212" i="2"/>
  <c r="BI210" i="2"/>
  <c r="BH210" i="2"/>
  <c r="BG210" i="2"/>
  <c r="BF210" i="2"/>
  <c r="T210" i="2"/>
  <c r="R210" i="2"/>
  <c r="P210" i="2"/>
  <c r="BK210" i="2"/>
  <c r="J210" i="2"/>
  <c r="BE210" i="2" s="1"/>
  <c r="BI208" i="2"/>
  <c r="BH208" i="2"/>
  <c r="BG208" i="2"/>
  <c r="BF208" i="2"/>
  <c r="T208" i="2"/>
  <c r="R208" i="2"/>
  <c r="P208" i="2"/>
  <c r="BK208" i="2"/>
  <c r="J208" i="2"/>
  <c r="BE208" i="2" s="1"/>
  <c r="BI205" i="2"/>
  <c r="BH205" i="2"/>
  <c r="BG205" i="2"/>
  <c r="BF205" i="2"/>
  <c r="T205" i="2"/>
  <c r="R205" i="2"/>
  <c r="P205" i="2"/>
  <c r="P201" i="2" s="1"/>
  <c r="BK205" i="2"/>
  <c r="J205" i="2"/>
  <c r="BE205" i="2"/>
  <c r="BI202" i="2"/>
  <c r="BH202" i="2"/>
  <c r="BG202" i="2"/>
  <c r="BF202" i="2"/>
  <c r="T202" i="2"/>
  <c r="T201" i="2" s="1"/>
  <c r="R202" i="2"/>
  <c r="R201" i="2"/>
  <c r="P202" i="2"/>
  <c r="BK202" i="2"/>
  <c r="BK201" i="2" s="1"/>
  <c r="J201" i="2" s="1"/>
  <c r="J63" i="2" s="1"/>
  <c r="J202" i="2"/>
  <c r="BE202" i="2" s="1"/>
  <c r="BI198" i="2"/>
  <c r="BH198" i="2"/>
  <c r="BG198" i="2"/>
  <c r="BF198" i="2"/>
  <c r="T198" i="2"/>
  <c r="T194" i="2" s="1"/>
  <c r="R198" i="2"/>
  <c r="R194" i="2" s="1"/>
  <c r="P198" i="2"/>
  <c r="BK198" i="2"/>
  <c r="J198" i="2"/>
  <c r="BE198" i="2"/>
  <c r="BI195" i="2"/>
  <c r="BH195" i="2"/>
  <c r="BG195" i="2"/>
  <c r="BF195" i="2"/>
  <c r="T195" i="2"/>
  <c r="R195" i="2"/>
  <c r="P195" i="2"/>
  <c r="P194" i="2" s="1"/>
  <c r="BK195" i="2"/>
  <c r="BK194" i="2" s="1"/>
  <c r="J195" i="2"/>
  <c r="BE195" i="2" s="1"/>
  <c r="BI192" i="2"/>
  <c r="BH192" i="2"/>
  <c r="BG192" i="2"/>
  <c r="BF192" i="2"/>
  <c r="T192" i="2"/>
  <c r="R192" i="2"/>
  <c r="P192" i="2"/>
  <c r="BK192" i="2"/>
  <c r="J192" i="2"/>
  <c r="BE192" i="2" s="1"/>
  <c r="BI189" i="2"/>
  <c r="BH189" i="2"/>
  <c r="BG189" i="2"/>
  <c r="BF189" i="2"/>
  <c r="T189" i="2"/>
  <c r="R189" i="2"/>
  <c r="P189" i="2"/>
  <c r="BK189" i="2"/>
  <c r="J189" i="2"/>
  <c r="BE189" i="2" s="1"/>
  <c r="BI186" i="2"/>
  <c r="BH186" i="2"/>
  <c r="BG186" i="2"/>
  <c r="BF186" i="2"/>
  <c r="T186" i="2"/>
  <c r="R186" i="2"/>
  <c r="P186" i="2"/>
  <c r="BK186" i="2"/>
  <c r="J186" i="2"/>
  <c r="BE186" i="2"/>
  <c r="BI184" i="2"/>
  <c r="BH184" i="2"/>
  <c r="BG184" i="2"/>
  <c r="BF184" i="2"/>
  <c r="T184" i="2"/>
  <c r="R184" i="2"/>
  <c r="P184" i="2"/>
  <c r="BK184" i="2"/>
  <c r="J184" i="2"/>
  <c r="BE184" i="2"/>
  <c r="BI181" i="2"/>
  <c r="BH181" i="2"/>
  <c r="BG181" i="2"/>
  <c r="BF181" i="2"/>
  <c r="T181" i="2"/>
  <c r="R181" i="2"/>
  <c r="P181" i="2"/>
  <c r="BK181" i="2"/>
  <c r="J181" i="2"/>
  <c r="BE181" i="2" s="1"/>
  <c r="BI178" i="2"/>
  <c r="BH178" i="2"/>
  <c r="BG178" i="2"/>
  <c r="BF178" i="2"/>
  <c r="T178" i="2"/>
  <c r="R178" i="2"/>
  <c r="P178" i="2"/>
  <c r="BK178" i="2"/>
  <c r="J178" i="2"/>
  <c r="BE178" i="2" s="1"/>
  <c r="BI170" i="2"/>
  <c r="BH170" i="2"/>
  <c r="BG170" i="2"/>
  <c r="BF170" i="2"/>
  <c r="T170" i="2"/>
  <c r="R170" i="2"/>
  <c r="P170" i="2"/>
  <c r="BK170" i="2"/>
  <c r="J170" i="2"/>
  <c r="BE170" i="2"/>
  <c r="BI167" i="2"/>
  <c r="BH167" i="2"/>
  <c r="BG167" i="2"/>
  <c r="BF167" i="2"/>
  <c r="T167" i="2"/>
  <c r="R167" i="2"/>
  <c r="P167" i="2"/>
  <c r="BK167" i="2"/>
  <c r="J167" i="2"/>
  <c r="BE167" i="2"/>
  <c r="BI160" i="2"/>
  <c r="BH160" i="2"/>
  <c r="BG160" i="2"/>
  <c r="BF160" i="2"/>
  <c r="T160" i="2"/>
  <c r="R160" i="2"/>
  <c r="P160" i="2"/>
  <c r="BK160" i="2"/>
  <c r="J160" i="2"/>
  <c r="BE160" i="2" s="1"/>
  <c r="BI156" i="2"/>
  <c r="BH156" i="2"/>
  <c r="BG156" i="2"/>
  <c r="BF156" i="2"/>
  <c r="T156" i="2"/>
  <c r="R156" i="2"/>
  <c r="P156" i="2"/>
  <c r="BK156" i="2"/>
  <c r="J156" i="2"/>
  <c r="BE156" i="2" s="1"/>
  <c r="BI145" i="2"/>
  <c r="BH145" i="2"/>
  <c r="BG145" i="2"/>
  <c r="BF145" i="2"/>
  <c r="T145" i="2"/>
  <c r="R145" i="2"/>
  <c r="P145" i="2"/>
  <c r="BK145" i="2"/>
  <c r="J145" i="2"/>
  <c r="BE145" i="2"/>
  <c r="BI142" i="2"/>
  <c r="BH142" i="2"/>
  <c r="BG142" i="2"/>
  <c r="BF142" i="2"/>
  <c r="T142" i="2"/>
  <c r="R142" i="2"/>
  <c r="P142" i="2"/>
  <c r="BK142" i="2"/>
  <c r="J142" i="2"/>
  <c r="BE142" i="2"/>
  <c r="BI140" i="2"/>
  <c r="BH140" i="2"/>
  <c r="BG140" i="2"/>
  <c r="BF140" i="2"/>
  <c r="T140" i="2"/>
  <c r="R140" i="2"/>
  <c r="P140" i="2"/>
  <c r="BK140" i="2"/>
  <c r="J140" i="2"/>
  <c r="BE140" i="2" s="1"/>
  <c r="BI138" i="2"/>
  <c r="BH138" i="2"/>
  <c r="BG138" i="2"/>
  <c r="BF138" i="2"/>
  <c r="T138" i="2"/>
  <c r="R138" i="2"/>
  <c r="P138" i="2"/>
  <c r="BK138" i="2"/>
  <c r="J138" i="2"/>
  <c r="BE138" i="2" s="1"/>
  <c r="BI135" i="2"/>
  <c r="BH135" i="2"/>
  <c r="BG135" i="2"/>
  <c r="BF135" i="2"/>
  <c r="T135" i="2"/>
  <c r="R135" i="2"/>
  <c r="P135" i="2"/>
  <c r="BK135" i="2"/>
  <c r="J135" i="2"/>
  <c r="BE135" i="2"/>
  <c r="BI132" i="2"/>
  <c r="BH132" i="2"/>
  <c r="BG132" i="2"/>
  <c r="BF132" i="2"/>
  <c r="T132" i="2"/>
  <c r="R132" i="2"/>
  <c r="P132" i="2"/>
  <c r="BK132" i="2"/>
  <c r="J132" i="2"/>
  <c r="BE132" i="2"/>
  <c r="BI123" i="2"/>
  <c r="BH123" i="2"/>
  <c r="BG123" i="2"/>
  <c r="BF123" i="2"/>
  <c r="T123" i="2"/>
  <c r="R123" i="2"/>
  <c r="P123" i="2"/>
  <c r="BK123" i="2"/>
  <c r="J123" i="2"/>
  <c r="BE123" i="2" s="1"/>
  <c r="BI120" i="2"/>
  <c r="BH120" i="2"/>
  <c r="BG120" i="2"/>
  <c r="BF120" i="2"/>
  <c r="T120" i="2"/>
  <c r="R120" i="2"/>
  <c r="P120" i="2"/>
  <c r="BK120" i="2"/>
  <c r="J120" i="2"/>
  <c r="BE120" i="2" s="1"/>
  <c r="BI113" i="2"/>
  <c r="BH113" i="2"/>
  <c r="BG113" i="2"/>
  <c r="BF113" i="2"/>
  <c r="T113" i="2"/>
  <c r="R113" i="2"/>
  <c r="P113" i="2"/>
  <c r="BK113" i="2"/>
  <c r="J113" i="2"/>
  <c r="BE113" i="2"/>
  <c r="BI111" i="2"/>
  <c r="BH111" i="2"/>
  <c r="BG111" i="2"/>
  <c r="BF111" i="2"/>
  <c r="T111" i="2"/>
  <c r="R111" i="2"/>
  <c r="P111" i="2"/>
  <c r="BK111" i="2"/>
  <c r="J111" i="2"/>
  <c r="BE111" i="2"/>
  <c r="BI105" i="2"/>
  <c r="BH105" i="2"/>
  <c r="BG105" i="2"/>
  <c r="BF105" i="2"/>
  <c r="T105" i="2"/>
  <c r="R105" i="2"/>
  <c r="P105" i="2"/>
  <c r="BK105" i="2"/>
  <c r="J105" i="2"/>
  <c r="BE105" i="2" s="1"/>
  <c r="BI102" i="2"/>
  <c r="BH102" i="2"/>
  <c r="BG102" i="2"/>
  <c r="BF102" i="2"/>
  <c r="T102" i="2"/>
  <c r="R102" i="2"/>
  <c r="P102" i="2"/>
  <c r="BK102" i="2"/>
  <c r="J102" i="2"/>
  <c r="BE102" i="2" s="1"/>
  <c r="BI100" i="2"/>
  <c r="BH100" i="2"/>
  <c r="BG100" i="2"/>
  <c r="BF100" i="2"/>
  <c r="T100" i="2"/>
  <c r="R100" i="2"/>
  <c r="P100" i="2"/>
  <c r="BK100" i="2"/>
  <c r="J100" i="2"/>
  <c r="BE100" i="2"/>
  <c r="BI97" i="2"/>
  <c r="BH97" i="2"/>
  <c r="BG97" i="2"/>
  <c r="BF97" i="2"/>
  <c r="T97" i="2"/>
  <c r="R97" i="2"/>
  <c r="P97" i="2"/>
  <c r="BK97" i="2"/>
  <c r="J97" i="2"/>
  <c r="BE97" i="2"/>
  <c r="BI94" i="2"/>
  <c r="BH94" i="2"/>
  <c r="BG94" i="2"/>
  <c r="BF94" i="2"/>
  <c r="T94" i="2"/>
  <c r="R94" i="2"/>
  <c r="R89" i="2" s="1"/>
  <c r="R88" i="2" s="1"/>
  <c r="R87" i="2" s="1"/>
  <c r="P94" i="2"/>
  <c r="BK94" i="2"/>
  <c r="J94" i="2"/>
  <c r="BE94" i="2" s="1"/>
  <c r="BI92" i="2"/>
  <c r="F37" i="2" s="1"/>
  <c r="BD55" i="1" s="1"/>
  <c r="BD54" i="1" s="1"/>
  <c r="W33" i="1" s="1"/>
  <c r="BH92" i="2"/>
  <c r="BG92" i="2"/>
  <c r="BF92" i="2"/>
  <c r="T92" i="2"/>
  <c r="R92" i="2"/>
  <c r="P92" i="2"/>
  <c r="BK92" i="2"/>
  <c r="J92" i="2"/>
  <c r="BE92" i="2" s="1"/>
  <c r="BI90" i="2"/>
  <c r="BH90" i="2"/>
  <c r="F36" i="2"/>
  <c r="BC55" i="1" s="1"/>
  <c r="BC54" i="1" s="1"/>
  <c r="BG90" i="2"/>
  <c r="F35" i="2" s="1"/>
  <c r="BB55" i="1" s="1"/>
  <c r="BB54" i="1" s="1"/>
  <c r="BF90" i="2"/>
  <c r="J34" i="2" s="1"/>
  <c r="AW55" i="1" s="1"/>
  <c r="F34" i="2"/>
  <c r="BA55" i="1" s="1"/>
  <c r="BA54" i="1" s="1"/>
  <c r="T90" i="2"/>
  <c r="T89" i="2" s="1"/>
  <c r="R90" i="2"/>
  <c r="P90" i="2"/>
  <c r="P89" i="2" s="1"/>
  <c r="BK90" i="2"/>
  <c r="BK89" i="2"/>
  <c r="J89" i="2" s="1"/>
  <c r="J61" i="2" s="1"/>
  <c r="J90" i="2"/>
  <c r="BE90" i="2"/>
  <c r="J84" i="2"/>
  <c r="J83" i="2"/>
  <c r="F83" i="2"/>
  <c r="F81" i="2"/>
  <c r="E79" i="2"/>
  <c r="J55" i="2"/>
  <c r="J54" i="2"/>
  <c r="F54" i="2"/>
  <c r="F52" i="2"/>
  <c r="E50" i="2"/>
  <c r="J18" i="2"/>
  <c r="E18" i="2"/>
  <c r="F84" i="2" s="1"/>
  <c r="J17" i="2"/>
  <c r="J12" i="2"/>
  <c r="J81" i="2"/>
  <c r="J52" i="2"/>
  <c r="E7" i="2"/>
  <c r="E48" i="2" s="1"/>
  <c r="E77" i="2"/>
  <c r="AS54" i="1"/>
  <c r="L50" i="1"/>
  <c r="AM50" i="1"/>
  <c r="AM49" i="1"/>
  <c r="L49" i="1"/>
  <c r="AM47" i="1"/>
  <c r="L47" i="1"/>
  <c r="L45" i="1"/>
  <c r="L44" i="1"/>
  <c r="T88" i="2" l="1"/>
  <c r="T87" i="2" s="1"/>
  <c r="BK317" i="2"/>
  <c r="J317" i="2" s="1"/>
  <c r="J66" i="2" s="1"/>
  <c r="J33" i="2"/>
  <c r="AV55" i="1" s="1"/>
  <c r="AT55" i="1" s="1"/>
  <c r="W31" i="1"/>
  <c r="AX54" i="1"/>
  <c r="W32" i="1"/>
  <c r="AY54" i="1"/>
  <c r="J33" i="3"/>
  <c r="AV56" i="1" s="1"/>
  <c r="AT56" i="1" s="1"/>
  <c r="F33" i="3"/>
  <c r="AZ56" i="1" s="1"/>
  <c r="AW54" i="1"/>
  <c r="AK30" i="1" s="1"/>
  <c r="W30" i="1"/>
  <c r="P88" i="2"/>
  <c r="P87" i="2" s="1"/>
  <c r="AU55" i="1" s="1"/>
  <c r="AU54" i="1" s="1"/>
  <c r="BK88" i="2"/>
  <c r="J194" i="2"/>
  <c r="J62" i="2" s="1"/>
  <c r="F55" i="2"/>
  <c r="F33" i="2"/>
  <c r="AZ55" i="1" s="1"/>
  <c r="AZ54" i="1" s="1"/>
  <c r="J52" i="3"/>
  <c r="BK82" i="3"/>
  <c r="J88" i="2" l="1"/>
  <c r="J60" i="2" s="1"/>
  <c r="BK87" i="2"/>
  <c r="J87" i="2" s="1"/>
  <c r="AV54" i="1"/>
  <c r="W29" i="1"/>
  <c r="J82" i="3"/>
  <c r="J60" i="3" s="1"/>
  <c r="BK81" i="3"/>
  <c r="J81" i="3" s="1"/>
  <c r="J59" i="2" l="1"/>
  <c r="J30" i="2"/>
  <c r="J59" i="3"/>
  <c r="J30" i="3"/>
  <c r="AT54" i="1"/>
  <c r="AK29" i="1"/>
  <c r="J39" i="3" l="1"/>
  <c r="AG56" i="1"/>
  <c r="AN56" i="1" s="1"/>
  <c r="J39" i="2"/>
  <c r="AG55" i="1"/>
  <c r="AG54" i="1" l="1"/>
  <c r="AN55" i="1"/>
  <c r="AK26" i="1" l="1"/>
  <c r="AK35" i="1" s="1"/>
  <c r="AN54" i="1"/>
</calcChain>
</file>

<file path=xl/sharedStrings.xml><?xml version="1.0" encoding="utf-8"?>
<sst xmlns="http://schemas.openxmlformats.org/spreadsheetml/2006/main" count="4166" uniqueCount="930">
  <si>
    <t>Export Komplet</t>
  </si>
  <si>
    <t>VZ</t>
  </si>
  <si>
    <t>2.0</t>
  </si>
  <si>
    <t/>
  </si>
  <si>
    <t>False</t>
  </si>
  <si>
    <t>{92dd7d77-4dab-4530-bbba-f1211c7a19e3}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</si>
  <si>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</si>
  <si>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</si>
  <si>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</si>
  <si>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</si>
  <si>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</si>
  <si>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</si>
  <si>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</si>
  <si>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</si>
  <si>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</si>
  <si>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</si>
  <si>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</si>
  <si>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</si>
  <si>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Chodník Křešice</t>
  </si>
  <si>
    <t>0,1</t>
  </si>
  <si>
    <t>KSO:</t>
  </si>
  <si>
    <t>822 2</t>
  </si>
  <si>
    <t>CC-CZ:</t>
  </si>
  <si>
    <t>1</t>
  </si>
  <si>
    <t>Místo:</t>
  </si>
  <si>
    <t>Křešice</t>
  </si>
  <si>
    <t>Datum:</t>
  </si>
  <si>
    <t>13. 8. 2019</t>
  </si>
  <si>
    <t>10</t>
  </si>
  <si>
    <t>100</t>
  </si>
  <si>
    <t>Zadavatel:</t>
  </si>
  <si>
    <t>IČ:</t>
  </si>
  <si>
    <t>Obec Křešice</t>
  </si>
  <si>
    <t>DIČ:</t>
  </si>
  <si>
    <t>Uchazeč:</t>
  </si>
  <si>
    <t>Vyplň údaj</t>
  </si>
  <si>
    <t>Projektant:</t>
  </si>
  <si>
    <t>L. Dvořáková</t>
  </si>
  <si>
    <t>True</t>
  </si>
  <si>
    <t>Zpracovatel:</t>
  </si>
  <si>
    <t>27296695</t>
  </si>
  <si>
    <t>S4A, s.r.o.</t>
  </si>
  <si>
    <t>cz27296695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</si>
  <si>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</si>
  <si>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</si>
  <si>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</si>
  <si>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</si>
  <si>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</si>
  <si>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</si>
  <si>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</si>
  <si>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</si>
  <si>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</si>
  <si>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</si>
  <si>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</si>
  <si>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</si>
  <si>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</si>
  <si>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</si>
  <si>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</si>
  <si>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</si>
  <si>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</si>
  <si>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</si>
  <si>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</si>
  <si>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</si>
  <si>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</si>
  <si>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</si>
  <si>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</si>
  <si>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</si>
  <si>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</si>
  <si>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</si>
  <si>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</si>
  <si>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</si>
  <si>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</si>
  <si>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</si>
  <si>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</si>
  <si>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</si>
  <si>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</si>
  <si>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</si>
  <si>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</si>
  <si>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</si>
  <si>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</si>
  <si>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</si>
  <si>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</si>
  <si>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</si>
  <si>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</si>
  <si>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58.1</t>
  </si>
  <si>
    <t>komunikace</t>
  </si>
  <si>
    <t>STA</t>
  </si>
  <si>
    <t>{8bc9c3ad-a3b2-4a95-8b87-0b20dc27fd4f}</t>
  </si>
  <si>
    <t>822 29</t>
  </si>
  <si>
    <t>2</t>
  </si>
  <si>
    <t>58,2</t>
  </si>
  <si>
    <t>VRN</t>
  </si>
  <si>
    <t>OST</t>
  </si>
  <si>
    <t>{e1471d51-5aff-42b5-b009-d70c7bbab325}</t>
  </si>
  <si>
    <t>828</t>
  </si>
  <si>
    <t>KRYCÍ LIST SOUPISU PRACÍ</t>
  </si>
  <si>
    <t>Objekt:</t>
  </si>
  <si>
    <t>58.1 - komunikace</t>
  </si>
  <si>
    <t>Ing. Lucie Dvořáková</t>
  </si>
  <si>
    <t>S4A,s.r.o</t>
  </si>
  <si>
    <t>CZ27296695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</si>
  <si>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</si>
  <si>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</si>
  <si>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</si>
  <si>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</si>
  <si>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</si>
  <si>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</si>
  <si>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</si>
  <si>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</si>
  <si>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</t>
  </si>
  <si>
    <t xml:space="preserve">    8 - Trubní vedení</t>
  </si>
  <si>
    <t xml:space="preserve">    9 - Ostatní konstrukce a práce</t>
  </si>
  <si>
    <t xml:space="preserve">      99 -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</si>
  <si>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</si>
  <si>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</si>
  <si>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</si>
  <si>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</si>
  <si>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</si>
  <si>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</si>
  <si>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</si>
  <si>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</si>
  <si>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</si>
  <si>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</si>
  <si>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</si>
  <si>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</si>
  <si>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</si>
  <si>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</si>
  <si>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</si>
  <si>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</si>
  <si>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</si>
  <si>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</si>
  <si>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112151015</t>
  </si>
  <si>
    <t>Pokácení stromu volné v celku s odřezáním kmene a s odvětvením průměru kmene přes 500 do 600 mm</t>
  </si>
  <si>
    <t>kus</t>
  </si>
  <si>
    <t>CS ÚRS 2019 01</t>
  </si>
  <si>
    <t>4</t>
  </si>
  <si>
    <t>-2059808037</t>
  </si>
  <si>
    <t>PSC</t>
  </si>
  <si>
    <t xml:space="preserve">Poznámka k souboru cen:_x000D_
1. V cenách jsou započteny i náklady na odklizení částí kmene a větví na vzdálenost do 20 m se složením na hromady nebo naložením na dopravní prostředek._x000D_
2. V cenách nejsou započteny náklady na:_x000D_
a) odkornění kmenů, tyto práce se oceňují individuálně,_x000D_
b) odvoz ani uložení na skládku,_x000D_
c) odstranění pařezu._x000D_
3. Ceny jsou určeny pouze pro pěstební zásahy a rekonstrukce v sadovnických a krajinářských úpravách._x000D_
4. Průměr pařezu se měří v místě řezu kmene na základě dvojího na sebe kolmého měření a následného zprůměrování naměřených hodnot nejčastěji ve výšce 0,15m. V případě přítomnosti výrazných kořenových náběhů je měření prováděno nad nimi, nejčastěji v rozmezí 0,15-0,45 m nad povrchem stávajícího terénu._x000D_
5. Stromy o průměru kmene na řezné ploše větší než 1500 mm se oceňují individuálně._x000D_
6. Práce jsou prováděné technikou volného kácení._x000D_
</t>
  </si>
  <si>
    <t>112201117</t>
  </si>
  <si>
    <t>Odstranění pařezu v rovině nebo na svahu do 1:5 o průměru pařezu na řezné ploše přes 700 do 800 mm</t>
  </si>
  <si>
    <t>-443016300</t>
  </si>
  <si>
    <t xml:space="preserve">Poznámka k souboru cen:_x000D_
1. V cenách jsou započteny i náklady na odstranění náběhových kořenů, odklizení získaného dřeva na vzdálenost do 20 m, jeho složení na hromady nebo naložení na dopravní prostředek, zasypání jámy, doplnění zeminy, zhutnění a úprava terénu._x000D_
2. Ceny jsou určeny jen pro pěstební zásahy a rekonstrukce v sadovnických a krajinářských úpravách._x000D_
3. Průměr pařezu se měří v místě řezu kmene na základě dvojího na sebe kolmého měření a následného zprůměrování naměřených hodnot nejčastěji ve výšce 0,15 m. V případě přítomnosti výrazných kořenových náběhů je měření prováděno nad nimi nejčastěji v rozmezí 0,15-0,45 m nad povrchem stávajícího terénu._x000D_
4. V cenách nejsou započteny náklady na:_x000D_
a) dodání zeminy,_x000D_
b) odvoz a uložení biologického odpadu na skládku._x000D_
5. Pařezy o průměru kmene na řezné ploše větší než 1500 mm se oceňují individuálně._x000D_
6. V cenách jsou započteny náklady na odstranění pařezu vykopáním, vytrháním, frézováním či jinou technologií s odstraněním náběhových kořenů._x000D_
</t>
  </si>
  <si>
    <t>3</t>
  </si>
  <si>
    <t>113106071</t>
  </si>
  <si>
    <t>Rozebrání dlažeb a dílců při překopech inženýrských sítí s přemístěním hmot na skládku na vzdálenost do 3 m nebo s naložením na dopravní prostředek ručně vozovek a ploch, s jakoukoliv výplní spár ze zámkové dlažby s ložem z kameniva</t>
  </si>
  <si>
    <t>m2</t>
  </si>
  <si>
    <t>-1555175752</t>
  </si>
  <si>
    <t xml:space="preserve">Poznámka k souboru cen:_x000D_
1. Ceny jsou určeny pouze pro rozebrání dlažeb včetně odstranění lože po překopech inženýrských sítí z důvodu oprav havárií a přeložek._x000D_
2. Ceny nelze použít pro rozebrání dlažeb při zřízení nových inženýrských sítí._x000D_
3. Ceny nelze použít pro rozebrání dlažeb uložených do betonového lože nebo do cementové malty, které se oceňují cenami 113 10-7030 až -7034, -7430 až -7434 a -7530 až -7534 Odstranění podkladů nebo krytů po překopech z betonu prostého._x000D_
4. V cenách nejsou započteny náklady na popř. nutné očištění:_x000D_
a) dlažebních nebo mozaikových kostek, které se oceňuje cenami souboru cen 979 07-11 Očištění vybouraných dlažebních kostek části C 01 tohoto katalogu,_x000D_
b) betonových, kameninových nebo kamenných desek nebo dlaždic, které se oceňuje cenami souboru cen 979 0 . - . . Očištění vybouraných obrubníků, krajníků, desek nebo dílců části C 01 tohoto katalogu._x000D_
5. Přemístění vybourané dlažby včetně materiálu z lože a spár na vzdálenost přes 3 m se oceňuje cenami souborů cen 997 22-1 Vodorovná doprava suti a vybouraných hmot._x000D_
</t>
  </si>
  <si>
    <t>VV</t>
  </si>
  <si>
    <t>5</t>
  </si>
  <si>
    <t>113107041</t>
  </si>
  <si>
    <t>Odstranění podkladů nebo krytů při překopech inženýrských sítí s přemístěním hmot na skládku ve vzdálenosti do 3 m nebo s naložením na dopravní prostředek ručně živičných, o tl. vrstvy do 50 mm</t>
  </si>
  <si>
    <t>1012322243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</si>
  <si>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 jsou určeny pouze pro případy havárií a přeložek._x000D_
3. Ceny nelze použít v rámci výstavby nových inženýrských sítí._x000D_
4. Ceny_x000D_
a) –7011 až –7013, -7411 až -7413 a -7511 až -7513 lze použít i pro odstranění podkladů nebo krytů ze štěrkopísku, škváry, strusky nebo z mechanicky zpevněných zemin,_x000D_
b) –7021 až 7025, -7421 až -7425 a -7521 až -7525 lze použít i pro odstranění podkladů nebo krytů ze zemin stabilizovaných vápnem,_x000D_
c) –7030 až -7034, -7430 až -7434 a -7530 až -7534 lze použít i pro odstranění dlažeb uložených do betonového lože a dlažeb z mozaiky uložených do cementové malty nebo podkladu ze zemin stabilizovaných cementem._x000D_
5. Ceny lze použít i pro odstranění podkladů nebo krytů opatřených živičnými postřiky nebo nátěry._x000D_
6.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zanedbává._x000D_
7. Přemístění vybouraného materiálu na vzdálenost přes 3 m se oceňuje cenami souborů cen 997 22-1 Vodorovná doprava suti._x000D_
8. Cenypro odstranění živičných podkladů nebo krytů -704 ., -744 . a -754 . nelze použít pro odstranění podkladu nebo krytu frézováním._x000D_
</t>
  </si>
  <si>
    <t>113107124</t>
  </si>
  <si>
    <t>Odstranění podkladů nebo krytů ručně s přemístěním hmot na skládku na vzdálenost do 3 m nebo s naložením na dopravní prostředek z kameniva hrubého drceného, o tl. vrstvy přes 300 do 400 mm</t>
  </si>
  <si>
    <t>-1835009695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</si>
  <si>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</si>
  <si>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6</t>
  </si>
  <si>
    <t>113107132</t>
  </si>
  <si>
    <t>Odstranění podkladů nebo krytů ručně s přemístěním hmot na skládku na vzdálenost do 3 m nebo s naložením na dopravní prostředek z betonu prostého, o tl. vrstvy přes 150 do 300 mm</t>
  </si>
  <si>
    <t>-1582928835</t>
  </si>
  <si>
    <t>7</t>
  </si>
  <si>
    <t>113154123</t>
  </si>
  <si>
    <t>Frézování živičného podkladu nebo krytu s naložením na dopravní prostředek plochy do 500 m2 bez překážek v trase pruhu šířky přes 0,5 m do 1 m, tloušťky vrstvy 50 mm</t>
  </si>
  <si>
    <t>CS ÚRS 2016 01</t>
  </si>
  <si>
    <t>-954422555</t>
  </si>
  <si>
    <t xml:space="preserve">Poznámka k souboru cen:_x000D_
1. V cenách jsou započteny i náklady na:_x000D_
 a) vodu pro chlazení zubů frézy,_x000D_
 b) opotřebování frézovacích nástrojů,_x000D_
 c) naložení odfrézovaného materiálu na dopravní prostředek._x000D_
2. V cenách nejsou započteny náklady na:_x000D_
 a) nutné ruční odstranění (vybourání) živičného krytu kolem překážek, které se oceňují cenami_x000D_
 souboru cen 113 10-7 Odstranění podkladů nebo krytů této části katalogu,_x000D_
 b) očištění povrchu odfrézované plochy, které se oceňují cenami souboru cen 938 90-9 Odstranění_x000D_
 bláta, prachu z povrchu podkladu nebo krytu části C01 tohoto katalogu._x000D_
3. Množství měrných jednotek pro rozpočet určí projekt. Drobné překážky, např. vpusti, uzávěry,_x000D_
 sloupy (plochy do 2 m2) se z celkové frézované plochy neodečítají._x000D_
4. Tloušťku frézované vrstvy určí projekt a měří se tloušťka jednotlivých záběrů v mm._x000D_
5. Cena s překážkami je určena v případech, kdy:_x000D_
 a) na 200 m2 frézované plochy se vyskytne v průměru více než jedna vpusť nebo vstup_x000D_
 inženýrských sítí, popř. stožár, vstupní ostrůvek apod.,_x000D_
 b) jsou-li podél frézované plochy osazeny obrubníky s výškovým rozdílem horní plochy obrubníku_x000D_
 od frézované plochy větší než 250 mm._x000D_
6. Překážkami se rozumějí obrubníky nebo krajníky, pokud výškový rozdíl horní plochy obrubníku od_x000D_
 frézované plochy je větší než 250 mm, vpusti nebo vstupy inženýrských sítí, stožáry, nástupní a_x000D_
 ochranné ostrůvky apod._x000D_
</t>
  </si>
  <si>
    <t>48*2</t>
  </si>
  <si>
    <t>358*0,5</t>
  </si>
  <si>
    <t>358*0,25</t>
  </si>
  <si>
    <t>Součet</t>
  </si>
  <si>
    <t>8</t>
  </si>
  <si>
    <t>185803511R00</t>
  </si>
  <si>
    <t>Odstranění travního drnu a kamenů s naložením a odvozem odpadu do 20 km</t>
  </si>
  <si>
    <t>2069547529</t>
  </si>
  <si>
    <t>452,68+((112+106+67)*0,5)</t>
  </si>
  <si>
    <t>9</t>
  </si>
  <si>
    <t>121112112</t>
  </si>
  <si>
    <t>Sejmutí ornice ručně s vodorovným přemístěním do 50 m na dočasné či trvalé skládky nebo na hromady v místě upotřebení tloušťky vrstvy přes 150 mm</t>
  </si>
  <si>
    <t>m3</t>
  </si>
  <si>
    <t>86659525</t>
  </si>
  <si>
    <t>P</t>
  </si>
  <si>
    <t>Poznámka k položce:_x000D_
Odstranění ornice do 35 cm i v místě chodníku. Konstrukce chodníku bude o 10 cm větší.</t>
  </si>
  <si>
    <t>podél obrub a palisád</t>
  </si>
  <si>
    <t>(112+106+67)*0.35*0,5</t>
  </si>
  <si>
    <t>chodník</t>
  </si>
  <si>
    <t>452,68*0,35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</si>
  <si>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</si>
  <si>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</si>
  <si>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m</t>
  </si>
  <si>
    <t>1619589065</t>
  </si>
  <si>
    <t xml:space="preserve">Poznámka k souboru cen:_x000D_
1. V cenách jsou započteny i náklady na bouráním obetonování žlabu a případné bourání betonového_x000D_
 lože._x000D_
2. V cenách nejsou započteny náklady na zemní práce nutné při rozebírání žlabů._x000D_
3. Přemístění vybouraného materiálu na vzdálenost přes 10 m se oceňuje cenami souborů cen 997 22-1_x000D_
 Vodorovné přemístění vybouraných hmot._x000D_
</t>
  </si>
  <si>
    <t>36</t>
  </si>
  <si>
    <t>11</t>
  </si>
  <si>
    <t>132312202</t>
  </si>
  <si>
    <t>Hloubení zapažených i nezapažených rýh šířky přes 600 do 2 000 mm ručním nebo pneumatickým nářadím s urovnáním dna do předepsaného profilu a spádu v horninách tř. 4 nesoudržných</t>
  </si>
  <si>
    <t>-1490365025</t>
  </si>
  <si>
    <t xml:space="preserve">Poznámka k souboru cen:_x000D_
1. V cenách jsou započteny i náklady na přehození výkopku na přilehlém terénu na vzdálenost do 5 m_x000D_
 od podélné osy rýhy nebo naložení výkopku na dopravní prostředek._x000D_
2. V cenách 12-2201 až 41-2202 je započítán i svislý přesun horniny po házečkách do 2 metrů_x000D_
</t>
  </si>
  <si>
    <t>Poznámka k položce:_x000D_
mohou se zde nacházet vetší kameny</t>
  </si>
  <si>
    <t>uliční vpust</t>
  </si>
  <si>
    <t>7*1.2*1.2*1,6</t>
  </si>
  <si>
    <t>2*0.8*0,8*0,8</t>
  </si>
  <si>
    <t>drenáž do hloubky 1,5 m (1,2 po odstranění ornice)</t>
  </si>
  <si>
    <t>1,2*0,5*(6,3+8+7,5+7,5+3,6+10+3+9,2+6,6)</t>
  </si>
  <si>
    <t>12</t>
  </si>
  <si>
    <t>132312209</t>
  </si>
  <si>
    <t>Hloubení zapažených i nezapažených rýh šířky přes 600 do 2 000 mm ručním nebo pneumatickým nářadím s urovnáním dna do předepsaného profilu a spádu v horninách tř. 4 Příplatek k cenám za lepivost horniny tř. 4</t>
  </si>
  <si>
    <t>-89204855</t>
  </si>
  <si>
    <t>54,172*0,5</t>
  </si>
  <si>
    <t>13</t>
  </si>
  <si>
    <t>120001101</t>
  </si>
  <si>
    <t>Příplatek k cenám vykopávek za ztížení vykopávky v blízkosti inženýrských sítí nebo výbušnin v horninách jakékoliv třídy</t>
  </si>
  <si>
    <t>849520184</t>
  </si>
  <si>
    <t xml:space="preserve">Poznámka k souboru cen:_x000D_
1. Cena je určena pro:_x000D_
a) podzemní vedení procházející odkopávkou nebo prokopávkou, korytem vodoteče, melioračním kanálem nebo uložené ve stěně výkopu při jakékoliv hloubce vedení pod původním terénem nebo jeho výšce nade dnem výkopu a jakémkoliv jeho směru ke stranám výkopu;_x000D_
b) výbušniny nezaložené dodavatelem._x000D_
2. Cenu lze použít i tehdy, narazí-li se na vedení nebo výbušninu až při vykopávce, a to pro objem výkopu, který je projektantem nebo investorem označen, v němž by toto nebo jiné nepředvídané vedení nebo výbušnina mohlo být uloženo. Toto ustanovení neplatí pro objem tř. 6 a 7._x000D_
3. Cenu nelze použít pro ztížení vykopávky v blízkosti podzemních vedení nebo výbušnin, u nichž je projektem zakázáno použít při vykopávce kovové nástroje nebo nářadí. Tyto práce se ocení individuálně._x000D_
4. Množství ztížení vykopávky v blízkosti:_x000D_
a) podzemního vedení, jehož půdorysná a výšková plocha:_x000D_
- je v projektu uvedena, určí se jako objem myšleného hranolu, jehož průřezem je obdélník, jehož horní vodorovná a obě svislé strany jsou ve vzdálenosti 0,5 m a dolní vodorovná strana je ve vzdálenosti 1 m od přilehlého vnějšího líce vedení, příp. jeho obalu a délka se rovná osové délce vedení ve výkopišti nebo délce vedení ve stěně výkopu. Vymezí-li projekt prostor, v němž je nutno při vykopávce postupovat opatrně větší, platí cena pro celý objem výkopku v tomto prostoru. Od takto zjištěného množství se odečítá objem vedení i s příp. se vyskytujícím obalem._x000D_
- není v projektu uvedena, avšak která podle projektu nebo podle sdělení investora jsou pravděpodobně ve výkopišti uložena, se rovná objemu výkopu, který je projektem nebo investorem takto označen._x000D_
b) výbušniny určí vždy projektant nebo investor, ať je v projektu uvedeno či neuvedeno._x000D_
5. Je-li vedení položeno ve výkopišti tak, že se vykopávka v celém výše popsaném objemu nevykopává, např. blízko stěn nebo dna výkopu, oceňuje se ztížení vykopávky jen pro tu část objemu, v níž se vykopávka provádí._x000D_
6. Jsou-li ve výkopišti dvě vedení položena tak blízko sebe, že se výše uvedené objemy pro obě vedení pronikají, určí se množství ztížení vykopávky tak, aby se pronik započetl jen jednou._x000D_
7. Objem ztížení vykopávky se od celkového objemu výkopu neodečítá._x000D_
8. Dočasné zajištění různých podzemních vedení ve výkopišti se oceňuje cenami souboru cen 119 00-14 Dočasné zajištění podzemního potrubí nebo vedení ve výkopišti._x000D_
9. Množství jednotek ztížení vykopávky v blízkosti výbušnin nezaložených dodavatelem se určí přiměřeně podle poznámek č. 2 a 4._x000D_
</t>
  </si>
  <si>
    <t>54,172</t>
  </si>
  <si>
    <t>14</t>
  </si>
  <si>
    <t>151101101</t>
  </si>
  <si>
    <t>Zřízení pažení a rozepření stěn rýh pro podzemní vedení pro všechny šířky rýhy příložné pro jakoukoliv mezerovitost, hloubky do 2 m</t>
  </si>
  <si>
    <t>-1535876289</t>
  </si>
  <si>
    <t>7*2*1.5</t>
  </si>
  <si>
    <t>151101111</t>
  </si>
  <si>
    <t>Odstranění pažení a rozepření stěn rýh pro podzemní vedení s uložením materiálu na vzdálenost do 3 m od kraje výkopu příložné, hloubky do 2 m</t>
  </si>
  <si>
    <t>-974204461</t>
  </si>
  <si>
    <t>16</t>
  </si>
  <si>
    <t>119001421.1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</si>
  <si>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kabelů a kabelových tratí z volně ložených kabelů a to do 3 kabelů</t>
  </si>
  <si>
    <t>823342556</t>
  </si>
  <si>
    <t xml:space="preserve">Poznámka k souboru cen:_x000D_
1. Ceny nelze použít pro dočasné zajištění potrubí v provozu pod tlakem přes 1 MPa a potrubí nebo_x000D_
 jiných vedení v provozu u nichž investor zakazuje použít při vykopávce kovové nástroje nebo nářadí._x000D_
2. Ztížení vykopávky v blízkosti vedení, potrubí a stok ve výkopišti nebo podél jeho stěn se_x000D_
 oceňuje cenami souboru cen 120 00- . . a 130 00- . . Příplatky za ztížení vykopávky. Dočasné_x000D_
 zajištění potrubí větších rozměrů než DN 500 se oceňuje individuálně._x000D_
</t>
  </si>
  <si>
    <t>6,3+8+7,5+7,5+3,6+10+3+9,2+6,6+14</t>
  </si>
  <si>
    <t>17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</si>
  <si>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</si>
  <si>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</si>
  <si>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1914199129</t>
  </si>
  <si>
    <t xml:space="preserve">Poznámka k souboru cen:_x000D_
1. Ceny nelze použít, předepisuje-li projekt přemístit výkopek na místo nepřístupné obvyklým_x000D_
 dopravním prostředkům; toto přemístění se oceňuje individuálně._x000D_
2. V cenách jsou započteny i náhrady za jízdu loženého vozidla v terénu ve výkopišti nebo na_x000D_
 násypišti._x000D_
3. V cenách nejsou započteny náklady na rozhrnutí výkopku na násypišti; toto rozhrnutí se oceňuje_x000D_
 cenami souboru cen 171 . 0- . . Uložení sypaniny do násypů a 171 20-1201Uložení sypaniny na skládky._x000D_
4. Je-li na dopravní dráze pro vodorovné přemístění nějaká překážka, pro kterou je nutno překládat_x000D_
 výkopek z jednoho obvyklého dopravního prostředku na jiný obvyklý dopravní prostředek, oceňuje se_x000D_
 toto lomené vodorovné přemístění výkopku v každém úseku samostatně příslušnou cenou tohoto souboru_x000D_
 cen a překládání výkopku cenami souboru cen 167 10-3 . Nakládání neulehlého výkopku z hromad s_x000D_
 ohledem na ustanovení pozn. číslo 5._x000D_
5. Přemísťuje-li se výkopek z dočasných skládek vzdálených do 50 m, neoceňuje se nakládání výkopku,_x000D_
 i když se provádí. Toto ustanovení neplatí, vylučuje-li projekt použití dozeru._x000D_
6. V cenách vodorovného přemístění sypaniny nejsou započteny náklady na dodávku materiálu, tyto se_x000D_
 oceňují ve specifikaci._x000D_
</t>
  </si>
  <si>
    <t>Poznámka k položce:_x000D_
na zpětné vrácení  u uliční vpusti UV 0, 4 a 6 drenáž._x000D_
Drenáž se bude kopat do hloubky 1,5 m, ale drenáže tam bude pouze do výšky 0,75. Zbytek se zasype.</t>
  </si>
  <si>
    <t>u vpusti</t>
  </si>
  <si>
    <t>2*2*0,8*0,2</t>
  </si>
  <si>
    <t>2*7*1.2*1.2*0,8</t>
  </si>
  <si>
    <t>nad část drenáže</t>
  </si>
  <si>
    <t>2*0,5*0,45*(3,6+3+6)</t>
  </si>
  <si>
    <t>ornice</t>
  </si>
  <si>
    <t>208-(132*0,15)</t>
  </si>
  <si>
    <t>18</t>
  </si>
  <si>
    <t>167101101</t>
  </si>
  <si>
    <t>Nakládání, skládání a překládání neulehlého výkopku nebo sypaniny nakládání, množství do 100 m3, z hornin tř. 1 až 4</t>
  </si>
  <si>
    <t>-1413515204</t>
  </si>
  <si>
    <t xml:space="preserve">Poznámka k souboru cen:_x000D_
1. Ceny -1101, -1151, -1102, -1152, -1103, -1153, jsou určeny pro nakládání, skládání a překládání_x000D_
 na obvyklý nebo z obvyklého dopravního prostředku. Pro nakládání z lodi nebo na loď jsou určeny_x000D_
 ceny -1105 a -1155._x000D_
2. Ceny -1105 a -1155 jsou určeny pro nakládání, překládání a vykládání na vzdálenost_x000D_
 a) do 20 m vodorovně; vodorovná vzdálenost se měří od těžnice lodi k těžnici druhé lodi, nebo_x000D_
 k těžišti hromady na břehu nebo k těžišti dopravního prostředku na suchu,_x000D_
 b) do 4 m svisle; svislá vzdálenost se měří od pracovní hladiny vody k úrovni srovna- ného_x000D_
 terénu v místě hromady nebo v místě dopravní plochy pro dopravní prostředek na suchu. Uvedenou_x000D_
 svislou vzdálenost 4 m lze zvětšit, a to nejvýše do 6 m, jestliže je vodorovná vzdálenost uvedená v_x000D_
 bodu a) kratší než 20 m nejméně o trojnásobek zvětšení výšky přes 4 m._x000D_
3. Množství měrných jednotek se určí v rostlém stavu horniny._x000D_
</t>
  </si>
  <si>
    <t>Poznámka k položce:_x000D_
Ornice se použije na nejbližším místě dle požadavků ZPF. Tedy nejbližší pole či stavba.</t>
  </si>
  <si>
    <t>11,219+188,2</t>
  </si>
  <si>
    <t>19</t>
  </si>
  <si>
    <t>122302201R00</t>
  </si>
  <si>
    <t>Odkopávky a prokopávky nezapažené pro silnice objemu do 100 m3 v hornině tř. 4</t>
  </si>
  <si>
    <t>1527808127</t>
  </si>
  <si>
    <t>Poznámka k položce:_x000D_
podklad může být různorodý</t>
  </si>
  <si>
    <t>vjezd</t>
  </si>
  <si>
    <t>181*0.37</t>
  </si>
  <si>
    <t>pod obrubou</t>
  </si>
  <si>
    <t>(360*0,15*0,47)</t>
  </si>
  <si>
    <t>(262*0,15*0,1)</t>
  </si>
  <si>
    <t>20</t>
  </si>
  <si>
    <t>122302209</t>
  </si>
  <si>
    <t>Odkopávky a prokopávky nezapažené pro silnice s přemístěním výkopku v příčných profilech na vzdálenost do 15 m nebo s naložením na dopravní prostředek v hornině tř. 4 Příplatek k cenám za lepivost horniny tř. 4</t>
  </si>
  <si>
    <t>-527774103</t>
  </si>
  <si>
    <t xml:space="preserve">Poznámka k souboru cen:_x000D_
1. Ceny jsou určeny pro vykopávky:_x000D_
 a) příkopů pro silnice a to i tehdy, jsou-li vykopávky příkopů prováděny samostatně,_x000D_
 b) v zemnících na suchu, jestliže tyto zemníky přímo souvisejí s odkopávkami nebo prokopávkami_x000D_
 pro spodní stavbu silnic. Vykopávky v ostatních zemnících se oceňují podle kapitoly. 3*2 Zemníky_x000D_
 Všeobecných podmínek tohoto katalogu._x000D_
 c) při zahlubování silnic pro mimoúrovňové křížení a pro vykopávky pod mosty provedenými v_x000D_
 předepsaném předstihu. Část vykopávky mezi svislými rovinami proloženými vnějšími hranami mostu se_x000D_
 oceňují:_x000D_
 - při objemu do 1 000 m3 cenami pro množství do 100 m3_x000D_
 - při objemu přes 1 000 m3 cenami pro množství přes 100 do 1 000 m3._x000D_
 d) pro sejmutí podorničí s přihlédnutím k ustanovení čl. 3112 Všeobecných podmínek katalogu._x000D_
2. Ceny nelze použít pro odkopávky a prokopávky v zapažených prostorách; tyto zemní práce se_x000D_
 oceňují podle čl. 3116 Všeobecných podmínek tohoto katalogu._x000D_
3. V cenách jsou započteny i náklady na vodorovné přemístění výkopku v příčných profilech na_x000D_
 přilehlých svazích a příkopech. Vzdálenosti příčného přemístění se nezahrnují do střední_x000D_
 vzdálenosti vodorovného přemístění výkopku._x000D_
4. Vodorovné přemístění výkopku z výkopiště na násypiště při jakékoliv šířce koruny se nepovažuje_x000D_
 za vodorovné přemístění výkopku v příčném profilu, je-li při odkopávce nebo prokopávce mezi_x000D_
 výkopištěm a násypištěm v příčném profilu dopravní nebo jiný pruh, na němž projekt vylučuje rušení_x000D_
 provozu prováděním zemních prací. Takové přemístění výkopku se oceňuje podle čl. 3162 Všeobecných_x000D_
 podmínek tohoto katalogu._x000D_
5. Přemístění výkopku v příčných profilech na vzdálenost přes 15 m se oceňuje cenami souboru cen_x000D_
 162 .0-1 . Vodorovné přemístění výkopku části A 01 Společné zemní práce tohoto katalogu_x000D_
</t>
  </si>
  <si>
    <t>96,28*0,5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</si>
  <si>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</si>
  <si>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</si>
  <si>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-2029929011</t>
  </si>
  <si>
    <t>z výkopu</t>
  </si>
  <si>
    <t>54,172-11,219</t>
  </si>
  <si>
    <t>96,28</t>
  </si>
  <si>
    <t>krajnice</t>
  </si>
  <si>
    <t>55*0,1</t>
  </si>
  <si>
    <t>22</t>
  </si>
  <si>
    <t>171201211</t>
  </si>
  <si>
    <t>Poplatek za uložení stavebního odpadu na skládce (skládkovné) zeminy a kameniva zatříděného do Katalogu odpadů pod kódem 170 504</t>
  </si>
  <si>
    <t>t</t>
  </si>
  <si>
    <t>-1582891049</t>
  </si>
  <si>
    <t xml:space="preserve">Poznámka k souboru cen:_x000D_
1. Ceny uvedené v souboru cen lze po dohodě upravit podle místních podmínek._x000D_
</t>
  </si>
  <si>
    <t>144,733*1.8</t>
  </si>
  <si>
    <t>23</t>
  </si>
  <si>
    <t>181951102</t>
  </si>
  <si>
    <t>Úprava pláně vyrovnáním výškových rozdílů v hornině tř. 1 až 4 se zhutněním</t>
  </si>
  <si>
    <t>-1922776369</t>
  </si>
  <si>
    <t xml:space="preserve">Poznámka k souboru cen:_x000D_
1. Ceny jsou určeny pro urovnání všech nově zřizovaných ploch (v zářezech i na násypech)_x000D_
 vodorovných nebo ve sklonu do 1:5 pod zpevnění ploch jakéhokoliv druhu, pod humusování, (ne však_x000D_
 pro plochy zásypu rýh pro podzemní vedení), drnování apod. a dále, předepíše-li projekt urovnání_x000D_
 pláně z jiného důvodu._x000D_
2. Ceny nelze použít pro urovnání lavic (berem) šířky do 3 m přerušujících svahy, pro urovnání dna_x000D_
 silničních a železničních příkopů pro jakoukoliv šířku dna; toto urovnání se oceňuje cenami souboru_x000D_
 cen 182 .0-1 Svahování._x000D_
3. Urovnání ploch ve sklonu přes 1 : 5 se oceňuje cenami souboru cen 182 . 0-11 Svahování trvalých_x000D_
 svahů do projektovaných profilů._x000D_
4. Náklady na urovnání dna a stěn při čištění příkopů pozemních komunikací jsou započteny v cenách_x000D_
 souborů cen 938 90-2 . Čištění příkopů komunikací v suchu nebo ve vodě části A02 Zemní práce pro_x000D_
 objekty oborů 821 až 828._x000D_
5. Míru zhutnění určuje projekt. Ceny se zhutněním jsou určeny pro jakoukoliv míru zhutnění._x000D_
</t>
  </si>
  <si>
    <t>205+452+138</t>
  </si>
  <si>
    <t>24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</si>
  <si>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</si>
  <si>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</si>
  <si>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-341279621</t>
  </si>
  <si>
    <t>110*0.5</t>
  </si>
  <si>
    <t>25</t>
  </si>
  <si>
    <t>181301103</t>
  </si>
  <si>
    <t>Rozprostření a urovnání ornice v rovině nebo ve svahu sklonu do 1:5 při souvislé ploše do 500 m2, tl. vrstvy přes 150 do 200 mm</t>
  </si>
  <si>
    <t>943154212</t>
  </si>
  <si>
    <t xml:space="preserve">Poznámka k souboru cen:_x000D_
1. V ceně jsou započteny i náklady na případné nutné přemístění hromad nebo dočasných skládek na_x000D_
 místo spotřeby ze vzdálenosti do 30 m._x000D_
2. V ceně nejsou započteny náklady na získání ornice; toto získání se oceňuje cenami souboru cen_x000D_
 121 10-11 Sejmutí ornice._x000D_
3. Případné nakládání ornice, v souvislosti s pozn. č. 3 se oceňuje cenami souboru cen 167 10-11_x000D_
 Nakládání, skládání a překládání neulehlého výkopku nebo sypaniny._x000D_
4. Jsou-li hromady nebo dočasné skládky ornice umístěny podle projektu ve vzdálenosti přes 30 m od_x000D_
 místa spotřeby, oceňuje se její přemístění cenami souboru cen 162 . 0-1 . Vodorovné přemístění_x000D_
 výkopku, přičemž se vzdálenost 30 m, uvedená v popisu cen, neodečítá._x000D_
</t>
  </si>
  <si>
    <t>132</t>
  </si>
  <si>
    <t>26</t>
  </si>
  <si>
    <t>181411131</t>
  </si>
  <si>
    <t>Založení trávníku na půdě předem připravené plochy do 1000 m2 výsevem včetně utažení parkového v rovině nebo na svahu do 1:5</t>
  </si>
  <si>
    <t>-254212299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</si>
  <si>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 a) přípravu půdy,_x000D_
 b) travní semeno, tyto náklady se oceňují ve specifikaci,_x000D_
 c) vypletí a zalévání; tyto práce se oceňují cenami části C02 souborů cen 185 80-42 Vypletí a_x000D_
 185 80-43 Zalití rostlin vodou,_x000D_
 d) srovnání terénu, tyto práce se oceňují souborem cen 181 1.-..Plošná úprava terénu._x000D_
4. V cenách o sklonu svahu přes 1:1 jsou uvažovány podmínky pro svahy běžně schůdné; bez použití_x000D_
 lezeckých technik. V případě použití lezeckých technik se tyto náklady oceňují individuálně._x000D_
</t>
  </si>
  <si>
    <t>27</t>
  </si>
  <si>
    <t>M</t>
  </si>
  <si>
    <t>005724100</t>
  </si>
  <si>
    <t>osivo směs travní parková</t>
  </si>
  <si>
    <t>kg</t>
  </si>
  <si>
    <t>170802177</t>
  </si>
  <si>
    <t>132/20</t>
  </si>
  <si>
    <t>Zakládání</t>
  </si>
  <si>
    <t>28</t>
  </si>
  <si>
    <t>212755211</t>
  </si>
  <si>
    <t>Trativody bez lože z drenážních trubek plastových flexibilních D 50 mm</t>
  </si>
  <si>
    <t>-89503783</t>
  </si>
  <si>
    <t xml:space="preserve">Poznámka k souboru cen:_x000D_
1. Ceny jsou určeny pro uložení drenážních trubek do výkopu bez lože a obsypu._x000D_
2. Trativody včetně lože a obsypu trubek se ocení cenami souboru cen 212 75-2 . Trativody z drenážních trubek katalogu 827-1 Vedení trubní dálková a přípojná – vodovody a kanalizace._x000D_
</t>
  </si>
  <si>
    <t>67</t>
  </si>
  <si>
    <t>29</t>
  </si>
  <si>
    <t>212755216</t>
  </si>
  <si>
    <t>Trativody bez lože z drenážních trubek plastových flexibilních D 160 mm</t>
  </si>
  <si>
    <t>-1884976113</t>
  </si>
  <si>
    <t>(6,3+8+7,5+7,5+3,6+10+3+9,2+6,6)*1,2</t>
  </si>
  <si>
    <t>Svislé a kompletní konstrukce</t>
  </si>
  <si>
    <t>30</t>
  </si>
  <si>
    <t>339921111</t>
  </si>
  <si>
    <t>Osazování palisád betonových jednotlivých se zabetonováním výšky palisády do 500 mm</t>
  </si>
  <si>
    <t>2059041305</t>
  </si>
  <si>
    <t xml:space="preserve">Poznámka k souboru cen:_x000D_
1. V cenách nejsou započteny náklady na zřízení rýhy nebo jámy a na dodání palisád; tyto se oceňují_x000D_
 ve specifikaci._x000D_
2. Ceny lze použít pro palisády o jakémkoli tvaru průřezu._x000D_
3. Měrnou jednotkou (u položek číslo -1131 až -1144) se rozumí metr délky palisádové stěny._x000D_
4. Výškou palisády je uvažována celková délka osazovaného prvku._x000D_
</t>
  </si>
  <si>
    <t>38</t>
  </si>
  <si>
    <t>31</t>
  </si>
  <si>
    <t>592284070</t>
  </si>
  <si>
    <t>palisáda betonová tyčová hranatá přírodní 110x110x400mm</t>
  </si>
  <si>
    <t>750735620</t>
  </si>
  <si>
    <t>Poznámka k položce:_x000D_
Může se použít výrobek stejných nebo lepších vlastností od jiného výrobce.</t>
  </si>
  <si>
    <t>7/(0,18)</t>
  </si>
  <si>
    <t>32</t>
  </si>
  <si>
    <t>592284140</t>
  </si>
  <si>
    <t>palisáda betonová tyčová půlkulatá přírodní 175x200x1000mm</t>
  </si>
  <si>
    <t>1211457375</t>
  </si>
  <si>
    <t>25/0,175</t>
  </si>
  <si>
    <t>33</t>
  </si>
  <si>
    <t>592284130</t>
  </si>
  <si>
    <t>palisáda betonová tyčová půlkulatá přírodní 175x200x800mm</t>
  </si>
  <si>
    <t>1247746629</t>
  </si>
  <si>
    <t>36/0,175</t>
  </si>
  <si>
    <t>34</t>
  </si>
  <si>
    <t>339921112</t>
  </si>
  <si>
    <t>Osazování palisád betonových jednotlivých se zabetonováním výšky palisády přes 500 do 1000 mm</t>
  </si>
  <si>
    <t>-1222859527</t>
  </si>
  <si>
    <t>142+205</t>
  </si>
  <si>
    <t>Komunikace</t>
  </si>
  <si>
    <t>35</t>
  </si>
  <si>
    <t>564831111</t>
  </si>
  <si>
    <t>Podklad ze štěrkodrti ŠD s rozprostřením a zhutněním, po zhutnění tl. 100 mm</t>
  </si>
  <si>
    <t>-2092615063</t>
  </si>
  <si>
    <t>Poznámka k položce:_x000D_
doplnění pod chodník po odtěžení ornice 35 cm</t>
  </si>
  <si>
    <t>navíc pod chodník</t>
  </si>
  <si>
    <t>452,68</t>
  </si>
  <si>
    <t>za palisády</t>
  </si>
  <si>
    <t>67*0,5</t>
  </si>
  <si>
    <t>564851111R2</t>
  </si>
  <si>
    <t>Podklad ze štěrkodrti ŠDB s rozprostřením a zhutněním, po zhutnění tl. 150 mm</t>
  </si>
  <si>
    <t>-1436359732</t>
  </si>
  <si>
    <t>585+(360*0,2)</t>
  </si>
  <si>
    <t>37</t>
  </si>
  <si>
    <t>564871111</t>
  </si>
  <si>
    <t>Podklad ze štěrkodrti ŠD s rozprostřením a zhutněním, po zhutnění tl. 250 mm</t>
  </si>
  <si>
    <t>-2082198453</t>
  </si>
  <si>
    <t>(360*0,25)+48+86</t>
  </si>
  <si>
    <t>564911411</t>
  </si>
  <si>
    <t>Podklad nebo podsyp z asfaltového recyklátu s rozprostřením a zhutněním, po zhutnění tl. 50 mm</t>
  </si>
  <si>
    <t>231964801</t>
  </si>
  <si>
    <t>84</t>
  </si>
  <si>
    <t>39</t>
  </si>
  <si>
    <t>573191111</t>
  </si>
  <si>
    <t>Postřik infiltrační kationaktivní emulzí v množství 1,00 kg/m2</t>
  </si>
  <si>
    <t>1024018526</t>
  </si>
  <si>
    <t xml:space="preserve">Poznámka k souboru cen:_x000D_
1. V ceně nejsou započteny náklady na popř. projektem předepsané očištění vozovky, které se oceňuje cenou 938 90-8411 Očištění povrchu saponátovým roztokem části C 01 tohoto katalogu._x000D_
</t>
  </si>
  <si>
    <t>138</t>
  </si>
  <si>
    <t>40</t>
  </si>
  <si>
    <t>573231111</t>
  </si>
  <si>
    <t>Postřik spojovací PS bez posypu kamenivem ze silniční emulze, v množství 0,70 kg/m2</t>
  </si>
  <si>
    <t>552301803</t>
  </si>
  <si>
    <t>84+228+138</t>
  </si>
  <si>
    <t>41</t>
  </si>
  <si>
    <t>577144111</t>
  </si>
  <si>
    <t>Asfaltový beton vrstva obrusná ACO 11 (ABS) s rozprostřením a se zhutněním z nemodifikovaného asfaltu v pruhu šířky do 3 m tř. I, po zhutnění tl. 50 mm</t>
  </si>
  <si>
    <t>193650741</t>
  </si>
  <si>
    <t xml:space="preserve">Poznámka k souboru cen:_x000D_
1. ČSN EN 13108-1 připouští pro ACO 11 pouze tl. 35 až 50 mm._x000D_
</t>
  </si>
  <si>
    <t>42</t>
  </si>
  <si>
    <t>577145111</t>
  </si>
  <si>
    <t>Asfaltový beton vrstva obrusná ACO 16 (ABH) s rozprostřením a zhutněním z nemodifikovaného asfaltu, po zhutnění v pruhu šířky do 3 m tl. 50 mm</t>
  </si>
  <si>
    <t>1965860973</t>
  </si>
  <si>
    <t xml:space="preserve">Poznámka k souboru cen:_x000D_
1. ČSN EN 13108-1 připouští pro ACO 16 pouze tl. 45 až 60 mm._x000D_
</t>
  </si>
  <si>
    <t>(360*0,5)+48</t>
  </si>
  <si>
    <t>43</t>
  </si>
  <si>
    <t>577155112</t>
  </si>
  <si>
    <t>Asfaltový beton vrstva ložní ACL 16 (ABH) s rozprostřením a zhutněním z nemodifikovaného asfaltu v pruhu šířky do 3 m, po zhutnění tl. 60 mm</t>
  </si>
  <si>
    <t>1856459740</t>
  </si>
  <si>
    <t xml:space="preserve">Poznámka k souboru cen:_x000D_
1. ČSN EN 13108-1 připouští pro ACL 16 pouze tl. 50 až 70 mm._x000D_
</t>
  </si>
  <si>
    <t>(360*0,25)+48</t>
  </si>
  <si>
    <t>44</t>
  </si>
  <si>
    <t>565135111</t>
  </si>
  <si>
    <t>Asfaltový beton vrstva podkladní ACP 16 (obalované kamenivo střednězrnné - OKS) s rozprostřením a zhutněním v pruhu šířky do 3 m, po zhutnění tl. 50 mm</t>
  </si>
  <si>
    <t>723744949</t>
  </si>
  <si>
    <t xml:space="preserve">Poznámka k souboru cen:_x000D_
1. ČSN EN 13108-1 připouští pro ACP 16 pouze tl. 50 až 80 mm._x000D_
</t>
  </si>
  <si>
    <t>45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</si>
  <si>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</si>
  <si>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</si>
  <si>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-1144433702</t>
  </si>
  <si>
    <t xml:space="preserve">Poznámka k souboru cen:_x000D_
1. Pro volbu cen dlažeb platí toto rozdělení: Skupina A: dlažby z prvků stejného tvaru, Skupina B:_x000D_
 dlažby z prvků dvou a více tvarů nebo z obrazců o ploše jednotlivě do 100 m2, Skupina C: dlažby_x000D_
 obloukovitých tvarů (oblouky, kruhy, apod.)._x000D_
2. V cenách jsou započteny i náklady na dodání hmot pro lože a na dodání materiálu na výplň spár._x000D_
3. V cenách nejsou započteny náklady na dodání zámkové dlažby, které se oceňuje ve specifikaci;_x000D_
 ztratné lze dohodnout u plochy_x000D_
 a) do 100 m2 ve výši 3 %,_x000D_
 b) přes 100 do 300 m2 ve výši 2 %,_x000D_
 c) přes 300 m2 ve výši 1 %._x000D_
4. Část lože přesahující tloušťku 40 mm se oceňuje cenami souboru cen 451 . . -9 . Příplatek za_x000D_
 každých dalších 10 mm tloušťky podkladu nebo lože._x000D_
</t>
  </si>
  <si>
    <t>444,68+8</t>
  </si>
  <si>
    <t>46</t>
  </si>
  <si>
    <t>592451890RO1</t>
  </si>
  <si>
    <t>dlažba zámková pro nevidomé 20x16,5x6 cm červená, XF4 vibrolisovaný beton XF4</t>
  </si>
  <si>
    <t>232882016</t>
  </si>
  <si>
    <t>20*0,4</t>
  </si>
  <si>
    <t>47</t>
  </si>
  <si>
    <t>592451940</t>
  </si>
  <si>
    <t>dlažba zámková profilová základní 200x165x60mm přírodní</t>
  </si>
  <si>
    <t>684727506</t>
  </si>
  <si>
    <t>109+85,2+398,36+16,12+17-181</t>
  </si>
  <si>
    <t>48</t>
  </si>
  <si>
    <t>596212210ROO</t>
  </si>
  <si>
    <t xml:space="preserve">Kladení dlažby tl. 80 mm skupiny A, pro plochy do 50 m2 z betonových zámkových dlaždic pozemních komunikací s vyplněním spár maltou do betonového lože tl. 10 cm, </t>
  </si>
  <si>
    <t>-604854703</t>
  </si>
  <si>
    <t>181,384+24</t>
  </si>
  <si>
    <t>49</t>
  </si>
  <si>
    <t>592451920</t>
  </si>
  <si>
    <t>dlažba zámková profilová 200x165x80mm přírodní</t>
  </si>
  <si>
    <t>-1194184639</t>
  </si>
  <si>
    <t>4,114+30,87+14+16,5+10,5+20+25+27+21+12,4</t>
  </si>
  <si>
    <t>50</t>
  </si>
  <si>
    <t>592451890</t>
  </si>
  <si>
    <t>dlažba zámková profilová 200x165x80mm barevná</t>
  </si>
  <si>
    <t>-983267443</t>
  </si>
  <si>
    <t>60*0,4</t>
  </si>
  <si>
    <t>Trubní vedení</t>
  </si>
  <si>
    <t>51</t>
  </si>
  <si>
    <t>895941111</t>
  </si>
  <si>
    <t>Zřízení vpusti kanalizační uliční z betonových dílců typ UV-50 normální</t>
  </si>
  <si>
    <t>1356719862</t>
  </si>
  <si>
    <t xml:space="preserve">Poznámka k souboru cen:_x000D_
1. V cenách jsou započteny i náklady na zřízení lože ze štěrkopísku._x000D_
2. V cenách nejsou započteny náklady na:_x000D_
 a) dodání betonových dílců; betonové dílce se oceňují ve specifikaci,_x000D_
 b) dodání kameninových dílců; kameninové dílce se oceňují ve specifikaci,_x000D_
 c) litinové mříže; osazení mříží se oceňuje cenami souboru cen 899 20- . 1 Osazení mříží_x000D_
 litinových včetně rámů a košů na bahno části A 01 tohoto katalogu; dodání mříží se oceňuje ve_x000D_
 specifikaci,_x000D_
 d) podkladní prstence; tyto se oceňují cenami souboru cen 452 38-6 . Podkladní a a vyrovnávací_x000D_
 prstence části A 01 tohoto katalogu._x000D_
</t>
  </si>
  <si>
    <t>Poznámka k položce:_x000D_
Skladba částí se může změnt dle okolností vedení sítí nap. topného kanálu</t>
  </si>
  <si>
    <t>52</t>
  </si>
  <si>
    <t>592238750</t>
  </si>
  <si>
    <t>koš nízký pro uliční vpusti žárově Pz plech pro rám 500/500mm</t>
  </si>
  <si>
    <t>-602693205</t>
  </si>
  <si>
    <t>53</t>
  </si>
  <si>
    <t>592238580</t>
  </si>
  <si>
    <t>skruž pro uliční vpusť horní betonová 450x570x50mm</t>
  </si>
  <si>
    <t>512190464</t>
  </si>
  <si>
    <t>54</t>
  </si>
  <si>
    <t>59223854</t>
  </si>
  <si>
    <t>skruž pro uliční vpusť s výtokovým otvorem PVC betonová 450x350x50mm</t>
  </si>
  <si>
    <t>1053631584</t>
  </si>
  <si>
    <t>55</t>
  </si>
  <si>
    <t>592238520</t>
  </si>
  <si>
    <t>dno pro uliční vpusť s kalovou prohlubní betonové 450x300x50mm</t>
  </si>
  <si>
    <t>-1872688995</t>
  </si>
  <si>
    <t>56</t>
  </si>
  <si>
    <t>5922387R</t>
  </si>
  <si>
    <t>Prefabrikáty pro uliční vpusti dílce betonové pro uliční vpusti vpusť dešťová uliční s rámem mříž M1 D400 DIN 19583-13, 500/500mm</t>
  </si>
  <si>
    <t>1701676144</t>
  </si>
  <si>
    <t>57</t>
  </si>
  <si>
    <t>592238760</t>
  </si>
  <si>
    <t>Prefabrikáty pro uliční vpusti dílce betonové pro uliční vpusti vpusť dešťová uliční s rámem rám zabetonovaný DIN 19583-9, 500/500mm</t>
  </si>
  <si>
    <t>-1477910227</t>
  </si>
  <si>
    <t>592241760R00</t>
  </si>
  <si>
    <t>prstenec betonový vyrovnávací TBW-Q 625/80/120 62,5x8x12 cm</t>
  </si>
  <si>
    <t>-784590440</t>
  </si>
  <si>
    <t>59</t>
  </si>
  <si>
    <t>174102101</t>
  </si>
  <si>
    <t>Zásyp sypaninou z jakékoliv horniny při překopech inženýrských sítí objemu do 30 m3 s uložením výkopku ve vrstvách se zhutněním jam, šachet, rýh nebo kolem objektů v těchto vykopávkách</t>
  </si>
  <si>
    <t>CS ÚRS 2013 01</t>
  </si>
  <si>
    <t>2018243748</t>
  </si>
  <si>
    <t>uličních vpustí co se budou dávat nové</t>
  </si>
  <si>
    <t>7*((1.2*1.2)-(3,14*0,275*0,275))*0.8</t>
  </si>
  <si>
    <t>2*0.3*0.8*0,8</t>
  </si>
  <si>
    <t>ŠD 32-63 vsakovací prostor</t>
  </si>
  <si>
    <t>34,3</t>
  </si>
  <si>
    <t>zemina zpět</t>
  </si>
  <si>
    <t>Mezisoučet</t>
  </si>
  <si>
    <t>11.219</t>
  </si>
  <si>
    <t>60</t>
  </si>
  <si>
    <t>583439620</t>
  </si>
  <si>
    <t xml:space="preserve">Kamenivo přírodní drcené hutné pro stavební účely PDK (drobné, hrubé a štěrkodrť) kamenivo drcené hrubé d&gt;=2 a D&lt;=45 mm (ČSN EN 13043 ) d&gt;=2 a D&gt;=4 mm (ČSN EN 12620, ČSN EN 13139 ) d&gt;=1 a D&gt;=2 mm (ČSN EN 13242) frakce  32-63    horninová směs lom </t>
  </si>
  <si>
    <t>-1325803651</t>
  </si>
  <si>
    <t>41,418*1,9</t>
  </si>
  <si>
    <t>61</t>
  </si>
  <si>
    <t>175102101</t>
  </si>
  <si>
    <t>Obsypání potrubí při překopech inženýrských sítí objemu do 10 m3 sypaninou z vhodných hornin tř. 1 až 4 nebo materiálem připraveným podél výkopu ve vzdálenosti do 3 m od jeho kraje, pro jakoukoliv hloubku výkopu a míru zhutnění bez prohození sypaniny sítem</t>
  </si>
  <si>
    <t>1462978316</t>
  </si>
  <si>
    <t xml:space="preserve">Poznámka k souboru cen:_x000D_
1. Ceny jsou určeny pouze pro případy havárií, přeložek nebo běžných oprav inženýrských sítí._x000D_
2. Ceny nelze použít v rámci výstavby nových inženýrských sítí._x000D_
3. Objem obsypu na 1 m délky potrubí se rovná šířce dna výkopu násobené součtem vnějšího průměru potrubí příp. i s obalem a projektované tloušťky obsypu nad, případně i pod potrubím. Pro odečítání objemu potrubí se započítávají všechny vestavěné konstrukce nebo uložené vedení i s jejich obklady a podklady (tento objem se nazývá objemem horniny vytlačené konstrukcí), viz příloha č. 2 katalogu 827-1._x000D_
4. Míru zhutnění předepisuje projekt._x000D_
5. V cenách nejsou zahrnuty náklady na nakupovanou sypaninu. Tato se oceňuje ve specifikaci._x000D_
</t>
  </si>
  <si>
    <t>2*0,8*0,8*0,35</t>
  </si>
  <si>
    <t>7*1,2*1,2*0.35</t>
  </si>
  <si>
    <t>62</t>
  </si>
  <si>
    <t>583373030</t>
  </si>
  <si>
    <t>štěrkopísek frakce 0/8</t>
  </si>
  <si>
    <t>-1805069379</t>
  </si>
  <si>
    <t>3,976*2</t>
  </si>
  <si>
    <t>63</t>
  </si>
  <si>
    <t>899331111</t>
  </si>
  <si>
    <t>Výšková úprava uličního vstupu nebo vpusti do 200 mm zvýšením poklopu</t>
  </si>
  <si>
    <t>496975533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</si>
  <si>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</si>
  <si>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64</t>
  </si>
  <si>
    <t>899431111</t>
  </si>
  <si>
    <t>Výšková úprava uličního vstupu nebo vpusti do 200 mm zvýšením krycího hrnce, šoupěte nebo hydrantu bez úpravy armatur</t>
  </si>
  <si>
    <t>349684328</t>
  </si>
  <si>
    <t>65</t>
  </si>
  <si>
    <t>899914111R00</t>
  </si>
  <si>
    <t>Montáž ocelové chráničky D 159 x 10 mm</t>
  </si>
  <si>
    <t>623480794</t>
  </si>
  <si>
    <t>66</t>
  </si>
  <si>
    <t>286193200R00</t>
  </si>
  <si>
    <t>chránička dělená, PE-HD d 110</t>
  </si>
  <si>
    <t>-654829402</t>
  </si>
  <si>
    <t>919726123</t>
  </si>
  <si>
    <t>Geotextilie netkaná pro ochranu, separaci nebo filtraci měrná hmotnost přes 300 do 500 g/m2</t>
  </si>
  <si>
    <t>611434835</t>
  </si>
  <si>
    <t xml:space="preserve">Poznámka k souboru cen:_x000D_
1. V cenách jsou započteny i náklady na položení a dodání geotextilie včetně přesahů._x000D_
</t>
  </si>
  <si>
    <t>do drenáže</t>
  </si>
  <si>
    <t>((3,6+6,3+3)*2*(0,75+0,5))</t>
  </si>
  <si>
    <t>((8+7,5+7,5+10+9,2+6,6)*2*(1,2+0,5))</t>
  </si>
  <si>
    <t>palisády</t>
  </si>
  <si>
    <t>0,5*67</t>
  </si>
  <si>
    <t>Ostatní konstrukce a práce</t>
  </si>
  <si>
    <t>68</t>
  </si>
  <si>
    <t>915211112</t>
  </si>
  <si>
    <t>Vodorovné dopravní značení stříkaným plastem dělící čára šířky 125 mm souvislá bílá retroreflexní</t>
  </si>
  <si>
    <t>1994583634</t>
  </si>
  <si>
    <t xml:space="preserve">Poznámka k souboru cen:_x000D_
1. Ceny jsou určeny pro dělicí čáry souvislé č. V 1a bílé, přerušované č. V 2a bílé, vodící č. V 4 bílé, souvislá č. V12b žlutá, přerušovaná č. V12c žlutá._x000D_
2.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3. Množství měrných jednotek se určuje:_x000D_
a) u cen 912 21 a 915 22 v m délky dělící nebo vodící čáry (včetně mezer),_x000D_
b) u ceny 915 23 v m2 stříkané plochy bez mezer._x000D_
</t>
  </si>
  <si>
    <t>100+118+203+5,6+209</t>
  </si>
  <si>
    <t>69</t>
  </si>
  <si>
    <t>915211122</t>
  </si>
  <si>
    <t>Vodorovné dopravní značení stříkaným plastem dělící čára šířky 125 mm přerušovaná bílá retroreflexní</t>
  </si>
  <si>
    <t>-1217484526</t>
  </si>
  <si>
    <t>70</t>
  </si>
  <si>
    <t>915221122</t>
  </si>
  <si>
    <t>Vodorovné dopravní značení stříkaným plastem vodící čára bílá šířky 250 mm přerušovaná retroreflexní</t>
  </si>
  <si>
    <t>-1637059252</t>
  </si>
  <si>
    <t>16+14+20</t>
  </si>
  <si>
    <t>71</t>
  </si>
  <si>
    <t>915611111.2</t>
  </si>
  <si>
    <t>Předznačení pro vodorovné značení stříkané barvou nebo prováděné z nátěrových hmot liniové dělicí čáry, vodicí proužky</t>
  </si>
  <si>
    <t>1879638737</t>
  </si>
  <si>
    <t>635,6+13+50</t>
  </si>
  <si>
    <t>72</t>
  </si>
  <si>
    <t>935932418</t>
  </si>
  <si>
    <t>Odvodňovací plastový žlab pro třídu zatížení D 400 vnitřní šířky 150 mm s krycím roštem můstkovým z litiny</t>
  </si>
  <si>
    <t>-1466944696</t>
  </si>
  <si>
    <t xml:space="preserve">Poznámka k souboru cen:_x000D_
1. V cenách jsou započteny i náklady na předepsané obetonování a lože z betonu._x000D_
2. V cenách nejsou započteny náklady na:_x000D_
 a) přípojné kanalizační potrubí, které se oceňuje cenami části A 03 katalogu 827-1 Vedení_x000D_
 trubní dálková a přípojná - vodovody a kanalizace,_x000D_
 b) zemní práce, které se oceňují cenami katalogu 800-1 Zemní práce._x000D_
</t>
  </si>
  <si>
    <t>17+5+4+4+3+4+18+4+6+4</t>
  </si>
  <si>
    <t>73</t>
  </si>
  <si>
    <t>935932614</t>
  </si>
  <si>
    <t>Odvodňovací plastový žlab vpusť s kalovým košem pro žlab vnitřní šířky 150 mm</t>
  </si>
  <si>
    <t>-584624087</t>
  </si>
  <si>
    <t xml:space="preserve">Poznámka k souboru cen:_x000D_
1. V cenách jsou započteny i náklady na předepsané obetonování a lože z betonu._x000D_
2. V cenách nejsou započteny náklady na:_x000D_
a) přípojné kanalizační potrubí, které se oceňuje cenami části A 03 katalogu 827-1 Vedení trubní dálková a přípojná - vodovody a kanalizace,_x000D_
b) zemní práce, které se oceňují cenami katalogu 800-1 Zemní práce._x000D_
</t>
  </si>
  <si>
    <t>74</t>
  </si>
  <si>
    <t>935932422</t>
  </si>
  <si>
    <t>Odvodňovací plastový žlab pro třídu zatížení D 400 vnitřní šířky 200 mm s krycím roštem mřížkovým z litiny</t>
  </si>
  <si>
    <t>-607527546</t>
  </si>
  <si>
    <t>75</t>
  </si>
  <si>
    <t>935932617</t>
  </si>
  <si>
    <t>Odvodňovací plastový žlab vpusť s kalovým košem pro žlab vnitřní šířky 200 mm</t>
  </si>
  <si>
    <t>239393303</t>
  </si>
  <si>
    <t>Poznámka k položce:_x000D_
Bude v trase č. 1 osazena vedle vyměňované uliční pusti i roštová vpust. V trase č. 2 budou nové vpusti roštové. Roštový žlab bude napojena návrtem na vyměňovanou uliční vpust.</t>
  </si>
  <si>
    <t>76</t>
  </si>
  <si>
    <t>978015391R</t>
  </si>
  <si>
    <t>Otlučení vápenných nebo vápenocementových omítek vnějších ploch s vyškrabáním spar a s očištěním zdiva stupně členitosti 1 a 2, v rozsahu přes 80 do 100 %, penetrace a provedení nové nové cementové omítky.</t>
  </si>
  <si>
    <t>114566677</t>
  </si>
  <si>
    <t>1,5*1,5*3</t>
  </si>
  <si>
    <t>77</t>
  </si>
  <si>
    <t>935112211R1</t>
  </si>
  <si>
    <t>Osazení zákratových desek lepením včetně zatření spár</t>
  </si>
  <si>
    <t>-1654446759</t>
  </si>
  <si>
    <t>78</t>
  </si>
  <si>
    <t>592275130</t>
  </si>
  <si>
    <t>Zákrytová deska 30x40x6 vibrolisovaná</t>
  </si>
  <si>
    <t>-2096278056</t>
  </si>
  <si>
    <t>79</t>
  </si>
  <si>
    <t>935112211R</t>
  </si>
  <si>
    <t>Osazení betonového příkopového žlabu s vyplněním a zatřením spár cementovou maltou s ložem tl. 100 mm z betonu prostého tř. C 20/25 XF3 z betonových příkopových tvárnic šířky přes 500 do 800 mm</t>
  </si>
  <si>
    <t>-979618852</t>
  </si>
  <si>
    <t>80</t>
  </si>
  <si>
    <t>592274960</t>
  </si>
  <si>
    <t>6labovka betonová příkopová 33*59*8 cm vybrolisovaná</t>
  </si>
  <si>
    <t>-255219211</t>
  </si>
  <si>
    <t>36/0,33</t>
  </si>
  <si>
    <t>81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</si>
  <si>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</si>
  <si>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</si>
  <si>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-122136910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</si>
  <si>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</si>
  <si>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122</t>
  </si>
  <si>
    <t>82</t>
  </si>
  <si>
    <t>916131213ROO</t>
  </si>
  <si>
    <t>Osazení silničního obrubníku betonového stojatého s boční opěrou do lože z betonu prostého C20/25 XF3, zřízení lože, zatření spár</t>
  </si>
  <si>
    <t>-867865920</t>
  </si>
  <si>
    <t>Poznámka k položce:_x000D_
Cena obsahuje i případné řezání obruby pro požadovanou délku</t>
  </si>
  <si>
    <t>220+249+32</t>
  </si>
  <si>
    <t>83</t>
  </si>
  <si>
    <t>592174680</t>
  </si>
  <si>
    <t>Obrubníky betonové a železobetonové obrubník silniční nájezdový Standard   100 x 15 x 15, XF4</t>
  </si>
  <si>
    <t>583150603</t>
  </si>
  <si>
    <t>20+56+35+2+11+4+10+10+11+12+13+18+12+6</t>
  </si>
  <si>
    <t>592174650</t>
  </si>
  <si>
    <t>Obrubníky betonové a železobetonové obrubník silniční Standard   100 x 15 x 25, XF4</t>
  </si>
  <si>
    <t>17915487</t>
  </si>
  <si>
    <t>360-111</t>
  </si>
  <si>
    <t>85</t>
  </si>
  <si>
    <t>592174650R00</t>
  </si>
  <si>
    <t>obrubník betonový chodníkový 100x8x25 cm vibrolisovaný XF4, vybrilisovný XF4</t>
  </si>
  <si>
    <t>1357481629</t>
  </si>
  <si>
    <t>48+10+2+12+11+27+10+2</t>
  </si>
  <si>
    <t>86</t>
  </si>
  <si>
    <t>592174690</t>
  </si>
  <si>
    <t>Obrubníky betonové a železobetonové obrubník silniční přechodový L + P Standard   100 x 15 x 15-25, vybrilisovný XF4</t>
  </si>
  <si>
    <t>-697530845</t>
  </si>
  <si>
    <t>30+2</t>
  </si>
  <si>
    <t>87</t>
  </si>
  <si>
    <t>919735111</t>
  </si>
  <si>
    <t>Řezání stávajícího živičného krytu nebo podkladu hloubky do 50 mm</t>
  </si>
  <si>
    <t>671790141</t>
  </si>
  <si>
    <t xml:space="preserve">Poznámka k souboru cen:_x000D_
1. V cenách jsou započteny i náklady na spotřebu vody._x000D_
</t>
  </si>
  <si>
    <t>360</t>
  </si>
  <si>
    <t>88</t>
  </si>
  <si>
    <t>919735112</t>
  </si>
  <si>
    <t>Řezání stávajícího živičného krytu nebo podkladu hloubky přes 50 do 100 mm</t>
  </si>
  <si>
    <t>-1528275895</t>
  </si>
  <si>
    <t>89</t>
  </si>
  <si>
    <t>919731122</t>
  </si>
  <si>
    <t>Zarovnání styčné plochy podkladu nebo krytu podél vybourané části komunikace nebo zpevněné plochy živičné tl. přes 50 do 100 mm</t>
  </si>
  <si>
    <t>1723519480</t>
  </si>
  <si>
    <t xml:space="preserve">Poznámka k souboru cen:_x000D_
1. Pro volbu cen je rozhodující maximální tloušťka zarovnané styčné plochy._x000D_
2. Náklady na vodorovné přemístění suti zbylé po zarovnání styčné plochy se samostatně neoceňují, tyto náklady jsou započteny ve vodorovném přemístění suti prováděném při odstraňování podkladů nebo krytů._x000D_
</t>
  </si>
  <si>
    <t>90</t>
  </si>
  <si>
    <t>919731121</t>
  </si>
  <si>
    <t>Zarovnání styčné plochy podkladu nebo krytu podél vybourané části komunikace nebo zpevněné plochy živičné tl. do 50 mm</t>
  </si>
  <si>
    <t>-1350318441</t>
  </si>
  <si>
    <t xml:space="preserve">Poznámka k souboru cen:_x000D_
1. Pro volbu cen je rozhodující maximální tloušťka zarovnané styčné plochy._x000D_
2. Náklady na vodorovné přemístění suti zbylé po zarovnání styčné plochy se samostatně neoceňují,_x000D_
 tyto náklady jsou započteny ve vodorovném přemístění suti prováděném při odstraňování podkladů nebo_x000D_
 krytů._x000D_
</t>
  </si>
  <si>
    <t>91</t>
  </si>
  <si>
    <t>919125111</t>
  </si>
  <si>
    <t>Těsnění svislé spáry mezi živičným krytem a ostatními prvky asfaltovou páskou samolepicí šířky 35 mm tl. 8 mm</t>
  </si>
  <si>
    <t>565388992</t>
  </si>
  <si>
    <t xml:space="preserve">Poznámka k souboru cen:_x000D_
1. Cena jsou určena pro napojení obrubníků, odvodňovacích žlabů, roštů apod. na živičný povrch, pro napojení nového živičného povrchu na stávající, apod._x000D_
2. V ceně jsou započteny i náklady na vyčištění trhlin._x000D_
3. V ceně nejsou započteny náklady na seříznutí stávajícího živičného povrchu; tyto náklady se oceňují cenami souboru cen 919 73-11 Zarovnání styčné plochy podkladu nebo krytu podél vybourané části komunikace nebo zpevněné plochy._x000D_
</t>
  </si>
  <si>
    <t>92</t>
  </si>
  <si>
    <t>938908411</t>
  </si>
  <si>
    <t>Čištění vozovek splachováním vodou povrchu podkladu nebo krytu živičného, betonového nebo dlážděného</t>
  </si>
  <si>
    <t>1092211589</t>
  </si>
  <si>
    <t xml:space="preserve">Poznámka k souboru cen:_x000D_
1. Ceny jsou určeny pro očištění:_x000D_
 a) povrchu stávající vozovky,_x000D_
 b) povrchu rozestavěné trvalé vozovky, předepíše-li projekt užívat nově zřizovanou vozovku po_x000D_
 dobu výstavby ještě před zřízením konečného závěrečného krytu._x000D_
2. V cenách nejsou započteny náklady na vodorovnou dopravu odstraněného materiálu, která se oceňuje_x000D_
 cenami souboru cen 997 22-15 Vodorovná doprava suti._x000D_
</t>
  </si>
  <si>
    <t>720</t>
  </si>
  <si>
    <t>93</t>
  </si>
  <si>
    <t>981511111</t>
  </si>
  <si>
    <t>Demolice konstrukcí objektů postupným rozebíráním zdiva na maltu vápennou nebo vápenocementovou z cihel, tvárnic, kamene, zdiva smíšeného nebo hrázděného</t>
  </si>
  <si>
    <t>438889313</t>
  </si>
  <si>
    <t xml:space="preserve">Poznámka k souboru cen:_x000D_
1. Ceny jsou stanoveny na měrnou jednotku m3 skutečného objemu konstrukcí._x000D_
2. Skutečný objem konstrukcí se určí součtem objemů obvodových, schodišťových, středních nosných_x000D_
 zdí, schodišť a stropů. Od celkového objemu se neodečítá objem okenních a dveřních otvorů,_x000D_
 parapetních ústupků. Tloušťka stropní konstrukce se určí včetně podlahových konstrukcí a podhledů._x000D_
 Tloušťka klenby se určuje v průměrné tloušťce jako aritmetický průměr tloušťky v patě a ve vrcholu_x000D_
 klenby až k nášlapné ploše podlahové konstrukce, která na ní spočívá. U stropů s viditelnými trámy_x000D_
 se objem trámů jednotlivě připočítává k objemu stropů. Totéž platí pro průvlaky a samostatné trámy._x000D_
 Objem stropů schodiště se započítává objemem daným součinem půdorysné plochy schodiště a tloušťky_x000D_
 patrové podesty._x000D_
</t>
  </si>
  <si>
    <t>Poznámka k položce:_x000D_
pouze část kontejnerových stání a zbytek se zasype hlínou. Tedy tak, aby původní konstukce nebyla vidět.</t>
  </si>
  <si>
    <t>5*1.5*0.3</t>
  </si>
  <si>
    <t>99</t>
  </si>
  <si>
    <t>Přesun hmot</t>
  </si>
  <si>
    <t>94</t>
  </si>
  <si>
    <t>997221561</t>
  </si>
  <si>
    <t>Vodorovná doprava suti bez naložení, ale se složením a s hrubým urovnáním z kusových materiálů, na vzdálenost do 1 km</t>
  </si>
  <si>
    <t>-841408299</t>
  </si>
  <si>
    <t xml:space="preserve">Poznámka k souboru cen:_x000D_
1. Ceny nelze použít pro vodorovnou dopravu suti po železnici, po vodě nebo neobvyklými dopravními_x000D_
 prostředky._x000D_
2. Je-li na dopravní dráze pro vodorovnou dopravu suti překážka, pro kterou je nutno suť překládat_x000D_
 z jednoho dopravního prostředku na druhý, oceňuje se tato doprava v každém úseku samostatně._x000D_
3. Ceny 997 22-155 jsou určeny pro sypký materiál, např. kamenivo a hmoty kamenitého charakteru_x000D_
 stmelené vápnem, cementem nebo živicí._x000D_
4. Ceny 997 22-156 jsou určeny pro drobný kusový materiál (dlažební kostky, lomový kámen)._x000D_
</t>
  </si>
  <si>
    <t>1,25+12,6+1,475+4,061</t>
  </si>
  <si>
    <t>95</t>
  </si>
  <si>
    <t>997221569R01</t>
  </si>
  <si>
    <t>Příplatek ZKD 1 km u vodorovné dopravy suti z kusových materiálů</t>
  </si>
  <si>
    <t>1688658835</t>
  </si>
  <si>
    <t>19,386*9</t>
  </si>
  <si>
    <t>96</t>
  </si>
  <si>
    <t>997221551</t>
  </si>
  <si>
    <t>Vodorovná doprava suti bez naložení, ale se složením a s hrubým urovnáním ze sypkých materiálů, na vzdálenost do 1 km</t>
  </si>
  <si>
    <t>-1926840814</t>
  </si>
  <si>
    <t>0,49+46,656+27,84</t>
  </si>
  <si>
    <t>97</t>
  </si>
  <si>
    <t>997221559</t>
  </si>
  <si>
    <t>Vodorovná doprava suti bez naložení, ale se složením a s hrubým urovnáním Příplatek k ceně za každý další i započatý 1 km přes 1 km</t>
  </si>
  <si>
    <t>-1313594711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</si>
  <si>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</si>
  <si>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74,986*9</t>
  </si>
  <si>
    <t>98</t>
  </si>
  <si>
    <t>997221815</t>
  </si>
  <si>
    <t>Poplatek za uložení stavebního odpadu na skládce (skládkovné) z prostého betonu zatříděného do Katalogu odpadů pod kódem 170 101</t>
  </si>
  <si>
    <t>1479710693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</si>
  <si>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</si>
  <si>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1,25+12,6+1,475</t>
  </si>
  <si>
    <t>997221845R00</t>
  </si>
  <si>
    <t>Poplatek za uložení stavebního odpadu na skládce (skládkovné) z asfaltových povrchů</t>
  </si>
  <si>
    <t>-1656921228</t>
  </si>
  <si>
    <t>46,656+0,49</t>
  </si>
  <si>
    <t>997221855</t>
  </si>
  <si>
    <t>1263299917</t>
  </si>
  <si>
    <t>4,061+27,84</t>
  </si>
  <si>
    <t>101</t>
  </si>
  <si>
    <t>998225111</t>
  </si>
  <si>
    <t>Přesun hmot pro komunikace s krytem z kameniva, monolitickým betonovým nebo živičným dopravní vzdálenost do 200 m jakékoliv délky objektu</t>
  </si>
  <si>
    <t>452125982</t>
  </si>
  <si>
    <t xml:space="preserve">Poznámka k souboru cen:_x000D_
1. Ceny lze použít i pro plochy letišť s krytem monolitickým betonovým nebo živičným._x000D_
</t>
  </si>
  <si>
    <t>505-96,217</t>
  </si>
  <si>
    <t>102</t>
  </si>
  <si>
    <t>998276101</t>
  </si>
  <si>
    <t>Přesun hmot pro trubní vedení hloubené z trub z plastických hmot nebo sklolaminátových pro vodovody nebo kanalizace v otevřeném výkopu dopravní vzdálenost do 15 m</t>
  </si>
  <si>
    <t>-36216777</t>
  </si>
  <si>
    <t>96,12+0,097</t>
  </si>
  <si>
    <t>58,2 - VRN</t>
  </si>
  <si>
    <t>Obec křešice</t>
  </si>
  <si>
    <t>S4A,s.r.o.</t>
  </si>
  <si>
    <t>VRN - Vedlejší rozpočtové náklady</t>
  </si>
  <si>
    <t xml:space="preserve">    0 - Vedlejší rozpočtové náklady</t>
  </si>
  <si>
    <t>Vedlejší rozpočtové náklady</t>
  </si>
  <si>
    <t>010001000</t>
  </si>
  <si>
    <t>Základní rozdělení průvodních činností a nákladů průzkumné geodetické a projektové práce</t>
  </si>
  <si>
    <t>Kč</t>
  </si>
  <si>
    <t>1024</t>
  </si>
  <si>
    <t>-349185788</t>
  </si>
  <si>
    <t>Poznámka k položce:_x000D_
V této položce jsou zahrnuty také náklady na zkoušky vylouhovatelnosti před uložením na skládku.   Dále náklady související se zjištěním výskytu sítí - sondy, zaměření.Přechodné dopravní značení.Geometrický plán.</t>
  </si>
  <si>
    <t>020001000</t>
  </si>
  <si>
    <t xml:space="preserve">Základní rozdělení průvodních činností a nákladů příprava staveniště. </t>
  </si>
  <si>
    <t>875011108</t>
  </si>
  <si>
    <t>030001000</t>
  </si>
  <si>
    <t>Základní rozdělení průvodních činností a nákladů zařízení staveniště</t>
  </si>
  <si>
    <t>1167454880</t>
  </si>
  <si>
    <t>040001000</t>
  </si>
  <si>
    <t>Základní rozdělení průvodních činností a nákladů inženýrská činnost</t>
  </si>
  <si>
    <t>-40308985</t>
  </si>
  <si>
    <t>060001000</t>
  </si>
  <si>
    <t>Základní rozdělení průvodních činností a nákladů územní vlivy</t>
  </si>
  <si>
    <t>-2080741440</t>
  </si>
  <si>
    <t>Poznámka k položce:_x000D_
Obsahuje třeba zajištění materiálů na mezideponii. Čerpání vody ze staveniště, špatné klimatické podmínky a i jiné vlivy. Dále se jedná o stísněné podmínky a další vlivy</t>
  </si>
  <si>
    <t>070001000</t>
  </si>
  <si>
    <t>Základní rozdělení průvodních činností a nákladů provozní vlivy</t>
  </si>
  <si>
    <t>-1854141009</t>
  </si>
  <si>
    <t>Poznámka k položce:_x000D_
Tato položka zapracovává mimo jiné náklady související s pracemi v ochranných pásmech sítí a stromů.  Zajištěn přístup ke všem objektům po celou dobu realizace stavby. Doprava silničních vozidel</t>
  </si>
  <si>
    <t>080001000</t>
  </si>
  <si>
    <t>Základní rozdělení průvodních činností a nákladů přesun stavebních kapacit</t>
  </si>
  <si>
    <t>-269895474</t>
  </si>
  <si>
    <t>090001000</t>
  </si>
  <si>
    <t>Základní rozdělení průvodních činností a nákladů ostatní náklady</t>
  </si>
  <si>
    <t>262144</t>
  </si>
  <si>
    <t>25563963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</si>
  <si>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</si>
  <si>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</si>
  <si>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</si>
  <si>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</si>
  <si>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</si>
  <si>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</si>
  <si>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</si>
  <si>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</si>
  <si>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</si>
  <si>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</si>
  <si>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</si>
  <si>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</si>
  <si>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</si>
  <si>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</si>
  <si>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</si>
  <si>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</si>
  <si>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</si>
  <si>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</si>
  <si>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</si>
  <si>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</si>
  <si>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</si>
  <si>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</si>
  <si>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</si>
  <si>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</si>
  <si>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</si>
  <si>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</si>
  <si>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</si>
  <si>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</si>
  <si>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</si>
  <si>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</si>
  <si>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</si>
  <si>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</si>
  <si>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</si>
  <si>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</si>
  <si>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</si>
  <si>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</si>
  <si>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</si>
  <si>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</si>
  <si>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</si>
  <si>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</si>
  <si>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</si>
  <si>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</si>
  <si>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</si>
  <si>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</si>
  <si>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</si>
  <si>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</si>
  <si>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</si>
  <si>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</si>
  <si>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</si>
  <si>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</si>
  <si>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</si>
  <si>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</si>
  <si>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</si>
  <si>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</si>
  <si>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</si>
  <si>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</si>
  <si>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</si>
  <si>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</si>
  <si>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</si>
  <si>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</si>
  <si>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</si>
  <si>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</si>
  <si>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</si>
  <si>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</si>
  <si>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</si>
  <si>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</si>
  <si>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</si>
  <si>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</si>
  <si>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</si>
  <si>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</si>
  <si>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</si>
  <si>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</si>
  <si>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</si>
  <si>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</si>
  <si>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</si>
  <si>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</si>
  <si>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</si>
  <si>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</si>
  <si>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</si>
  <si>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</si>
  <si>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</si>
  <si>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</si>
  <si>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</si>
  <si>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</si>
  <si>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</si>
  <si>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</si>
  <si>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</si>
  <si>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</si>
  <si>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</si>
  <si>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</si>
  <si>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</si>
  <si>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</si>
  <si>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</si>
  <si>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</si>
  <si>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</si>
  <si>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</si>
  <si>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</si>
  <si>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</si>
  <si>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</si>
  <si>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</si>
  <si>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</si>
  <si>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</si>
  <si>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</si>
  <si>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</si>
  <si>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</si>
  <si>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</si>
  <si>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</si>
  <si>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</si>
  <si>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</si>
  <si>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</si>
  <si>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</si>
  <si>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</si>
  <si>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</si>
  <si>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</si>
  <si>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</si>
  <si>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</si>
  <si>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</si>
  <si>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</si>
  <si>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</si>
  <si>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</si>
  <si>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</si>
  <si>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</si>
  <si>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</si>
  <si>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</si>
  <si>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</si>
  <si>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</si>
  <si>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</si>
  <si>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</si>
  <si>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</si>
  <si>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</si>
  <si>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</si>
  <si>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</si>
  <si>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</si>
  <si>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</si>
  <si>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</si>
  <si>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</si>
  <si>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</si>
  <si>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</si>
  <si>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</si>
  <si>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</si>
  <si>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</si>
  <si>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</si>
  <si>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</si>
  <si>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</si>
  <si>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</si>
  <si>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</si>
  <si>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</si>
  <si>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</si>
  <si>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</si>
  <si>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</si>
  <si>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</si>
  <si>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</si>
  <si>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</si>
  <si>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</si>
  <si>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</si>
  <si>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</si>
  <si>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</si>
  <si>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</si>
  <si>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</si>
  <si>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</si>
  <si>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</si>
  <si>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</si>
  <si>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</si>
  <si>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</si>
  <si>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</si>
  <si>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</si>
  <si>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</si>
  <si>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</si>
  <si>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</si>
  <si>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</si>
  <si>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</si>
  <si>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</si>
  <si>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</si>
  <si>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</si>
  <si>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</si>
  <si>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</si>
  <si>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</si>
  <si>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</si>
  <si>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</si>
  <si>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</si>
  <si>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</si>
  <si>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</si>
  <si>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</si>
  <si>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</si>
  <si>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</si>
  <si>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Poznámka k položce:
Vybavení staveniště, zabezpečení staveniště, DIO, zrušení staveniště,....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</si>
</sst>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0" fillId="5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center" vertical="center"/>
    </xf>
    <xf numFmtId="0" fontId="0" fillId="5" borderId="8" xfId="0" applyFont="1" applyFill="1" applyBorder="1" applyAlignment="1" applyProtection="1">
      <alignment vertical="center"/>
      <protection locked="0"/>
    </xf>
    <xf numFmtId="4" fontId="3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3" xfId="0" applyNumberFormat="1" applyFont="1" applyBorder="1" applyAlignment="1"/>
    <xf numFmtId="166" fontId="29" fillId="0" borderId="14" xfId="0" applyNumberFormat="1" applyFont="1" applyBorder="1" applyAlignment="1"/>
    <xf numFmtId="4" fontId="1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5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6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6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1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2" fillId="0" borderId="4" xfId="0" applyFont="1" applyBorder="1" applyAlignment="1">
      <alignment vertical="center"/>
    </xf>
    <xf numFmtId="0" fontId="32" fillId="3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" fillId="3" borderId="20" xfId="0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166" fontId="1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29" xfId="0" applyFont="1" applyBorder="1" applyAlignment="1">
      <alignment horizontal="left" wrapText="1"/>
    </xf>
    <xf numFmtId="49" fontId="36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92" t="s">
        <v>6</v>
      </c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303" t="s">
        <v>15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20"/>
      <c r="BE5" s="284" t="s">
        <v>16</v>
      </c>
      <c r="BS5" s="17" t="s">
        <v>7</v>
      </c>
    </row>
    <row r="6" spans="1:74" ht="36.9" customHeight="1">
      <c r="B6" s="20"/>
      <c r="D6" s="25" t="s">
        <v>17</v>
      </c>
      <c r="K6" s="304" t="s">
        <v>18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20"/>
      <c r="BE6" s="285"/>
      <c r="BS6" s="17" t="s">
        <v>19</v>
      </c>
    </row>
    <row r="7" spans="1:74" ht="12" customHeight="1">
      <c r="B7" s="20"/>
      <c r="D7" s="26" t="s">
        <v>20</v>
      </c>
      <c r="K7" s="17" t="s">
        <v>21</v>
      </c>
      <c r="AK7" s="26" t="s">
        <v>22</v>
      </c>
      <c r="AN7" s="17" t="s">
        <v>3</v>
      </c>
      <c r="AR7" s="20"/>
      <c r="BE7" s="285"/>
      <c r="BS7" s="17" t="s">
        <v>23</v>
      </c>
    </row>
    <row r="8" spans="1:74" ht="12" customHeight="1">
      <c r="B8" s="20"/>
      <c r="D8" s="26" t="s">
        <v>24</v>
      </c>
      <c r="K8" s="17" t="s">
        <v>25</v>
      </c>
      <c r="AK8" s="26" t="s">
        <v>26</v>
      </c>
      <c r="AN8" s="27" t="s">
        <v>27</v>
      </c>
      <c r="AR8" s="20"/>
      <c r="BE8" s="285"/>
      <c r="BS8" s="17" t="s">
        <v>28</v>
      </c>
    </row>
    <row r="9" spans="1:74" ht="14.4" customHeight="1">
      <c r="B9" s="20"/>
      <c r="AR9" s="20"/>
      <c r="BE9" s="285"/>
      <c r="BS9" s="17" t="s">
        <v>29</v>
      </c>
    </row>
    <row r="10" spans="1:74" ht="12" customHeight="1">
      <c r="B10" s="20"/>
      <c r="D10" s="26" t="s">
        <v>30</v>
      </c>
      <c r="AK10" s="26" t="s">
        <v>31</v>
      </c>
      <c r="AN10" s="17" t="s">
        <v>3</v>
      </c>
      <c r="AR10" s="20"/>
      <c r="BE10" s="285"/>
      <c r="BS10" s="17" t="s">
        <v>19</v>
      </c>
    </row>
    <row r="11" spans="1:74" ht="18.45" customHeight="1">
      <c r="B11" s="20"/>
      <c r="E11" s="17" t="s">
        <v>32</v>
      </c>
      <c r="AK11" s="26" t="s">
        <v>33</v>
      </c>
      <c r="AN11" s="17" t="s">
        <v>3</v>
      </c>
      <c r="AR11" s="20"/>
      <c r="BE11" s="285"/>
      <c r="BS11" s="17" t="s">
        <v>19</v>
      </c>
    </row>
    <row r="12" spans="1:74" ht="6.9" customHeight="1">
      <c r="B12" s="20"/>
      <c r="AR12" s="20"/>
      <c r="BE12" s="285"/>
      <c r="BS12" s="17" t="s">
        <v>19</v>
      </c>
    </row>
    <row r="13" spans="1:74" ht="12" customHeight="1">
      <c r="B13" s="20"/>
      <c r="D13" s="26" t="s">
        <v>34</v>
      </c>
      <c r="AK13" s="26" t="s">
        <v>31</v>
      </c>
      <c r="AN13" s="28" t="s">
        <v>35</v>
      </c>
      <c r="AR13" s="20"/>
      <c r="BE13" s="285"/>
      <c r="BS13" s="17" t="s">
        <v>19</v>
      </c>
    </row>
    <row r="14" spans="1:74" ht="10.199999999999999">
      <c r="B14" s="20"/>
      <c r="E14" s="305" t="s">
        <v>35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26" t="s">
        <v>33</v>
      </c>
      <c r="AN14" s="28" t="s">
        <v>35</v>
      </c>
      <c r="AR14" s="20"/>
      <c r="BE14" s="285"/>
      <c r="BS14" s="17" t="s">
        <v>19</v>
      </c>
    </row>
    <row r="15" spans="1:74" ht="6.9" customHeight="1">
      <c r="B15" s="20"/>
      <c r="AR15" s="20"/>
      <c r="BE15" s="285"/>
      <c r="BS15" s="17" t="s">
        <v>4</v>
      </c>
    </row>
    <row r="16" spans="1:74" ht="12" customHeight="1">
      <c r="B16" s="20"/>
      <c r="D16" s="26" t="s">
        <v>36</v>
      </c>
      <c r="AK16" s="26" t="s">
        <v>31</v>
      </c>
      <c r="AN16" s="17" t="s">
        <v>3</v>
      </c>
      <c r="AR16" s="20"/>
      <c r="BE16" s="285"/>
      <c r="BS16" s="17" t="s">
        <v>4</v>
      </c>
    </row>
    <row r="17" spans="2:71" ht="18.45" customHeight="1">
      <c r="B17" s="20"/>
      <c r="E17" s="17" t="s">
        <v>37</v>
      </c>
      <c r="AK17" s="26" t="s">
        <v>33</v>
      </c>
      <c r="AN17" s="17" t="s">
        <v>3</v>
      </c>
      <c r="AR17" s="20"/>
      <c r="BE17" s="285"/>
      <c r="BS17" s="17" t="s">
        <v>38</v>
      </c>
    </row>
    <row r="18" spans="2:71" ht="6.9" customHeight="1">
      <c r="B18" s="20"/>
      <c r="AR18" s="20"/>
      <c r="BE18" s="285"/>
      <c r="BS18" s="17" t="s">
        <v>7</v>
      </c>
    </row>
    <row r="19" spans="2:71" ht="12" customHeight="1">
      <c r="B19" s="20"/>
      <c r="D19" s="26" t="s">
        <v>39</v>
      </c>
      <c r="AK19" s="26" t="s">
        <v>31</v>
      </c>
      <c r="AN19" s="17" t="s">
        <v>40</v>
      </c>
      <c r="AR19" s="20"/>
      <c r="BE19" s="285"/>
      <c r="BS19" s="17" t="s">
        <v>7</v>
      </c>
    </row>
    <row r="20" spans="2:71" ht="18.45" customHeight="1">
      <c r="B20" s="20"/>
      <c r="E20" s="17" t="s">
        <v>41</v>
      </c>
      <c r="AK20" s="26" t="s">
        <v>33</v>
      </c>
      <c r="AN20" s="17" t="s">
        <v>42</v>
      </c>
      <c r="AR20" s="20"/>
      <c r="BE20" s="285"/>
      <c r="BS20" s="17" t="s">
        <v>4</v>
      </c>
    </row>
    <row r="21" spans="2:71" ht="6.9" customHeight="1">
      <c r="B21" s="20"/>
      <c r="AR21" s="20"/>
      <c r="BE21" s="285"/>
    </row>
    <row r="22" spans="2:71" ht="12" customHeight="1">
      <c r="B22" s="20"/>
      <c r="D22" s="26" t="s">
        <v>43</v>
      </c>
      <c r="AR22" s="20"/>
      <c r="BE22" s="285"/>
    </row>
    <row r="23" spans="2:71" ht="45" customHeight="1">
      <c r="B23" s="20"/>
      <c r="E23" s="307" t="s">
        <v>44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R23" s="20"/>
      <c r="BE23" s="285"/>
    </row>
    <row r="24" spans="2:71" ht="6.9" customHeight="1">
      <c r="B24" s="20"/>
      <c r="AR24" s="20"/>
      <c r="BE24" s="285"/>
    </row>
    <row r="25" spans="2:71" ht="6.9" customHeight="1">
      <c r="B25" s="2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20"/>
      <c r="BE25" s="285"/>
    </row>
    <row r="26" spans="2:71" s="1" customFormat="1" ht="25.95" customHeight="1">
      <c r="B26" s="31"/>
      <c r="D26" s="32" t="s">
        <v>45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86">
        <f>ROUND(AG54,2)</f>
        <v>0</v>
      </c>
      <c r="AL26" s="287"/>
      <c r="AM26" s="287"/>
      <c r="AN26" s="287"/>
      <c r="AO26" s="287"/>
      <c r="AR26" s="31"/>
      <c r="BE26" s="285"/>
    </row>
    <row r="27" spans="2:71" s="1" customFormat="1" ht="6.9" customHeight="1">
      <c r="B27" s="31"/>
      <c r="AR27" s="31"/>
      <c r="BE27" s="285"/>
    </row>
    <row r="28" spans="2:71" s="1" customFormat="1" ht="10.199999999999999">
      <c r="B28" s="31"/>
      <c r="L28" s="308" t="s">
        <v>46</v>
      </c>
      <c r="M28" s="308"/>
      <c r="N28" s="308"/>
      <c r="O28" s="308"/>
      <c r="P28" s="308"/>
      <c r="W28" s="308" t="s">
        <v>47</v>
      </c>
      <c r="X28" s="308"/>
      <c r="Y28" s="308"/>
      <c r="Z28" s="308"/>
      <c r="AA28" s="308"/>
      <c r="AB28" s="308"/>
      <c r="AC28" s="308"/>
      <c r="AD28" s="308"/>
      <c r="AE28" s="308"/>
      <c r="AK28" s="308" t="s">
        <v>48</v>
      </c>
      <c r="AL28" s="308"/>
      <c r="AM28" s="308"/>
      <c r="AN28" s="308"/>
      <c r="AO28" s="308"/>
      <c r="AR28" s="31"/>
      <c r="BE28" s="285"/>
    </row>
    <row r="29" spans="2:71" s="2" customFormat="1" ht="14.4" customHeight="1">
      <c r="B29" s="35"/>
      <c r="D29" s="26" t="s">
        <v>49</v>
      </c>
      <c r="F29" s="26" t="s">
        <v>50</v>
      </c>
      <c r="L29" s="309">
        <v>0.21</v>
      </c>
      <c r="M29" s="283"/>
      <c r="N29" s="283"/>
      <c r="O29" s="283"/>
      <c r="P29" s="283"/>
      <c r="W29" s="282">
        <f>ROUND(AZ54, 2)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ROUND(AV54, 2)</f>
        <v>0</v>
      </c>
      <c r="AL29" s="283"/>
      <c r="AM29" s="283"/>
      <c r="AN29" s="283"/>
      <c r="AO29" s="283"/>
      <c r="AR29" s="35"/>
      <c r="BE29" s="285"/>
    </row>
    <row r="30" spans="2:71" s="2" customFormat="1" ht="14.4" customHeight="1">
      <c r="B30" s="35"/>
      <c r="F30" s="26" t="s">
        <v>51</v>
      </c>
      <c r="L30" s="309">
        <v>0.15</v>
      </c>
      <c r="M30" s="283"/>
      <c r="N30" s="283"/>
      <c r="O30" s="283"/>
      <c r="P30" s="283"/>
      <c r="W30" s="282">
        <f>ROUND(BA54,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ROUND(AW54, 2)</f>
        <v>0</v>
      </c>
      <c r="AL30" s="283"/>
      <c r="AM30" s="283"/>
      <c r="AN30" s="283"/>
      <c r="AO30" s="283"/>
      <c r="AR30" s="35"/>
      <c r="BE30" s="285"/>
    </row>
    <row r="31" spans="2:71" s="2" customFormat="1" ht="14.4" hidden="1" customHeight="1">
      <c r="B31" s="35"/>
      <c r="F31" s="26" t="s">
        <v>52</v>
      </c>
      <c r="L31" s="309">
        <v>0.21</v>
      </c>
      <c r="M31" s="283"/>
      <c r="N31" s="283"/>
      <c r="O31" s="283"/>
      <c r="P31" s="283"/>
      <c r="W31" s="282">
        <f>ROUND(BB54,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5"/>
      <c r="BE31" s="285"/>
    </row>
    <row r="32" spans="2:71" s="2" customFormat="1" ht="14.4" hidden="1" customHeight="1">
      <c r="B32" s="35"/>
      <c r="F32" s="26" t="s">
        <v>53</v>
      </c>
      <c r="L32" s="309">
        <v>0.15</v>
      </c>
      <c r="M32" s="283"/>
      <c r="N32" s="283"/>
      <c r="O32" s="283"/>
      <c r="P32" s="283"/>
      <c r="W32" s="282">
        <f>ROUND(BC54,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5"/>
      <c r="BE32" s="285"/>
    </row>
    <row r="33" spans="2:44" s="2" customFormat="1" ht="14.4" hidden="1" customHeight="1">
      <c r="B33" s="35"/>
      <c r="F33" s="26" t="s">
        <v>54</v>
      </c>
      <c r="L33" s="309">
        <v>0</v>
      </c>
      <c r="M33" s="283"/>
      <c r="N33" s="283"/>
      <c r="O33" s="283"/>
      <c r="P33" s="283"/>
      <c r="W33" s="282">
        <f>ROUND(BD54, 2)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5"/>
    </row>
    <row r="34" spans="2:44" s="1" customFormat="1" ht="6.9" customHeight="1">
      <c r="B34" s="31"/>
      <c r="AR34" s="31"/>
    </row>
    <row r="35" spans="2:44" s="1" customFormat="1" ht="25.95" customHeight="1">
      <c r="B35" s="31"/>
      <c r="C35" s="36"/>
      <c r="D35" s="37" t="s">
        <v>55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56</v>
      </c>
      <c r="U35" s="38"/>
      <c r="V35" s="38"/>
      <c r="W35" s="38"/>
      <c r="X35" s="288" t="s">
        <v>57</v>
      </c>
      <c r="Y35" s="289"/>
      <c r="Z35" s="289"/>
      <c r="AA35" s="289"/>
      <c r="AB35" s="289"/>
      <c r="AC35" s="38"/>
      <c r="AD35" s="38"/>
      <c r="AE35" s="38"/>
      <c r="AF35" s="38"/>
      <c r="AG35" s="38"/>
      <c r="AH35" s="38"/>
      <c r="AI35" s="38"/>
      <c r="AJ35" s="38"/>
      <c r="AK35" s="290">
        <f>SUM(AK26:AK33)</f>
        <v>0</v>
      </c>
      <c r="AL35" s="289"/>
      <c r="AM35" s="289"/>
      <c r="AN35" s="289"/>
      <c r="AO35" s="291"/>
      <c r="AP35" s="36"/>
      <c r="AQ35" s="36"/>
      <c r="AR35" s="31"/>
    </row>
    <row r="36" spans="2:44" s="1" customFormat="1" ht="6.9" customHeight="1">
      <c r="B36" s="31"/>
      <c r="AR36" s="31"/>
    </row>
    <row r="37" spans="2:44" s="1" customFormat="1" ht="6.9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" customHeight="1">
      <c r="B42" s="31"/>
      <c r="C42" s="21" t="s">
        <v>58</v>
      </c>
      <c r="AR42" s="31"/>
    </row>
    <row r="43" spans="2:44" s="1" customFormat="1" ht="6.9" customHeight="1">
      <c r="B43" s="31"/>
      <c r="AR43" s="31"/>
    </row>
    <row r="44" spans="2:44" s="1" customFormat="1" ht="12" customHeight="1">
      <c r="B44" s="31"/>
      <c r="C44" s="26" t="s">
        <v>14</v>
      </c>
      <c r="L44" s="1" t="str">
        <f>K5</f>
        <v>58</v>
      </c>
      <c r="AR44" s="31"/>
    </row>
    <row r="45" spans="2:44" s="3" customFormat="1" ht="36.9" customHeight="1">
      <c r="B45" s="44"/>
      <c r="C45" s="45" t="s">
        <v>17</v>
      </c>
      <c r="L45" s="300" t="str">
        <f>K6</f>
        <v>Chodník Křešice</v>
      </c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R45" s="44"/>
    </row>
    <row r="46" spans="2:44" s="1" customFormat="1" ht="6.9" customHeight="1">
      <c r="B46" s="31"/>
      <c r="AR46" s="31"/>
    </row>
    <row r="47" spans="2:44" s="1" customFormat="1" ht="12" customHeight="1">
      <c r="B47" s="31"/>
      <c r="C47" s="26" t="s">
        <v>24</v>
      </c>
      <c r="L47" s="46" t="str">
        <f>IF(K8="","",K8)</f>
        <v>Křešice</v>
      </c>
      <c r="AI47" s="26" t="s">
        <v>26</v>
      </c>
      <c r="AM47" s="302" t="str">
        <f>IF(AN8= "","",AN8)</f>
        <v>13. 8. 2019</v>
      </c>
      <c r="AN47" s="302"/>
      <c r="AR47" s="31"/>
    </row>
    <row r="48" spans="2:44" s="1" customFormat="1" ht="6.9" customHeight="1">
      <c r="B48" s="31"/>
      <c r="AR48" s="31"/>
    </row>
    <row r="49" spans="1:91" s="1" customFormat="1" ht="13.65" customHeight="1">
      <c r="B49" s="31"/>
      <c r="C49" s="26" t="s">
        <v>30</v>
      </c>
      <c r="L49" s="1" t="str">
        <f>IF(E11= "","",E11)</f>
        <v>Obec Křešice</v>
      </c>
      <c r="AI49" s="26" t="s">
        <v>36</v>
      </c>
      <c r="AM49" s="298" t="str">
        <f>IF(E17="","",E17)</f>
        <v>L. Dvořáková</v>
      </c>
      <c r="AN49" s="299"/>
      <c r="AO49" s="299"/>
      <c r="AP49" s="299"/>
      <c r="AR49" s="31"/>
      <c r="AS49" s="294" t="s">
        <v>59</v>
      </c>
      <c r="AT49" s="295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3.65" customHeight="1">
      <c r="B50" s="31"/>
      <c r="C50" s="26" t="s">
        <v>34</v>
      </c>
      <c r="L50" s="1" t="str">
        <f>IF(E14= "Vyplň údaj","",E14)</f>
        <v/>
      </c>
      <c r="AI50" s="26" t="s">
        <v>39</v>
      </c>
      <c r="AM50" s="298" t="str">
        <f>IF(E20="","",E20)</f>
        <v>S4A, s.r.o.</v>
      </c>
      <c r="AN50" s="299"/>
      <c r="AO50" s="299"/>
      <c r="AP50" s="299"/>
      <c r="AR50" s="31"/>
      <c r="AS50" s="296"/>
      <c r="AT50" s="297"/>
      <c r="AU50" s="50"/>
      <c r="AV50" s="50"/>
      <c r="AW50" s="50"/>
      <c r="AX50" s="50"/>
      <c r="AY50" s="50"/>
      <c r="AZ50" s="50"/>
      <c r="BA50" s="50"/>
      <c r="BB50" s="50"/>
      <c r="BC50" s="50"/>
      <c r="BD50" s="51"/>
    </row>
    <row r="51" spans="1:91" s="1" customFormat="1" ht="10.8" customHeight="1">
      <c r="B51" s="31"/>
      <c r="AR51" s="31"/>
      <c r="AS51" s="296"/>
      <c r="AT51" s="297"/>
      <c r="AU51" s="50"/>
      <c r="AV51" s="50"/>
      <c r="AW51" s="50"/>
      <c r="AX51" s="50"/>
      <c r="AY51" s="50"/>
      <c r="AZ51" s="50"/>
      <c r="BA51" s="50"/>
      <c r="BB51" s="50"/>
      <c r="BC51" s="50"/>
      <c r="BD51" s="51"/>
    </row>
    <row r="52" spans="1:91" s="1" customFormat="1" ht="29.25" customHeight="1">
      <c r="B52" s="31"/>
      <c r="C52" s="310" t="s">
        <v>60</v>
      </c>
      <c r="D52" s="311"/>
      <c r="E52" s="311"/>
      <c r="F52" s="311"/>
      <c r="G52" s="311"/>
      <c r="H52" s="52"/>
      <c r="I52" s="312" t="s">
        <v>61</v>
      </c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3" t="s">
        <v>62</v>
      </c>
      <c r="AH52" s="311"/>
      <c r="AI52" s="311"/>
      <c r="AJ52" s="311"/>
      <c r="AK52" s="311"/>
      <c r="AL52" s="311"/>
      <c r="AM52" s="311"/>
      <c r="AN52" s="312" t="s">
        <v>63</v>
      </c>
      <c r="AO52" s="311"/>
      <c r="AP52" s="311"/>
      <c r="AQ52" s="53" t="s">
        <v>64</v>
      </c>
      <c r="AR52" s="31"/>
      <c r="AS52" s="54" t="s">
        <v>65</v>
      </c>
      <c r="AT52" s="55" t="s">
        <v>66</v>
      </c>
      <c r="AU52" s="55" t="s">
        <v>67</v>
      </c>
      <c r="AV52" s="55" t="s">
        <v>68</v>
      </c>
      <c r="AW52" s="55" t="s">
        <v>69</v>
      </c>
      <c r="AX52" s="55" t="s">
        <v>70</v>
      </c>
      <c r="AY52" s="55" t="s">
        <v>71</v>
      </c>
      <c r="AZ52" s="55" t="s">
        <v>72</v>
      </c>
      <c r="BA52" s="55" t="s">
        <v>73</v>
      </c>
      <c r="BB52" s="55" t="s">
        <v>74</v>
      </c>
      <c r="BC52" s="55" t="s">
        <v>75</v>
      </c>
      <c r="BD52" s="56" t="s">
        <v>76</v>
      </c>
    </row>
    <row r="53" spans="1:91" s="1" customFormat="1" ht="10.8" customHeight="1">
      <c r="B53" s="31"/>
      <c r="AR53" s="31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4" customFormat="1" ht="32.4" customHeight="1">
      <c r="B54" s="58"/>
      <c r="C54" s="59" t="s">
        <v>77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317">
        <f>ROUND(SUM(AG55:AG56),2)</f>
        <v>0</v>
      </c>
      <c r="AH54" s="317"/>
      <c r="AI54" s="317"/>
      <c r="AJ54" s="317"/>
      <c r="AK54" s="317"/>
      <c r="AL54" s="317"/>
      <c r="AM54" s="317"/>
      <c r="AN54" s="318">
        <f>SUM(AG54,AT54)</f>
        <v>0</v>
      </c>
      <c r="AO54" s="318"/>
      <c r="AP54" s="318"/>
      <c r="AQ54" s="62" t="s">
        <v>3</v>
      </c>
      <c r="AR54" s="58"/>
      <c r="AS54" s="63">
        <f>ROUND(SUM(AS55:AS56),2)</f>
        <v>0</v>
      </c>
      <c r="AT54" s="64">
        <f>ROUND(SUM(AV54:AW54),2)</f>
        <v>0</v>
      </c>
      <c r="AU54" s="65">
        <f>ROUND(SUM(AU55:AU56),5)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ROUND(SUM(AZ55:AZ56),2)</f>
        <v>0</v>
      </c>
      <c r="BA54" s="64">
        <f>ROUND(SUM(BA55:BA56),2)</f>
        <v>0</v>
      </c>
      <c r="BB54" s="64">
        <f>ROUND(SUM(BB55:BB56),2)</f>
        <v>0</v>
      </c>
      <c r="BC54" s="64">
        <f>ROUND(SUM(BC55:BC56),2)</f>
        <v>0</v>
      </c>
      <c r="BD54" s="66">
        <f>ROUND(SUM(BD55:BD56),2)</f>
        <v>0</v>
      </c>
      <c r="BS54" s="67" t="s">
        <v>78</v>
      </c>
      <c r="BT54" s="67" t="s">
        <v>79</v>
      </c>
      <c r="BU54" s="68" t="s">
        <v>80</v>
      </c>
      <c r="BV54" s="67" t="s">
        <v>81</v>
      </c>
      <c r="BW54" s="67" t="s">
        <v>5</v>
      </c>
      <c r="BX54" s="67" t="s">
        <v>82</v>
      </c>
      <c r="CL54" s="67" t="s">
        <v>21</v>
      </c>
    </row>
    <row r="55" spans="1:91" s="5" customFormat="1" ht="16.5" customHeight="1">
      <c r="A55" s="69" t="s">
        <v>83</v>
      </c>
      <c r="B55" s="70"/>
      <c r="C55" s="71"/>
      <c r="D55" s="316" t="s">
        <v>84</v>
      </c>
      <c r="E55" s="316"/>
      <c r="F55" s="316"/>
      <c r="G55" s="316"/>
      <c r="H55" s="316"/>
      <c r="I55" s="72"/>
      <c r="J55" s="316" t="s">
        <v>85</v>
      </c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4">
        <f>'58.1 - komunikace'!J30</f>
        <v>0</v>
      </c>
      <c r="AH55" s="315"/>
      <c r="AI55" s="315"/>
      <c r="AJ55" s="315"/>
      <c r="AK55" s="315"/>
      <c r="AL55" s="315"/>
      <c r="AM55" s="315"/>
      <c r="AN55" s="314">
        <f>SUM(AG55,AT55)</f>
        <v>0</v>
      </c>
      <c r="AO55" s="315"/>
      <c r="AP55" s="315"/>
      <c r="AQ55" s="73" t="s">
        <v>86</v>
      </c>
      <c r="AR55" s="70"/>
      <c r="AS55" s="74">
        <v>0</v>
      </c>
      <c r="AT55" s="75">
        <f>ROUND(SUM(AV55:AW55),2)</f>
        <v>0</v>
      </c>
      <c r="AU55" s="76">
        <f>'58.1 - komunikace'!P87</f>
        <v>0</v>
      </c>
      <c r="AV55" s="75">
        <f>'58.1 - komunikace'!J33</f>
        <v>0</v>
      </c>
      <c r="AW55" s="75">
        <f>'58.1 - komunikace'!J34</f>
        <v>0</v>
      </c>
      <c r="AX55" s="75">
        <f>'58.1 - komunikace'!J35</f>
        <v>0</v>
      </c>
      <c r="AY55" s="75">
        <f>'58.1 - komunikace'!J36</f>
        <v>0</v>
      </c>
      <c r="AZ55" s="75">
        <f>'58.1 - komunikace'!F33</f>
        <v>0</v>
      </c>
      <c r="BA55" s="75">
        <f>'58.1 - komunikace'!F34</f>
        <v>0</v>
      </c>
      <c r="BB55" s="75">
        <f>'58.1 - komunikace'!F35</f>
        <v>0</v>
      </c>
      <c r="BC55" s="75">
        <f>'58.1 - komunikace'!F36</f>
        <v>0</v>
      </c>
      <c r="BD55" s="77">
        <f>'58.1 - komunikace'!F37</f>
        <v>0</v>
      </c>
      <c r="BT55" s="78" t="s">
        <v>23</v>
      </c>
      <c r="BV55" s="78" t="s">
        <v>81</v>
      </c>
      <c r="BW55" s="78" t="s">
        <v>87</v>
      </c>
      <c r="BX55" s="78" t="s">
        <v>5</v>
      </c>
      <c r="CL55" s="78" t="s">
        <v>88</v>
      </c>
      <c r="CM55" s="78" t="s">
        <v>89</v>
      </c>
    </row>
    <row r="56" spans="1:91" s="5" customFormat="1" ht="16.5" customHeight="1">
      <c r="A56" s="69" t="s">
        <v>83</v>
      </c>
      <c r="B56" s="70"/>
      <c r="C56" s="71"/>
      <c r="D56" s="316" t="s">
        <v>90</v>
      </c>
      <c r="E56" s="316"/>
      <c r="F56" s="316"/>
      <c r="G56" s="316"/>
      <c r="H56" s="316"/>
      <c r="I56" s="72"/>
      <c r="J56" s="316" t="s">
        <v>91</v>
      </c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4">
        <f>'58,2 - VRN'!J30</f>
        <v>0</v>
      </c>
      <c r="AH56" s="315"/>
      <c r="AI56" s="315"/>
      <c r="AJ56" s="315"/>
      <c r="AK56" s="315"/>
      <c r="AL56" s="315"/>
      <c r="AM56" s="315"/>
      <c r="AN56" s="314">
        <f>SUM(AG56,AT56)</f>
        <v>0</v>
      </c>
      <c r="AO56" s="315"/>
      <c r="AP56" s="315"/>
      <c r="AQ56" s="73" t="s">
        <v>92</v>
      </c>
      <c r="AR56" s="70"/>
      <c r="AS56" s="79">
        <v>0</v>
      </c>
      <c r="AT56" s="80">
        <f>ROUND(SUM(AV56:AW56),2)</f>
        <v>0</v>
      </c>
      <c r="AU56" s="81">
        <f>'58,2 - VRN'!P81</f>
        <v>0</v>
      </c>
      <c r="AV56" s="80">
        <f>'58,2 - VRN'!J33</f>
        <v>0</v>
      </c>
      <c r="AW56" s="80">
        <f>'58,2 - VRN'!J34</f>
        <v>0</v>
      </c>
      <c r="AX56" s="80">
        <f>'58,2 - VRN'!J35</f>
        <v>0</v>
      </c>
      <c r="AY56" s="80">
        <f>'58,2 - VRN'!J36</f>
        <v>0</v>
      </c>
      <c r="AZ56" s="80">
        <f>'58,2 - VRN'!F33</f>
        <v>0</v>
      </c>
      <c r="BA56" s="80">
        <f>'58,2 - VRN'!F34</f>
        <v>0</v>
      </c>
      <c r="BB56" s="80">
        <f>'58,2 - VRN'!F35</f>
        <v>0</v>
      </c>
      <c r="BC56" s="80">
        <f>'58,2 - VRN'!F36</f>
        <v>0</v>
      </c>
      <c r="BD56" s="82">
        <f>'58,2 - VRN'!F37</f>
        <v>0</v>
      </c>
      <c r="BT56" s="78" t="s">
        <v>23</v>
      </c>
      <c r="BV56" s="78" t="s">
        <v>81</v>
      </c>
      <c r="BW56" s="78" t="s">
        <v>93</v>
      </c>
      <c r="BX56" s="78" t="s">
        <v>5</v>
      </c>
      <c r="CL56" s="78" t="s">
        <v>94</v>
      </c>
      <c r="CM56" s="78" t="s">
        <v>89</v>
      </c>
    </row>
    <row r="57" spans="1:91" s="1" customFormat="1" ht="30" customHeight="1">
      <c r="B57" s="31"/>
      <c r="AR57" s="31"/>
    </row>
    <row r="58" spans="1:91" s="1" customFormat="1" ht="6.9" customHeight="1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31"/>
    </row>
  </sheetData>
  <mergeCells count="46">
    <mergeCell ref="AG54:AM54"/>
    <mergeCell ref="AN54:AP54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L33:P33"/>
    <mergeCell ref="C52:G52"/>
    <mergeCell ref="I52:AF52"/>
    <mergeCell ref="AG52:AM52"/>
    <mergeCell ref="AN52:AP52"/>
    <mergeCell ref="AS49:AT51"/>
    <mergeCell ref="AM50:AP50"/>
    <mergeCell ref="L45:AO45"/>
    <mergeCell ref="AM47:AN47"/>
    <mergeCell ref="AM49:AP49"/>
    <mergeCell ref="W33:AE33"/>
    <mergeCell ref="AK33:AO33"/>
    <mergeCell ref="X35:AB35"/>
    <mergeCell ref="AK35:AO35"/>
    <mergeCell ref="AR2:BE2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</mergeCells>
  <hyperlinks>
    <hyperlink ref="A55" location="'58.1 - komunikace'!C2" display="/" xr:uid="{00000000-0004-0000-0000-000000000000}"/>
    <hyperlink ref="A56" location="'58,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3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8.7109375" customWidth="1"/>
    <col min="8" max="8" width="11.140625" customWidth="1"/>
    <col min="9" max="9" width="14.140625" style="83" customWidth="1"/>
    <col min="10" max="10" width="23.42578125" customWidth="1"/>
    <col min="11" max="11" width="15.425781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84"/>
      <c r="J3" s="19"/>
      <c r="K3" s="19"/>
      <c r="L3" s="20"/>
      <c r="AT3" s="17" t="s">
        <v>89</v>
      </c>
    </row>
    <row r="4" spans="2:46" ht="24.9" customHeight="1">
      <c r="B4" s="20"/>
      <c r="D4" s="21" t="s">
        <v>95</v>
      </c>
      <c r="L4" s="20"/>
      <c r="M4" s="2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17</v>
      </c>
      <c r="L6" s="20"/>
    </row>
    <row r="7" spans="2:46" ht="16.5" customHeight="1">
      <c r="B7" s="20"/>
      <c r="E7" s="319" t="str">
        <f>'Rekapitulace stavby'!K6</f>
        <v>Chodník Křešice</v>
      </c>
      <c r="F7" s="320"/>
      <c r="G7" s="320"/>
      <c r="H7" s="320"/>
      <c r="L7" s="20"/>
    </row>
    <row r="8" spans="2:46" s="1" customFormat="1" ht="12" customHeight="1">
      <c r="B8" s="31"/>
      <c r="D8" s="26" t="s">
        <v>96</v>
      </c>
      <c r="I8" s="85"/>
      <c r="L8" s="31"/>
    </row>
    <row r="9" spans="2:46" s="1" customFormat="1" ht="36.9" customHeight="1">
      <c r="B9" s="31"/>
      <c r="E9" s="300" t="s">
        <v>97</v>
      </c>
      <c r="F9" s="299"/>
      <c r="G9" s="299"/>
      <c r="H9" s="299"/>
      <c r="I9" s="85"/>
      <c r="L9" s="31"/>
    </row>
    <row r="10" spans="2:46" s="1" customFormat="1" ht="10.199999999999999">
      <c r="B10" s="31"/>
      <c r="I10" s="85"/>
      <c r="L10" s="31"/>
    </row>
    <row r="11" spans="2:46" s="1" customFormat="1" ht="12" customHeight="1">
      <c r="B11" s="31"/>
      <c r="D11" s="26" t="s">
        <v>20</v>
      </c>
      <c r="F11" s="17" t="s">
        <v>88</v>
      </c>
      <c r="I11" s="86" t="s">
        <v>22</v>
      </c>
      <c r="J11" s="17" t="s">
        <v>3</v>
      </c>
      <c r="L11" s="31"/>
    </row>
    <row r="12" spans="2:46" s="1" customFormat="1" ht="12" customHeight="1">
      <c r="B12" s="31"/>
      <c r="D12" s="26" t="s">
        <v>24</v>
      </c>
      <c r="F12" s="17" t="s">
        <v>25</v>
      </c>
      <c r="I12" s="86" t="s">
        <v>26</v>
      </c>
      <c r="J12" s="47" t="str">
        <f>'Rekapitulace stavby'!AN8</f>
        <v>13. 8. 2019</v>
      </c>
      <c r="L12" s="31"/>
    </row>
    <row r="13" spans="2:46" s="1" customFormat="1" ht="10.8" customHeight="1">
      <c r="B13" s="31"/>
      <c r="I13" s="85"/>
      <c r="L13" s="31"/>
    </row>
    <row r="14" spans="2:46" s="1" customFormat="1" ht="12" customHeight="1">
      <c r="B14" s="31"/>
      <c r="D14" s="26" t="s">
        <v>30</v>
      </c>
      <c r="I14" s="86" t="s">
        <v>31</v>
      </c>
      <c r="J14" s="17" t="s">
        <v>3</v>
      </c>
      <c r="L14" s="31"/>
    </row>
    <row r="15" spans="2:46" s="1" customFormat="1" ht="18" customHeight="1">
      <c r="B15" s="31"/>
      <c r="E15" s="17" t="s">
        <v>25</v>
      </c>
      <c r="I15" s="86" t="s">
        <v>33</v>
      </c>
      <c r="J15" s="17" t="s">
        <v>3</v>
      </c>
      <c r="L15" s="31"/>
    </row>
    <row r="16" spans="2:46" s="1" customFormat="1" ht="6.9" customHeight="1">
      <c r="B16" s="31"/>
      <c r="I16" s="85"/>
      <c r="L16" s="31"/>
    </row>
    <row r="17" spans="2:12" s="1" customFormat="1" ht="12" customHeight="1">
      <c r="B17" s="31"/>
      <c r="D17" s="26" t="s">
        <v>34</v>
      </c>
      <c r="I17" s="86" t="s">
        <v>31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21" t="str">
        <f>'Rekapitulace stavby'!E14</f>
        <v>Vyplň údaj</v>
      </c>
      <c r="F18" s="303"/>
      <c r="G18" s="303"/>
      <c r="H18" s="303"/>
      <c r="I18" s="86" t="s">
        <v>33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I19" s="85"/>
      <c r="L19" s="31"/>
    </row>
    <row r="20" spans="2:12" s="1" customFormat="1" ht="12" customHeight="1">
      <c r="B20" s="31"/>
      <c r="D20" s="26" t="s">
        <v>36</v>
      </c>
      <c r="I20" s="86" t="s">
        <v>31</v>
      </c>
      <c r="J20" s="17" t="s">
        <v>3</v>
      </c>
      <c r="L20" s="31"/>
    </row>
    <row r="21" spans="2:12" s="1" customFormat="1" ht="18" customHeight="1">
      <c r="B21" s="31"/>
      <c r="E21" s="17" t="s">
        <v>98</v>
      </c>
      <c r="I21" s="86" t="s">
        <v>33</v>
      </c>
      <c r="J21" s="17" t="s">
        <v>3</v>
      </c>
      <c r="L21" s="31"/>
    </row>
    <row r="22" spans="2:12" s="1" customFormat="1" ht="6.9" customHeight="1">
      <c r="B22" s="31"/>
      <c r="I22" s="85"/>
      <c r="L22" s="31"/>
    </row>
    <row r="23" spans="2:12" s="1" customFormat="1" ht="12" customHeight="1">
      <c r="B23" s="31"/>
      <c r="D23" s="26" t="s">
        <v>39</v>
      </c>
      <c r="I23" s="86" t="s">
        <v>31</v>
      </c>
      <c r="J23" s="17" t="s">
        <v>40</v>
      </c>
      <c r="L23" s="31"/>
    </row>
    <row r="24" spans="2:12" s="1" customFormat="1" ht="18" customHeight="1">
      <c r="B24" s="31"/>
      <c r="E24" s="17" t="s">
        <v>99</v>
      </c>
      <c r="I24" s="86" t="s">
        <v>33</v>
      </c>
      <c r="J24" s="17" t="s">
        <v>100</v>
      </c>
      <c r="L24" s="31"/>
    </row>
    <row r="25" spans="2:12" s="1" customFormat="1" ht="6.9" customHeight="1">
      <c r="B25" s="31"/>
      <c r="I25" s="85"/>
      <c r="L25" s="31"/>
    </row>
    <row r="26" spans="2:12" s="1" customFormat="1" ht="12" customHeight="1">
      <c r="B26" s="31"/>
      <c r="D26" s="26" t="s">
        <v>43</v>
      </c>
      <c r="I26" s="85"/>
      <c r="L26" s="31"/>
    </row>
    <row r="27" spans="2:12" s="6" customFormat="1" ht="16.5" customHeight="1">
      <c r="B27" s="87"/>
      <c r="E27" s="307" t="s">
        <v>3</v>
      </c>
      <c r="F27" s="307"/>
      <c r="G27" s="307"/>
      <c r="H27" s="307"/>
      <c r="I27" s="88"/>
      <c r="L27" s="87"/>
    </row>
    <row r="28" spans="2:12" s="1" customFormat="1" ht="6.9" customHeight="1">
      <c r="B28" s="31"/>
      <c r="I28" s="85"/>
      <c r="L28" s="31"/>
    </row>
    <row r="29" spans="2:12" s="1" customFormat="1" ht="6.9" customHeight="1">
      <c r="B29" s="31"/>
      <c r="D29" s="48"/>
      <c r="E29" s="48"/>
      <c r="F29" s="48"/>
      <c r="G29" s="48"/>
      <c r="H29" s="48"/>
      <c r="I29" s="89"/>
      <c r="J29" s="48"/>
      <c r="K29" s="48"/>
      <c r="L29" s="31"/>
    </row>
    <row r="30" spans="2:12" s="1" customFormat="1" ht="25.35" customHeight="1">
      <c r="B30" s="31"/>
      <c r="D30" s="90" t="s">
        <v>45</v>
      </c>
      <c r="I30" s="85"/>
      <c r="J30" s="61">
        <f>ROUND(J87, 2)</f>
        <v>0</v>
      </c>
      <c r="L30" s="31"/>
    </row>
    <row r="31" spans="2:12" s="1" customFormat="1" ht="6.9" customHeight="1">
      <c r="B31" s="31"/>
      <c r="D31" s="48"/>
      <c r="E31" s="48"/>
      <c r="F31" s="48"/>
      <c r="G31" s="48"/>
      <c r="H31" s="48"/>
      <c r="I31" s="89"/>
      <c r="J31" s="48"/>
      <c r="K31" s="48"/>
      <c r="L31" s="31"/>
    </row>
    <row r="32" spans="2:12" s="1" customFormat="1" ht="14.4" customHeight="1">
      <c r="B32" s="31"/>
      <c r="F32" s="34" t="s">
        <v>47</v>
      </c>
      <c r="I32" s="91" t="s">
        <v>46</v>
      </c>
      <c r="J32" s="34" t="s">
        <v>48</v>
      </c>
      <c r="L32" s="31"/>
    </row>
    <row r="33" spans="2:12" s="1" customFormat="1" ht="14.4" customHeight="1">
      <c r="B33" s="31"/>
      <c r="D33" s="26" t="s">
        <v>49</v>
      </c>
      <c r="E33" s="26" t="s">
        <v>50</v>
      </c>
      <c r="F33" s="92">
        <f>ROUND((SUM(BE87:BE412)),  2)</f>
        <v>0</v>
      </c>
      <c r="I33" s="93">
        <v>0.21</v>
      </c>
      <c r="J33" s="92">
        <f>ROUND(((SUM(BE87:BE412))*I33),  2)</f>
        <v>0</v>
      </c>
      <c r="L33" s="31"/>
    </row>
    <row r="34" spans="2:12" s="1" customFormat="1" ht="14.4" customHeight="1">
      <c r="B34" s="31"/>
      <c r="E34" s="26" t="s">
        <v>51</v>
      </c>
      <c r="F34" s="92">
        <f>ROUND((SUM(BF87:BF412)),  2)</f>
        <v>0</v>
      </c>
      <c r="I34" s="93">
        <v>0.15</v>
      </c>
      <c r="J34" s="92">
        <f>ROUND(((SUM(BF87:BF412))*I34),  2)</f>
        <v>0</v>
      </c>
      <c r="L34" s="31"/>
    </row>
    <row r="35" spans="2:12" s="1" customFormat="1" ht="14.4" hidden="1" customHeight="1">
      <c r="B35" s="31"/>
      <c r="E35" s="26" t="s">
        <v>52</v>
      </c>
      <c r="F35" s="92">
        <f>ROUND((SUM(BG87:BG412)),  2)</f>
        <v>0</v>
      </c>
      <c r="I35" s="93">
        <v>0.21</v>
      </c>
      <c r="J35" s="92">
        <f>0</f>
        <v>0</v>
      </c>
      <c r="L35" s="31"/>
    </row>
    <row r="36" spans="2:12" s="1" customFormat="1" ht="14.4" hidden="1" customHeight="1">
      <c r="B36" s="31"/>
      <c r="E36" s="26" t="s">
        <v>53</v>
      </c>
      <c r="F36" s="92">
        <f>ROUND((SUM(BH87:BH412)),  2)</f>
        <v>0</v>
      </c>
      <c r="I36" s="93">
        <v>0.15</v>
      </c>
      <c r="J36" s="92">
        <f>0</f>
        <v>0</v>
      </c>
      <c r="L36" s="31"/>
    </row>
    <row r="37" spans="2:12" s="1" customFormat="1" ht="14.4" hidden="1" customHeight="1">
      <c r="B37" s="31"/>
      <c r="E37" s="26" t="s">
        <v>54</v>
      </c>
      <c r="F37" s="92">
        <f>ROUND((SUM(BI87:BI412)),  2)</f>
        <v>0</v>
      </c>
      <c r="I37" s="93">
        <v>0</v>
      </c>
      <c r="J37" s="92">
        <f>0</f>
        <v>0</v>
      </c>
      <c r="L37" s="31"/>
    </row>
    <row r="38" spans="2:12" s="1" customFormat="1" ht="6.9" customHeight="1">
      <c r="B38" s="31"/>
      <c r="I38" s="85"/>
      <c r="L38" s="31"/>
    </row>
    <row r="39" spans="2:12" s="1" customFormat="1" ht="25.35" customHeight="1">
      <c r="B39" s="31"/>
      <c r="C39" s="94"/>
      <c r="D39" s="95" t="s">
        <v>55</v>
      </c>
      <c r="E39" s="52"/>
      <c r="F39" s="52"/>
      <c r="G39" s="96" t="s">
        <v>56</v>
      </c>
      <c r="H39" s="97" t="s">
        <v>57</v>
      </c>
      <c r="I39" s="98"/>
      <c r="J39" s="99">
        <f>SUM(J30:J37)</f>
        <v>0</v>
      </c>
      <c r="K39" s="100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10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102"/>
      <c r="J44" s="43"/>
      <c r="K44" s="43"/>
      <c r="L44" s="31"/>
    </row>
    <row r="45" spans="2:12" s="1" customFormat="1" ht="24.9" customHeight="1">
      <c r="B45" s="31"/>
      <c r="C45" s="21" t="s">
        <v>101</v>
      </c>
      <c r="I45" s="85"/>
      <c r="L45" s="31"/>
    </row>
    <row r="46" spans="2:12" s="1" customFormat="1" ht="6.9" customHeight="1">
      <c r="B46" s="31"/>
      <c r="I46" s="85"/>
      <c r="L46" s="31"/>
    </row>
    <row r="47" spans="2:12" s="1" customFormat="1" ht="12" customHeight="1">
      <c r="B47" s="31"/>
      <c r="C47" s="26" t="s">
        <v>17</v>
      </c>
      <c r="I47" s="85"/>
      <c r="L47" s="31"/>
    </row>
    <row r="48" spans="2:12" s="1" customFormat="1" ht="16.5" customHeight="1">
      <c r="B48" s="31"/>
      <c r="E48" s="319" t="str">
        <f>E7</f>
        <v>Chodník Křešice</v>
      </c>
      <c r="F48" s="320"/>
      <c r="G48" s="320"/>
      <c r="H48" s="320"/>
      <c r="I48" s="85"/>
      <c r="L48" s="31"/>
    </row>
    <row r="49" spans="2:47" s="1" customFormat="1" ht="12" customHeight="1">
      <c r="B49" s="31"/>
      <c r="C49" s="26" t="s">
        <v>96</v>
      </c>
      <c r="I49" s="85"/>
      <c r="L49" s="31"/>
    </row>
    <row r="50" spans="2:47" s="1" customFormat="1" ht="16.5" customHeight="1">
      <c r="B50" s="31"/>
      <c r="E50" s="300" t="str">
        <f>E9</f>
        <v>58.1 - komunikace</v>
      </c>
      <c r="F50" s="299"/>
      <c r="G50" s="299"/>
      <c r="H50" s="299"/>
      <c r="I50" s="85"/>
      <c r="L50" s="31"/>
    </row>
    <row r="51" spans="2:47" s="1" customFormat="1" ht="6.9" customHeight="1">
      <c r="B51" s="31"/>
      <c r="I51" s="85"/>
      <c r="L51" s="31"/>
    </row>
    <row r="52" spans="2:47" s="1" customFormat="1" ht="12" customHeight="1">
      <c r="B52" s="31"/>
      <c r="C52" s="26" t="s">
        <v>24</v>
      </c>
      <c r="F52" s="17" t="str">
        <f>F12</f>
        <v>Křešice</v>
      </c>
      <c r="I52" s="86" t="s">
        <v>26</v>
      </c>
      <c r="J52" s="47" t="str">
        <f>IF(J12="","",J12)</f>
        <v>13. 8. 2019</v>
      </c>
      <c r="L52" s="31"/>
    </row>
    <row r="53" spans="2:47" s="1" customFormat="1" ht="6.9" customHeight="1">
      <c r="B53" s="31"/>
      <c r="I53" s="85"/>
      <c r="L53" s="31"/>
    </row>
    <row r="54" spans="2:47" s="1" customFormat="1" ht="13.65" customHeight="1">
      <c r="B54" s="31"/>
      <c r="C54" s="26" t="s">
        <v>30</v>
      </c>
      <c r="F54" s="17" t="str">
        <f>E15</f>
        <v>Křešice</v>
      </c>
      <c r="I54" s="86" t="s">
        <v>36</v>
      </c>
      <c r="J54" s="29" t="str">
        <f>E21</f>
        <v>Ing. Lucie Dvořáková</v>
      </c>
      <c r="L54" s="31"/>
    </row>
    <row r="55" spans="2:47" s="1" customFormat="1" ht="13.65" customHeight="1">
      <c r="B55" s="31"/>
      <c r="C55" s="26" t="s">
        <v>34</v>
      </c>
      <c r="F55" s="17" t="str">
        <f>IF(E18="","",E18)</f>
        <v>Vyplň údaj</v>
      </c>
      <c r="I55" s="86" t="s">
        <v>39</v>
      </c>
      <c r="J55" s="29" t="str">
        <f>E24</f>
        <v>S4A,s.r.o</v>
      </c>
      <c r="L55" s="31"/>
    </row>
    <row r="56" spans="2:47" s="1" customFormat="1" ht="10.35" customHeight="1">
      <c r="B56" s="31"/>
      <c r="I56" s="85"/>
      <c r="L56" s="31"/>
    </row>
    <row r="57" spans="2:47" s="1" customFormat="1" ht="29.25" customHeight="1">
      <c r="B57" s="31"/>
      <c r="C57" s="103" t="s">
        <v>102</v>
      </c>
      <c r="D57" s="94"/>
      <c r="E57" s="94"/>
      <c r="F57" s="94"/>
      <c r="G57" s="94"/>
      <c r="H57" s="94"/>
      <c r="I57" s="104"/>
      <c r="J57" s="105" t="s">
        <v>103</v>
      </c>
      <c r="K57" s="94"/>
      <c r="L57" s="31"/>
    </row>
    <row r="58" spans="2:47" s="1" customFormat="1" ht="10.35" customHeight="1">
      <c r="B58" s="31"/>
      <c r="I58" s="85"/>
      <c r="L58" s="31"/>
    </row>
    <row r="59" spans="2:47" s="1" customFormat="1" ht="22.8" customHeight="1">
      <c r="B59" s="31"/>
      <c r="C59" s="106" t="s">
        <v>77</v>
      </c>
      <c r="I59" s="85"/>
      <c r="J59" s="61">
        <f>J87</f>
        <v>0</v>
      </c>
      <c r="L59" s="31"/>
      <c r="AU59" s="17" t="s">
        <v>104</v>
      </c>
    </row>
    <row r="60" spans="2:47" s="7" customFormat="1" ht="24.9" customHeight="1">
      <c r="B60" s="107"/>
      <c r="D60" s="108" t="s">
        <v>105</v>
      </c>
      <c r="E60" s="109"/>
      <c r="F60" s="109"/>
      <c r="G60" s="109"/>
      <c r="H60" s="109"/>
      <c r="I60" s="110"/>
      <c r="J60" s="111">
        <f>J88</f>
        <v>0</v>
      </c>
      <c r="L60" s="107"/>
    </row>
    <row r="61" spans="2:47" s="8" customFormat="1" ht="19.95" customHeight="1">
      <c r="B61" s="112"/>
      <c r="D61" s="113" t="s">
        <v>106</v>
      </c>
      <c r="E61" s="114"/>
      <c r="F61" s="114"/>
      <c r="G61" s="114"/>
      <c r="H61" s="114"/>
      <c r="I61" s="115"/>
      <c r="J61" s="116">
        <f>J89</f>
        <v>0</v>
      </c>
      <c r="L61" s="112"/>
    </row>
    <row r="62" spans="2:47" s="8" customFormat="1" ht="19.95" customHeight="1">
      <c r="B62" s="112"/>
      <c r="D62" s="113" t="s">
        <v>107</v>
      </c>
      <c r="E62" s="114"/>
      <c r="F62" s="114"/>
      <c r="G62" s="114"/>
      <c r="H62" s="114"/>
      <c r="I62" s="115"/>
      <c r="J62" s="116">
        <f>J194</f>
        <v>0</v>
      </c>
      <c r="L62" s="112"/>
    </row>
    <row r="63" spans="2:47" s="8" customFormat="1" ht="19.95" customHeight="1">
      <c r="B63" s="112"/>
      <c r="D63" s="113" t="s">
        <v>108</v>
      </c>
      <c r="E63" s="114"/>
      <c r="F63" s="114"/>
      <c r="G63" s="114"/>
      <c r="H63" s="114"/>
      <c r="I63" s="115"/>
      <c r="J63" s="116">
        <f>J201</f>
        <v>0</v>
      </c>
      <c r="L63" s="112"/>
    </row>
    <row r="64" spans="2:47" s="8" customFormat="1" ht="19.95" customHeight="1">
      <c r="B64" s="112"/>
      <c r="D64" s="113" t="s">
        <v>109</v>
      </c>
      <c r="E64" s="114"/>
      <c r="F64" s="114"/>
      <c r="G64" s="114"/>
      <c r="H64" s="114"/>
      <c r="I64" s="115"/>
      <c r="J64" s="116">
        <f>J215</f>
        <v>0</v>
      </c>
      <c r="L64" s="112"/>
    </row>
    <row r="65" spans="2:12" s="8" customFormat="1" ht="19.95" customHeight="1">
      <c r="B65" s="112"/>
      <c r="D65" s="113" t="s">
        <v>110</v>
      </c>
      <c r="E65" s="114"/>
      <c r="F65" s="114"/>
      <c r="G65" s="114"/>
      <c r="H65" s="114"/>
      <c r="I65" s="115"/>
      <c r="J65" s="116">
        <f>J262</f>
        <v>0</v>
      </c>
      <c r="L65" s="112"/>
    </row>
    <row r="66" spans="2:12" s="8" customFormat="1" ht="19.95" customHeight="1">
      <c r="B66" s="112"/>
      <c r="D66" s="113" t="s">
        <v>111</v>
      </c>
      <c r="E66" s="114"/>
      <c r="F66" s="114"/>
      <c r="G66" s="114"/>
      <c r="H66" s="114"/>
      <c r="I66" s="115"/>
      <c r="J66" s="116">
        <f>J317</f>
        <v>0</v>
      </c>
      <c r="L66" s="112"/>
    </row>
    <row r="67" spans="2:12" s="8" customFormat="1" ht="14.85" customHeight="1">
      <c r="B67" s="112"/>
      <c r="D67" s="113" t="s">
        <v>112</v>
      </c>
      <c r="E67" s="114"/>
      <c r="F67" s="114"/>
      <c r="G67" s="114"/>
      <c r="H67" s="114"/>
      <c r="I67" s="115"/>
      <c r="J67" s="116">
        <f>J388</f>
        <v>0</v>
      </c>
      <c r="L67" s="112"/>
    </row>
    <row r="68" spans="2:12" s="1" customFormat="1" ht="21.75" customHeight="1">
      <c r="B68" s="31"/>
      <c r="I68" s="85"/>
      <c r="L68" s="31"/>
    </row>
    <row r="69" spans="2:12" s="1" customFormat="1" ht="6.9" customHeight="1">
      <c r="B69" s="40"/>
      <c r="C69" s="41"/>
      <c r="D69" s="41"/>
      <c r="E69" s="41"/>
      <c r="F69" s="41"/>
      <c r="G69" s="41"/>
      <c r="H69" s="41"/>
      <c r="I69" s="101"/>
      <c r="J69" s="41"/>
      <c r="K69" s="41"/>
      <c r="L69" s="31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102"/>
      <c r="J73" s="43"/>
      <c r="K73" s="43"/>
      <c r="L73" s="31"/>
    </row>
    <row r="74" spans="2:12" s="1" customFormat="1" ht="24.9" customHeight="1">
      <c r="B74" s="31"/>
      <c r="C74" s="21" t="s">
        <v>113</v>
      </c>
      <c r="I74" s="85"/>
      <c r="L74" s="31"/>
    </row>
    <row r="75" spans="2:12" s="1" customFormat="1" ht="6.9" customHeight="1">
      <c r="B75" s="31"/>
      <c r="I75" s="85"/>
      <c r="L75" s="31"/>
    </row>
    <row r="76" spans="2:12" s="1" customFormat="1" ht="12" customHeight="1">
      <c r="B76" s="31"/>
      <c r="C76" s="26" t="s">
        <v>17</v>
      </c>
      <c r="I76" s="85"/>
      <c r="L76" s="31"/>
    </row>
    <row r="77" spans="2:12" s="1" customFormat="1" ht="16.5" customHeight="1">
      <c r="B77" s="31"/>
      <c r="E77" s="319" t="str">
        <f>E7</f>
        <v>Chodník Křešice</v>
      </c>
      <c r="F77" s="320"/>
      <c r="G77" s="320"/>
      <c r="H77" s="320"/>
      <c r="I77" s="85"/>
      <c r="L77" s="31"/>
    </row>
    <row r="78" spans="2:12" s="1" customFormat="1" ht="12" customHeight="1">
      <c r="B78" s="31"/>
      <c r="C78" s="26" t="s">
        <v>96</v>
      </c>
      <c r="I78" s="85"/>
      <c r="L78" s="31"/>
    </row>
    <row r="79" spans="2:12" s="1" customFormat="1" ht="16.5" customHeight="1">
      <c r="B79" s="31"/>
      <c r="E79" s="300" t="str">
        <f>E9</f>
        <v>58.1 - komunikace</v>
      </c>
      <c r="F79" s="299"/>
      <c r="G79" s="299"/>
      <c r="H79" s="299"/>
      <c r="I79" s="85"/>
      <c r="L79" s="31"/>
    </row>
    <row r="80" spans="2:12" s="1" customFormat="1" ht="6.9" customHeight="1">
      <c r="B80" s="31"/>
      <c r="I80" s="85"/>
      <c r="L80" s="31"/>
    </row>
    <row r="81" spans="2:65" s="1" customFormat="1" ht="12" customHeight="1">
      <c r="B81" s="31"/>
      <c r="C81" s="26" t="s">
        <v>24</v>
      </c>
      <c r="F81" s="17" t="str">
        <f>F12</f>
        <v>Křešice</v>
      </c>
      <c r="I81" s="86" t="s">
        <v>26</v>
      </c>
      <c r="J81" s="47" t="str">
        <f>IF(J12="","",J12)</f>
        <v>13. 8. 2019</v>
      </c>
      <c r="L81" s="31"/>
    </row>
    <row r="82" spans="2:65" s="1" customFormat="1" ht="6.9" customHeight="1">
      <c r="B82" s="31"/>
      <c r="I82" s="85"/>
      <c r="L82" s="31"/>
    </row>
    <row r="83" spans="2:65" s="1" customFormat="1" ht="13.65" customHeight="1">
      <c r="B83" s="31"/>
      <c r="C83" s="26" t="s">
        <v>30</v>
      </c>
      <c r="F83" s="17" t="str">
        <f>E15</f>
        <v>Křešice</v>
      </c>
      <c r="I83" s="86" t="s">
        <v>36</v>
      </c>
      <c r="J83" s="29" t="str">
        <f>E21</f>
        <v>Ing. Lucie Dvořáková</v>
      </c>
      <c r="L83" s="31"/>
    </row>
    <row r="84" spans="2:65" s="1" customFormat="1" ht="13.65" customHeight="1">
      <c r="B84" s="31"/>
      <c r="C84" s="26" t="s">
        <v>34</v>
      </c>
      <c r="F84" s="17" t="str">
        <f>IF(E18="","",E18)</f>
        <v>Vyplň údaj</v>
      </c>
      <c r="I84" s="86" t="s">
        <v>39</v>
      </c>
      <c r="J84" s="29" t="str">
        <f>E24</f>
        <v>S4A,s.r.o</v>
      </c>
      <c r="L84" s="31"/>
    </row>
    <row r="85" spans="2:65" s="1" customFormat="1" ht="10.35" customHeight="1">
      <c r="B85" s="31"/>
      <c r="I85" s="85"/>
      <c r="L85" s="31"/>
    </row>
    <row r="86" spans="2:65" s="9" customFormat="1" ht="29.25" customHeight="1">
      <c r="B86" s="117"/>
      <c r="C86" s="118" t="s">
        <v>114</v>
      </c>
      <c r="D86" s="119" t="s">
        <v>64</v>
      </c>
      <c r="E86" s="119" t="s">
        <v>60</v>
      </c>
      <c r="F86" s="119" t="s">
        <v>61</v>
      </c>
      <c r="G86" s="119" t="s">
        <v>115</v>
      </c>
      <c r="H86" s="119" t="s">
        <v>116</v>
      </c>
      <c r="I86" s="120" t="s">
        <v>117</v>
      </c>
      <c r="J86" s="119" t="s">
        <v>103</v>
      </c>
      <c r="K86" s="121" t="s">
        <v>118</v>
      </c>
      <c r="L86" s="117"/>
      <c r="M86" s="54" t="s">
        <v>3</v>
      </c>
      <c r="N86" s="55" t="s">
        <v>49</v>
      </c>
      <c r="O86" s="55" t="s">
        <v>119</v>
      </c>
      <c r="P86" s="55" t="s">
        <v>120</v>
      </c>
      <c r="Q86" s="55" t="s">
        <v>121</v>
      </c>
      <c r="R86" s="55" t="s">
        <v>122</v>
      </c>
      <c r="S86" s="55" t="s">
        <v>123</v>
      </c>
      <c r="T86" s="56" t="s">
        <v>124</v>
      </c>
    </row>
    <row r="87" spans="2:65" s="1" customFormat="1" ht="22.8" customHeight="1">
      <c r="B87" s="31"/>
      <c r="C87" s="59" t="s">
        <v>125</v>
      </c>
      <c r="I87" s="85"/>
      <c r="J87" s="122">
        <f>BK87</f>
        <v>0</v>
      </c>
      <c r="L87" s="31"/>
      <c r="M87" s="57"/>
      <c r="N87" s="48"/>
      <c r="O87" s="48"/>
      <c r="P87" s="123">
        <f>P88</f>
        <v>0</v>
      </c>
      <c r="Q87" s="48"/>
      <c r="R87" s="123">
        <f>R88</f>
        <v>505.86496079000005</v>
      </c>
      <c r="S87" s="48"/>
      <c r="T87" s="124">
        <f>T88</f>
        <v>116.10049999999998</v>
      </c>
      <c r="AT87" s="17" t="s">
        <v>78</v>
      </c>
      <c r="AU87" s="17" t="s">
        <v>104</v>
      </c>
      <c r="BK87" s="125">
        <f>BK88</f>
        <v>0</v>
      </c>
    </row>
    <row r="88" spans="2:65" s="10" customFormat="1" ht="25.95" customHeight="1">
      <c r="B88" s="126"/>
      <c r="D88" s="127" t="s">
        <v>78</v>
      </c>
      <c r="E88" s="128" t="s">
        <v>126</v>
      </c>
      <c r="F88" s="128" t="s">
        <v>127</v>
      </c>
      <c r="I88" s="129"/>
      <c r="J88" s="130">
        <f>BK88</f>
        <v>0</v>
      </c>
      <c r="L88" s="126"/>
      <c r="M88" s="131"/>
      <c r="N88" s="132"/>
      <c r="O88" s="132"/>
      <c r="P88" s="133">
        <f>P89+P194+P201+P215+P262+P317</f>
        <v>0</v>
      </c>
      <c r="Q88" s="132"/>
      <c r="R88" s="133">
        <f>R89+R194+R201+R215+R262+R317</f>
        <v>505.86496079000005</v>
      </c>
      <c r="S88" s="132"/>
      <c r="T88" s="134">
        <f>T89+T194+T201+T215+T262+T317</f>
        <v>116.10049999999998</v>
      </c>
      <c r="AR88" s="127" t="s">
        <v>23</v>
      </c>
      <c r="AT88" s="135" t="s">
        <v>78</v>
      </c>
      <c r="AU88" s="135" t="s">
        <v>79</v>
      </c>
      <c r="AY88" s="127" t="s">
        <v>128</v>
      </c>
      <c r="BK88" s="136">
        <f>BK89+BK194+BK201+BK215+BK262+BK317</f>
        <v>0</v>
      </c>
    </row>
    <row r="89" spans="2:65" s="10" customFormat="1" ht="22.8" customHeight="1">
      <c r="B89" s="126"/>
      <c r="D89" s="127" t="s">
        <v>78</v>
      </c>
      <c r="E89" s="137" t="s">
        <v>23</v>
      </c>
      <c r="F89" s="137" t="s">
        <v>129</v>
      </c>
      <c r="I89" s="129"/>
      <c r="J89" s="138">
        <f>BK89</f>
        <v>0</v>
      </c>
      <c r="L89" s="126"/>
      <c r="M89" s="131"/>
      <c r="N89" s="132"/>
      <c r="O89" s="132"/>
      <c r="P89" s="133">
        <f>SUM(P90:P193)</f>
        <v>0</v>
      </c>
      <c r="Q89" s="132"/>
      <c r="R89" s="133">
        <f>SUM(R90:R193)</f>
        <v>2.8361205100000002</v>
      </c>
      <c r="S89" s="132"/>
      <c r="T89" s="134">
        <f>SUM(T90:T193)</f>
        <v>97.240999999999985</v>
      </c>
      <c r="AR89" s="127" t="s">
        <v>23</v>
      </c>
      <c r="AT89" s="135" t="s">
        <v>78</v>
      </c>
      <c r="AU89" s="135" t="s">
        <v>23</v>
      </c>
      <c r="AY89" s="127" t="s">
        <v>128</v>
      </c>
      <c r="BK89" s="136">
        <f>SUM(BK90:BK193)</f>
        <v>0</v>
      </c>
    </row>
    <row r="90" spans="2:65" s="1" customFormat="1" ht="16.5" customHeight="1">
      <c r="B90" s="139"/>
      <c r="C90" s="140" t="s">
        <v>23</v>
      </c>
      <c r="D90" s="140" t="s">
        <v>130</v>
      </c>
      <c r="E90" s="141" t="s">
        <v>131</v>
      </c>
      <c r="F90" s="142" t="s">
        <v>132</v>
      </c>
      <c r="G90" s="143" t="s">
        <v>133</v>
      </c>
      <c r="H90" s="144">
        <v>1</v>
      </c>
      <c r="I90" s="145"/>
      <c r="J90" s="146">
        <f>ROUND(I90*H90,2)</f>
        <v>0</v>
      </c>
      <c r="K90" s="142" t="s">
        <v>134</v>
      </c>
      <c r="L90" s="31"/>
      <c r="M90" s="147" t="s">
        <v>3</v>
      </c>
      <c r="N90" s="148" t="s">
        <v>50</v>
      </c>
      <c r="O90" s="50"/>
      <c r="P90" s="149">
        <f>O90*H90</f>
        <v>0</v>
      </c>
      <c r="Q90" s="149">
        <v>0</v>
      </c>
      <c r="R90" s="149">
        <f>Q90*H90</f>
        <v>0</v>
      </c>
      <c r="S90" s="149">
        <v>0</v>
      </c>
      <c r="T90" s="150">
        <f>S90*H90</f>
        <v>0</v>
      </c>
      <c r="AR90" s="17" t="s">
        <v>135</v>
      </c>
      <c r="AT90" s="17" t="s">
        <v>130</v>
      </c>
      <c r="AU90" s="17" t="s">
        <v>89</v>
      </c>
      <c r="AY90" s="17" t="s">
        <v>128</v>
      </c>
      <c r="BE90" s="151">
        <f>IF(N90="základní",J90,0)</f>
        <v>0</v>
      </c>
      <c r="BF90" s="151">
        <f>IF(N90="snížená",J90,0)</f>
        <v>0</v>
      </c>
      <c r="BG90" s="151">
        <f>IF(N90="zákl. přenesená",J90,0)</f>
        <v>0</v>
      </c>
      <c r="BH90" s="151">
        <f>IF(N90="sníž. přenesená",J90,0)</f>
        <v>0</v>
      </c>
      <c r="BI90" s="151">
        <f>IF(N90="nulová",J90,0)</f>
        <v>0</v>
      </c>
      <c r="BJ90" s="17" t="s">
        <v>23</v>
      </c>
      <c r="BK90" s="151">
        <f>ROUND(I90*H90,2)</f>
        <v>0</v>
      </c>
      <c r="BL90" s="17" t="s">
        <v>135</v>
      </c>
      <c r="BM90" s="17" t="s">
        <v>136</v>
      </c>
    </row>
    <row r="91" spans="2:65" s="1" customFormat="1" ht="134.4">
      <c r="B91" s="31"/>
      <c r="D91" s="152" t="s">
        <v>137</v>
      </c>
      <c r="F91" s="153" t="s">
        <v>138</v>
      </c>
      <c r="I91" s="85"/>
      <c r="L91" s="31"/>
      <c r="M91" s="154"/>
      <c r="N91" s="50"/>
      <c r="O91" s="50"/>
      <c r="P91" s="50"/>
      <c r="Q91" s="50"/>
      <c r="R91" s="50"/>
      <c r="S91" s="50"/>
      <c r="T91" s="51"/>
      <c r="AT91" s="17" t="s">
        <v>137</v>
      </c>
      <c r="AU91" s="17" t="s">
        <v>89</v>
      </c>
    </row>
    <row r="92" spans="2:65" s="1" customFormat="1" ht="16.5" customHeight="1">
      <c r="B92" s="139"/>
      <c r="C92" s="140" t="s">
        <v>89</v>
      </c>
      <c r="D92" s="140" t="s">
        <v>130</v>
      </c>
      <c r="E92" s="141" t="s">
        <v>139</v>
      </c>
      <c r="F92" s="142" t="s">
        <v>140</v>
      </c>
      <c r="G92" s="143" t="s">
        <v>133</v>
      </c>
      <c r="H92" s="144">
        <v>1</v>
      </c>
      <c r="I92" s="145"/>
      <c r="J92" s="146">
        <f>ROUND(I92*H92,2)</f>
        <v>0</v>
      </c>
      <c r="K92" s="142" t="s">
        <v>134</v>
      </c>
      <c r="L92" s="31"/>
      <c r="M92" s="147" t="s">
        <v>3</v>
      </c>
      <c r="N92" s="148" t="s">
        <v>50</v>
      </c>
      <c r="O92" s="50"/>
      <c r="P92" s="149">
        <f>O92*H92</f>
        <v>0</v>
      </c>
      <c r="Q92" s="149">
        <v>0</v>
      </c>
      <c r="R92" s="149">
        <f>Q92*H92</f>
        <v>0</v>
      </c>
      <c r="S92" s="149">
        <v>0</v>
      </c>
      <c r="T92" s="150">
        <f>S92*H92</f>
        <v>0</v>
      </c>
      <c r="AR92" s="17" t="s">
        <v>135</v>
      </c>
      <c r="AT92" s="17" t="s">
        <v>130</v>
      </c>
      <c r="AU92" s="17" t="s">
        <v>89</v>
      </c>
      <c r="AY92" s="17" t="s">
        <v>128</v>
      </c>
      <c r="BE92" s="151">
        <f>IF(N92="základní",J92,0)</f>
        <v>0</v>
      </c>
      <c r="BF92" s="151">
        <f>IF(N92="snížená",J92,0)</f>
        <v>0</v>
      </c>
      <c r="BG92" s="151">
        <f>IF(N92="zákl. přenesená",J92,0)</f>
        <v>0</v>
      </c>
      <c r="BH92" s="151">
        <f>IF(N92="sníž. přenesená",J92,0)</f>
        <v>0</v>
      </c>
      <c r="BI92" s="151">
        <f>IF(N92="nulová",J92,0)</f>
        <v>0</v>
      </c>
      <c r="BJ92" s="17" t="s">
        <v>23</v>
      </c>
      <c r="BK92" s="151">
        <f>ROUND(I92*H92,2)</f>
        <v>0</v>
      </c>
      <c r="BL92" s="17" t="s">
        <v>135</v>
      </c>
      <c r="BM92" s="17" t="s">
        <v>141</v>
      </c>
    </row>
    <row r="93" spans="2:65" s="1" customFormat="1" ht="144">
      <c r="B93" s="31"/>
      <c r="D93" s="152" t="s">
        <v>137</v>
      </c>
      <c r="F93" s="153" t="s">
        <v>142</v>
      </c>
      <c r="I93" s="85"/>
      <c r="L93" s="31"/>
      <c r="M93" s="154"/>
      <c r="N93" s="50"/>
      <c r="O93" s="50"/>
      <c r="P93" s="50"/>
      <c r="Q93" s="50"/>
      <c r="R93" s="50"/>
      <c r="S93" s="50"/>
      <c r="T93" s="51"/>
      <c r="AT93" s="17" t="s">
        <v>137</v>
      </c>
      <c r="AU93" s="17" t="s">
        <v>89</v>
      </c>
    </row>
    <row r="94" spans="2:65" s="1" customFormat="1" ht="22.5" customHeight="1">
      <c r="B94" s="139"/>
      <c r="C94" s="140" t="s">
        <v>143</v>
      </c>
      <c r="D94" s="140" t="s">
        <v>130</v>
      </c>
      <c r="E94" s="141" t="s">
        <v>144</v>
      </c>
      <c r="F94" s="142" t="s">
        <v>145</v>
      </c>
      <c r="G94" s="143" t="s">
        <v>146</v>
      </c>
      <c r="H94" s="144">
        <v>5</v>
      </c>
      <c r="I94" s="145"/>
      <c r="J94" s="146">
        <f>ROUND(I94*H94,2)</f>
        <v>0</v>
      </c>
      <c r="K94" s="142" t="s">
        <v>134</v>
      </c>
      <c r="L94" s="31"/>
      <c r="M94" s="147" t="s">
        <v>3</v>
      </c>
      <c r="N94" s="148" t="s">
        <v>50</v>
      </c>
      <c r="O94" s="50"/>
      <c r="P94" s="149">
        <f>O94*H94</f>
        <v>0</v>
      </c>
      <c r="Q94" s="149">
        <v>0</v>
      </c>
      <c r="R94" s="149">
        <f>Q94*H94</f>
        <v>0</v>
      </c>
      <c r="S94" s="149">
        <v>0.29499999999999998</v>
      </c>
      <c r="T94" s="150">
        <f>S94*H94</f>
        <v>1.4749999999999999</v>
      </c>
      <c r="AR94" s="17" t="s">
        <v>135</v>
      </c>
      <c r="AT94" s="17" t="s">
        <v>130</v>
      </c>
      <c r="AU94" s="17" t="s">
        <v>89</v>
      </c>
      <c r="AY94" s="17" t="s">
        <v>128</v>
      </c>
      <c r="BE94" s="151">
        <f>IF(N94="základní",J94,0)</f>
        <v>0</v>
      </c>
      <c r="BF94" s="151">
        <f>IF(N94="snížená",J94,0)</f>
        <v>0</v>
      </c>
      <c r="BG94" s="151">
        <f>IF(N94="zákl. přenesená",J94,0)</f>
        <v>0</v>
      </c>
      <c r="BH94" s="151">
        <f>IF(N94="sníž. přenesená",J94,0)</f>
        <v>0</v>
      </c>
      <c r="BI94" s="151">
        <f>IF(N94="nulová",J94,0)</f>
        <v>0</v>
      </c>
      <c r="BJ94" s="17" t="s">
        <v>23</v>
      </c>
      <c r="BK94" s="151">
        <f>ROUND(I94*H94,2)</f>
        <v>0</v>
      </c>
      <c r="BL94" s="17" t="s">
        <v>135</v>
      </c>
      <c r="BM94" s="17" t="s">
        <v>147</v>
      </c>
    </row>
    <row r="95" spans="2:65" s="1" customFormat="1" ht="144">
      <c r="B95" s="31"/>
      <c r="D95" s="152" t="s">
        <v>137</v>
      </c>
      <c r="F95" s="153" t="s">
        <v>148</v>
      </c>
      <c r="I95" s="85"/>
      <c r="L95" s="31"/>
      <c r="M95" s="154"/>
      <c r="N95" s="50"/>
      <c r="O95" s="50"/>
      <c r="P95" s="50"/>
      <c r="Q95" s="50"/>
      <c r="R95" s="50"/>
      <c r="S95" s="50"/>
      <c r="T95" s="51"/>
      <c r="AT95" s="17" t="s">
        <v>137</v>
      </c>
      <c r="AU95" s="17" t="s">
        <v>89</v>
      </c>
    </row>
    <row r="96" spans="2:65" s="11" customFormat="1" ht="10.199999999999999">
      <c r="B96" s="155"/>
      <c r="D96" s="152" t="s">
        <v>149</v>
      </c>
      <c r="E96" s="156" t="s">
        <v>3</v>
      </c>
      <c r="F96" s="157" t="s">
        <v>150</v>
      </c>
      <c r="H96" s="158">
        <v>5</v>
      </c>
      <c r="I96" s="159"/>
      <c r="L96" s="155"/>
      <c r="M96" s="160"/>
      <c r="N96" s="161"/>
      <c r="O96" s="161"/>
      <c r="P96" s="161"/>
      <c r="Q96" s="161"/>
      <c r="R96" s="161"/>
      <c r="S96" s="161"/>
      <c r="T96" s="162"/>
      <c r="AT96" s="156" t="s">
        <v>149</v>
      </c>
      <c r="AU96" s="156" t="s">
        <v>89</v>
      </c>
      <c r="AV96" s="11" t="s">
        <v>89</v>
      </c>
      <c r="AW96" s="11" t="s">
        <v>38</v>
      </c>
      <c r="AX96" s="11" t="s">
        <v>23</v>
      </c>
      <c r="AY96" s="156" t="s">
        <v>128</v>
      </c>
    </row>
    <row r="97" spans="2:65" s="1" customFormat="1" ht="22.5" customHeight="1">
      <c r="B97" s="139"/>
      <c r="C97" s="140" t="s">
        <v>135</v>
      </c>
      <c r="D97" s="140" t="s">
        <v>130</v>
      </c>
      <c r="E97" s="141" t="s">
        <v>151</v>
      </c>
      <c r="F97" s="142" t="s">
        <v>152</v>
      </c>
      <c r="G97" s="143" t="s">
        <v>146</v>
      </c>
      <c r="H97" s="144">
        <v>5</v>
      </c>
      <c r="I97" s="145"/>
      <c r="J97" s="146">
        <f>ROUND(I97*H97,2)</f>
        <v>0</v>
      </c>
      <c r="K97" s="142" t="s">
        <v>134</v>
      </c>
      <c r="L97" s="31"/>
      <c r="M97" s="147" t="s">
        <v>3</v>
      </c>
      <c r="N97" s="148" t="s">
        <v>50</v>
      </c>
      <c r="O97" s="50"/>
      <c r="P97" s="149">
        <f>O97*H97</f>
        <v>0</v>
      </c>
      <c r="Q97" s="149">
        <v>0</v>
      </c>
      <c r="R97" s="149">
        <f>Q97*H97</f>
        <v>0</v>
      </c>
      <c r="S97" s="149">
        <v>9.8000000000000004E-2</v>
      </c>
      <c r="T97" s="150">
        <f>S97*H97</f>
        <v>0.49</v>
      </c>
      <c r="AR97" s="17" t="s">
        <v>135</v>
      </c>
      <c r="AT97" s="17" t="s">
        <v>130</v>
      </c>
      <c r="AU97" s="17" t="s">
        <v>89</v>
      </c>
      <c r="AY97" s="17" t="s">
        <v>128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7" t="s">
        <v>23</v>
      </c>
      <c r="BK97" s="151">
        <f>ROUND(I97*H97,2)</f>
        <v>0</v>
      </c>
      <c r="BL97" s="17" t="s">
        <v>135</v>
      </c>
      <c r="BM97" s="17" t="s">
        <v>153</v>
      </c>
    </row>
    <row r="98" spans="2:65" s="1" customFormat="1" ht="201.6">
      <c r="B98" s="31"/>
      <c r="D98" s="152" t="s">
        <v>137</v>
      </c>
      <c r="F98" s="153" t="s">
        <v>154</v>
      </c>
      <c r="I98" s="85"/>
      <c r="L98" s="31"/>
      <c r="M98" s="154"/>
      <c r="N98" s="50"/>
      <c r="O98" s="50"/>
      <c r="P98" s="50"/>
      <c r="Q98" s="50"/>
      <c r="R98" s="50"/>
      <c r="S98" s="50"/>
      <c r="T98" s="51"/>
      <c r="AT98" s="17" t="s">
        <v>137</v>
      </c>
      <c r="AU98" s="17" t="s">
        <v>89</v>
      </c>
    </row>
    <row r="99" spans="2:65" s="11" customFormat="1" ht="10.199999999999999">
      <c r="B99" s="155"/>
      <c r="D99" s="152" t="s">
        <v>149</v>
      </c>
      <c r="E99" s="156" t="s">
        <v>3</v>
      </c>
      <c r="F99" s="157" t="s">
        <v>150</v>
      </c>
      <c r="H99" s="158">
        <v>5</v>
      </c>
      <c r="I99" s="159"/>
      <c r="L99" s="155"/>
      <c r="M99" s="160"/>
      <c r="N99" s="161"/>
      <c r="O99" s="161"/>
      <c r="P99" s="161"/>
      <c r="Q99" s="161"/>
      <c r="R99" s="161"/>
      <c r="S99" s="161"/>
      <c r="T99" s="162"/>
      <c r="AT99" s="156" t="s">
        <v>149</v>
      </c>
      <c r="AU99" s="156" t="s">
        <v>89</v>
      </c>
      <c r="AV99" s="11" t="s">
        <v>89</v>
      </c>
      <c r="AW99" s="11" t="s">
        <v>38</v>
      </c>
      <c r="AX99" s="11" t="s">
        <v>23</v>
      </c>
      <c r="AY99" s="156" t="s">
        <v>128</v>
      </c>
    </row>
    <row r="100" spans="2:65" s="1" customFormat="1" ht="22.5" customHeight="1">
      <c r="B100" s="139"/>
      <c r="C100" s="140" t="s">
        <v>150</v>
      </c>
      <c r="D100" s="140" t="s">
        <v>130</v>
      </c>
      <c r="E100" s="141" t="s">
        <v>155</v>
      </c>
      <c r="F100" s="142" t="s">
        <v>156</v>
      </c>
      <c r="G100" s="143" t="s">
        <v>146</v>
      </c>
      <c r="H100" s="144">
        <v>48</v>
      </c>
      <c r="I100" s="145"/>
      <c r="J100" s="146">
        <f>ROUND(I100*H100,2)</f>
        <v>0</v>
      </c>
      <c r="K100" s="142" t="s">
        <v>134</v>
      </c>
      <c r="L100" s="31"/>
      <c r="M100" s="147" t="s">
        <v>3</v>
      </c>
      <c r="N100" s="148" t="s">
        <v>50</v>
      </c>
      <c r="O100" s="50"/>
      <c r="P100" s="149">
        <f>O100*H100</f>
        <v>0</v>
      </c>
      <c r="Q100" s="149">
        <v>0</v>
      </c>
      <c r="R100" s="149">
        <f>Q100*H100</f>
        <v>0</v>
      </c>
      <c r="S100" s="149">
        <v>0.57999999999999996</v>
      </c>
      <c r="T100" s="150">
        <f>S100*H100</f>
        <v>27.839999999999996</v>
      </c>
      <c r="AR100" s="17" t="s">
        <v>135</v>
      </c>
      <c r="AT100" s="17" t="s">
        <v>130</v>
      </c>
      <c r="AU100" s="17" t="s">
        <v>89</v>
      </c>
      <c r="AY100" s="17" t="s">
        <v>128</v>
      </c>
      <c r="BE100" s="151">
        <f>IF(N100="základní",J100,0)</f>
        <v>0</v>
      </c>
      <c r="BF100" s="151">
        <f>IF(N100="snížená",J100,0)</f>
        <v>0</v>
      </c>
      <c r="BG100" s="151">
        <f>IF(N100="zákl. přenesená",J100,0)</f>
        <v>0</v>
      </c>
      <c r="BH100" s="151">
        <f>IF(N100="sníž. přenesená",J100,0)</f>
        <v>0</v>
      </c>
      <c r="BI100" s="151">
        <f>IF(N100="nulová",J100,0)</f>
        <v>0</v>
      </c>
      <c r="BJ100" s="17" t="s">
        <v>23</v>
      </c>
      <c r="BK100" s="151">
        <f>ROUND(I100*H100,2)</f>
        <v>0</v>
      </c>
      <c r="BL100" s="17" t="s">
        <v>135</v>
      </c>
      <c r="BM100" s="17" t="s">
        <v>157</v>
      </c>
    </row>
    <row r="101" spans="2:65" s="1" customFormat="1" ht="192">
      <c r="B101" s="31"/>
      <c r="D101" s="152" t="s">
        <v>137</v>
      </c>
      <c r="F101" s="153" t="s">
        <v>158</v>
      </c>
      <c r="I101" s="85"/>
      <c r="L101" s="31"/>
      <c r="M101" s="154"/>
      <c r="N101" s="50"/>
      <c r="O101" s="50"/>
      <c r="P101" s="50"/>
      <c r="Q101" s="50"/>
      <c r="R101" s="50"/>
      <c r="S101" s="50"/>
      <c r="T101" s="51"/>
      <c r="AT101" s="17" t="s">
        <v>137</v>
      </c>
      <c r="AU101" s="17" t="s">
        <v>89</v>
      </c>
    </row>
    <row r="102" spans="2:65" s="1" customFormat="1" ht="22.5" customHeight="1">
      <c r="B102" s="139"/>
      <c r="C102" s="140" t="s">
        <v>159</v>
      </c>
      <c r="D102" s="140" t="s">
        <v>130</v>
      </c>
      <c r="E102" s="141" t="s">
        <v>160</v>
      </c>
      <c r="F102" s="142" t="s">
        <v>161</v>
      </c>
      <c r="G102" s="143" t="s">
        <v>146</v>
      </c>
      <c r="H102" s="144">
        <v>2</v>
      </c>
      <c r="I102" s="145"/>
      <c r="J102" s="146">
        <f>ROUND(I102*H102,2)</f>
        <v>0</v>
      </c>
      <c r="K102" s="142" t="s">
        <v>134</v>
      </c>
      <c r="L102" s="31"/>
      <c r="M102" s="147" t="s">
        <v>3</v>
      </c>
      <c r="N102" s="148" t="s">
        <v>50</v>
      </c>
      <c r="O102" s="50"/>
      <c r="P102" s="149">
        <f>O102*H102</f>
        <v>0</v>
      </c>
      <c r="Q102" s="149">
        <v>0</v>
      </c>
      <c r="R102" s="149">
        <f>Q102*H102</f>
        <v>0</v>
      </c>
      <c r="S102" s="149">
        <v>0.625</v>
      </c>
      <c r="T102" s="150">
        <f>S102*H102</f>
        <v>1.25</v>
      </c>
      <c r="AR102" s="17" t="s">
        <v>135</v>
      </c>
      <c r="AT102" s="17" t="s">
        <v>130</v>
      </c>
      <c r="AU102" s="17" t="s">
        <v>89</v>
      </c>
      <c r="AY102" s="17" t="s">
        <v>128</v>
      </c>
      <c r="BE102" s="151">
        <f>IF(N102="základní",J102,0)</f>
        <v>0</v>
      </c>
      <c r="BF102" s="151">
        <f>IF(N102="snížená",J102,0)</f>
        <v>0</v>
      </c>
      <c r="BG102" s="151">
        <f>IF(N102="zákl. přenesená",J102,0)</f>
        <v>0</v>
      </c>
      <c r="BH102" s="151">
        <f>IF(N102="sníž. přenesená",J102,0)</f>
        <v>0</v>
      </c>
      <c r="BI102" s="151">
        <f>IF(N102="nulová",J102,0)</f>
        <v>0</v>
      </c>
      <c r="BJ102" s="17" t="s">
        <v>23</v>
      </c>
      <c r="BK102" s="151">
        <f>ROUND(I102*H102,2)</f>
        <v>0</v>
      </c>
      <c r="BL102" s="17" t="s">
        <v>135</v>
      </c>
      <c r="BM102" s="17" t="s">
        <v>162</v>
      </c>
    </row>
    <row r="103" spans="2:65" s="1" customFormat="1" ht="192">
      <c r="B103" s="31"/>
      <c r="D103" s="152" t="s">
        <v>137</v>
      </c>
      <c r="F103" s="153" t="s">
        <v>158</v>
      </c>
      <c r="I103" s="85"/>
      <c r="L103" s="31"/>
      <c r="M103" s="154"/>
      <c r="N103" s="50"/>
      <c r="O103" s="50"/>
      <c r="P103" s="50"/>
      <c r="Q103" s="50"/>
      <c r="R103" s="50"/>
      <c r="S103" s="50"/>
      <c r="T103" s="51"/>
      <c r="AT103" s="17" t="s">
        <v>137</v>
      </c>
      <c r="AU103" s="17" t="s">
        <v>89</v>
      </c>
    </row>
    <row r="104" spans="2:65" s="11" customFormat="1" ht="10.199999999999999">
      <c r="B104" s="155"/>
      <c r="D104" s="152" t="s">
        <v>149</v>
      </c>
      <c r="E104" s="156" t="s">
        <v>3</v>
      </c>
      <c r="F104" s="157" t="s">
        <v>89</v>
      </c>
      <c r="H104" s="158">
        <v>2</v>
      </c>
      <c r="I104" s="159"/>
      <c r="L104" s="155"/>
      <c r="M104" s="160"/>
      <c r="N104" s="161"/>
      <c r="O104" s="161"/>
      <c r="P104" s="161"/>
      <c r="Q104" s="161"/>
      <c r="R104" s="161"/>
      <c r="S104" s="161"/>
      <c r="T104" s="162"/>
      <c r="AT104" s="156" t="s">
        <v>149</v>
      </c>
      <c r="AU104" s="156" t="s">
        <v>89</v>
      </c>
      <c r="AV104" s="11" t="s">
        <v>89</v>
      </c>
      <c r="AW104" s="11" t="s">
        <v>38</v>
      </c>
      <c r="AX104" s="11" t="s">
        <v>23</v>
      </c>
      <c r="AY104" s="156" t="s">
        <v>128</v>
      </c>
    </row>
    <row r="105" spans="2:65" s="1" customFormat="1" ht="22.5" customHeight="1">
      <c r="B105" s="139"/>
      <c r="C105" s="140" t="s">
        <v>163</v>
      </c>
      <c r="D105" s="140" t="s">
        <v>130</v>
      </c>
      <c r="E105" s="141" t="s">
        <v>164</v>
      </c>
      <c r="F105" s="142" t="s">
        <v>165</v>
      </c>
      <c r="G105" s="143" t="s">
        <v>146</v>
      </c>
      <c r="H105" s="144">
        <v>364.5</v>
      </c>
      <c r="I105" s="145"/>
      <c r="J105" s="146">
        <f>ROUND(I105*H105,2)</f>
        <v>0</v>
      </c>
      <c r="K105" s="142" t="s">
        <v>166</v>
      </c>
      <c r="L105" s="31"/>
      <c r="M105" s="147" t="s">
        <v>3</v>
      </c>
      <c r="N105" s="148" t="s">
        <v>50</v>
      </c>
      <c r="O105" s="50"/>
      <c r="P105" s="149">
        <f>O105*H105</f>
        <v>0</v>
      </c>
      <c r="Q105" s="149">
        <v>5.0000000000000002E-5</v>
      </c>
      <c r="R105" s="149">
        <f>Q105*H105</f>
        <v>1.8225000000000002E-2</v>
      </c>
      <c r="S105" s="149">
        <v>0.128</v>
      </c>
      <c r="T105" s="150">
        <f>S105*H105</f>
        <v>46.655999999999999</v>
      </c>
      <c r="AR105" s="17" t="s">
        <v>135</v>
      </c>
      <c r="AT105" s="17" t="s">
        <v>130</v>
      </c>
      <c r="AU105" s="17" t="s">
        <v>89</v>
      </c>
      <c r="AY105" s="17" t="s">
        <v>128</v>
      </c>
      <c r="BE105" s="151">
        <f>IF(N105="základní",J105,0)</f>
        <v>0</v>
      </c>
      <c r="BF105" s="151">
        <f>IF(N105="snížená",J105,0)</f>
        <v>0</v>
      </c>
      <c r="BG105" s="151">
        <f>IF(N105="zákl. přenesená",J105,0)</f>
        <v>0</v>
      </c>
      <c r="BH105" s="151">
        <f>IF(N105="sníž. přenesená",J105,0)</f>
        <v>0</v>
      </c>
      <c r="BI105" s="151">
        <f>IF(N105="nulová",J105,0)</f>
        <v>0</v>
      </c>
      <c r="BJ105" s="17" t="s">
        <v>23</v>
      </c>
      <c r="BK105" s="151">
        <f>ROUND(I105*H105,2)</f>
        <v>0</v>
      </c>
      <c r="BL105" s="17" t="s">
        <v>135</v>
      </c>
      <c r="BM105" s="17" t="s">
        <v>167</v>
      </c>
    </row>
    <row r="106" spans="2:65" s="1" customFormat="1" ht="211.2">
      <c r="B106" s="31"/>
      <c r="D106" s="152" t="s">
        <v>137</v>
      </c>
      <c r="F106" s="153" t="s">
        <v>168</v>
      </c>
      <c r="I106" s="85"/>
      <c r="L106" s="31"/>
      <c r="M106" s="154"/>
      <c r="N106" s="50"/>
      <c r="O106" s="50"/>
      <c r="P106" s="50"/>
      <c r="Q106" s="50"/>
      <c r="R106" s="50"/>
      <c r="S106" s="50"/>
      <c r="T106" s="51"/>
      <c r="AT106" s="17" t="s">
        <v>137</v>
      </c>
      <c r="AU106" s="17" t="s">
        <v>89</v>
      </c>
    </row>
    <row r="107" spans="2:65" s="11" customFormat="1" ht="10.199999999999999">
      <c r="B107" s="155"/>
      <c r="D107" s="152" t="s">
        <v>149</v>
      </c>
      <c r="E107" s="156" t="s">
        <v>3</v>
      </c>
      <c r="F107" s="157" t="s">
        <v>169</v>
      </c>
      <c r="H107" s="158">
        <v>96</v>
      </c>
      <c r="I107" s="159"/>
      <c r="L107" s="155"/>
      <c r="M107" s="160"/>
      <c r="N107" s="161"/>
      <c r="O107" s="161"/>
      <c r="P107" s="161"/>
      <c r="Q107" s="161"/>
      <c r="R107" s="161"/>
      <c r="S107" s="161"/>
      <c r="T107" s="162"/>
      <c r="AT107" s="156" t="s">
        <v>149</v>
      </c>
      <c r="AU107" s="156" t="s">
        <v>89</v>
      </c>
      <c r="AV107" s="11" t="s">
        <v>89</v>
      </c>
      <c r="AW107" s="11" t="s">
        <v>38</v>
      </c>
      <c r="AX107" s="11" t="s">
        <v>79</v>
      </c>
      <c r="AY107" s="156" t="s">
        <v>128</v>
      </c>
    </row>
    <row r="108" spans="2:65" s="11" customFormat="1" ht="10.199999999999999">
      <c r="B108" s="155"/>
      <c r="D108" s="152" t="s">
        <v>149</v>
      </c>
      <c r="E108" s="156" t="s">
        <v>3</v>
      </c>
      <c r="F108" s="157" t="s">
        <v>170</v>
      </c>
      <c r="H108" s="158">
        <v>179</v>
      </c>
      <c r="I108" s="159"/>
      <c r="L108" s="155"/>
      <c r="M108" s="160"/>
      <c r="N108" s="161"/>
      <c r="O108" s="161"/>
      <c r="P108" s="161"/>
      <c r="Q108" s="161"/>
      <c r="R108" s="161"/>
      <c r="S108" s="161"/>
      <c r="T108" s="162"/>
      <c r="AT108" s="156" t="s">
        <v>149</v>
      </c>
      <c r="AU108" s="156" t="s">
        <v>89</v>
      </c>
      <c r="AV108" s="11" t="s">
        <v>89</v>
      </c>
      <c r="AW108" s="11" t="s">
        <v>38</v>
      </c>
      <c r="AX108" s="11" t="s">
        <v>79</v>
      </c>
      <c r="AY108" s="156" t="s">
        <v>128</v>
      </c>
    </row>
    <row r="109" spans="2:65" s="11" customFormat="1" ht="10.199999999999999">
      <c r="B109" s="155"/>
      <c r="D109" s="152" t="s">
        <v>149</v>
      </c>
      <c r="E109" s="156" t="s">
        <v>3</v>
      </c>
      <c r="F109" s="157" t="s">
        <v>171</v>
      </c>
      <c r="H109" s="158">
        <v>89.5</v>
      </c>
      <c r="I109" s="159"/>
      <c r="L109" s="155"/>
      <c r="M109" s="160"/>
      <c r="N109" s="161"/>
      <c r="O109" s="161"/>
      <c r="P109" s="161"/>
      <c r="Q109" s="161"/>
      <c r="R109" s="161"/>
      <c r="S109" s="161"/>
      <c r="T109" s="162"/>
      <c r="AT109" s="156" t="s">
        <v>149</v>
      </c>
      <c r="AU109" s="156" t="s">
        <v>89</v>
      </c>
      <c r="AV109" s="11" t="s">
        <v>89</v>
      </c>
      <c r="AW109" s="11" t="s">
        <v>38</v>
      </c>
      <c r="AX109" s="11" t="s">
        <v>79</v>
      </c>
      <c r="AY109" s="156" t="s">
        <v>128</v>
      </c>
    </row>
    <row r="110" spans="2:65" s="12" customFormat="1" ht="10.199999999999999">
      <c r="B110" s="163"/>
      <c r="D110" s="152" t="s">
        <v>149</v>
      </c>
      <c r="E110" s="164" t="s">
        <v>3</v>
      </c>
      <c r="F110" s="165" t="s">
        <v>172</v>
      </c>
      <c r="H110" s="166">
        <v>364.5</v>
      </c>
      <c r="I110" s="167"/>
      <c r="L110" s="163"/>
      <c r="M110" s="168"/>
      <c r="N110" s="169"/>
      <c r="O110" s="169"/>
      <c r="P110" s="169"/>
      <c r="Q110" s="169"/>
      <c r="R110" s="169"/>
      <c r="S110" s="169"/>
      <c r="T110" s="170"/>
      <c r="AT110" s="164" t="s">
        <v>149</v>
      </c>
      <c r="AU110" s="164" t="s">
        <v>89</v>
      </c>
      <c r="AV110" s="12" t="s">
        <v>135</v>
      </c>
      <c r="AW110" s="12" t="s">
        <v>38</v>
      </c>
      <c r="AX110" s="12" t="s">
        <v>23</v>
      </c>
      <c r="AY110" s="164" t="s">
        <v>128</v>
      </c>
    </row>
    <row r="111" spans="2:65" s="1" customFormat="1" ht="16.5" customHeight="1">
      <c r="B111" s="139"/>
      <c r="C111" s="140" t="s">
        <v>173</v>
      </c>
      <c r="D111" s="140" t="s">
        <v>130</v>
      </c>
      <c r="E111" s="141" t="s">
        <v>174</v>
      </c>
      <c r="F111" s="142" t="s">
        <v>175</v>
      </c>
      <c r="G111" s="143" t="s">
        <v>146</v>
      </c>
      <c r="H111" s="144">
        <v>595.17999999999995</v>
      </c>
      <c r="I111" s="145"/>
      <c r="J111" s="146">
        <f>ROUND(I111*H111,2)</f>
        <v>0</v>
      </c>
      <c r="K111" s="142" t="s">
        <v>3</v>
      </c>
      <c r="L111" s="31"/>
      <c r="M111" s="147" t="s">
        <v>3</v>
      </c>
      <c r="N111" s="148" t="s">
        <v>50</v>
      </c>
      <c r="O111" s="50"/>
      <c r="P111" s="149">
        <f>O111*H111</f>
        <v>0</v>
      </c>
      <c r="Q111" s="149">
        <v>0</v>
      </c>
      <c r="R111" s="149">
        <f>Q111*H111</f>
        <v>0</v>
      </c>
      <c r="S111" s="149">
        <v>0</v>
      </c>
      <c r="T111" s="150">
        <f>S111*H111</f>
        <v>0</v>
      </c>
      <c r="AR111" s="17" t="s">
        <v>135</v>
      </c>
      <c r="AT111" s="17" t="s">
        <v>130</v>
      </c>
      <c r="AU111" s="17" t="s">
        <v>89</v>
      </c>
      <c r="AY111" s="17" t="s">
        <v>128</v>
      </c>
      <c r="BE111" s="151">
        <f>IF(N111="základní",J111,0)</f>
        <v>0</v>
      </c>
      <c r="BF111" s="151">
        <f>IF(N111="snížená",J111,0)</f>
        <v>0</v>
      </c>
      <c r="BG111" s="151">
        <f>IF(N111="zákl. přenesená",J111,0)</f>
        <v>0</v>
      </c>
      <c r="BH111" s="151">
        <f>IF(N111="sníž. přenesená",J111,0)</f>
        <v>0</v>
      </c>
      <c r="BI111" s="151">
        <f>IF(N111="nulová",J111,0)</f>
        <v>0</v>
      </c>
      <c r="BJ111" s="17" t="s">
        <v>23</v>
      </c>
      <c r="BK111" s="151">
        <f>ROUND(I111*H111,2)</f>
        <v>0</v>
      </c>
      <c r="BL111" s="17" t="s">
        <v>135</v>
      </c>
      <c r="BM111" s="17" t="s">
        <v>176</v>
      </c>
    </row>
    <row r="112" spans="2:65" s="11" customFormat="1" ht="10.199999999999999">
      <c r="B112" s="155"/>
      <c r="D112" s="152" t="s">
        <v>149</v>
      </c>
      <c r="E112" s="156" t="s">
        <v>3</v>
      </c>
      <c r="F112" s="157" t="s">
        <v>177</v>
      </c>
      <c r="H112" s="158">
        <v>595.17999999999995</v>
      </c>
      <c r="I112" s="159"/>
      <c r="L112" s="155"/>
      <c r="M112" s="160"/>
      <c r="N112" s="161"/>
      <c r="O112" s="161"/>
      <c r="P112" s="161"/>
      <c r="Q112" s="161"/>
      <c r="R112" s="161"/>
      <c r="S112" s="161"/>
      <c r="T112" s="162"/>
      <c r="AT112" s="156" t="s">
        <v>149</v>
      </c>
      <c r="AU112" s="156" t="s">
        <v>89</v>
      </c>
      <c r="AV112" s="11" t="s">
        <v>89</v>
      </c>
      <c r="AW112" s="11" t="s">
        <v>38</v>
      </c>
      <c r="AX112" s="11" t="s">
        <v>79</v>
      </c>
      <c r="AY112" s="156" t="s">
        <v>128</v>
      </c>
    </row>
    <row r="113" spans="2:65" s="1" customFormat="1" ht="22.5" customHeight="1">
      <c r="B113" s="139"/>
      <c r="C113" s="140" t="s">
        <v>178</v>
      </c>
      <c r="D113" s="140" t="s">
        <v>130</v>
      </c>
      <c r="E113" s="141" t="s">
        <v>179</v>
      </c>
      <c r="F113" s="142" t="s">
        <v>180</v>
      </c>
      <c r="G113" s="143" t="s">
        <v>181</v>
      </c>
      <c r="H113" s="144">
        <v>208.31299999999999</v>
      </c>
      <c r="I113" s="145"/>
      <c r="J113" s="146">
        <f>ROUND(I113*H113,2)</f>
        <v>0</v>
      </c>
      <c r="K113" s="142" t="s">
        <v>166</v>
      </c>
      <c r="L113" s="31"/>
      <c r="M113" s="147" t="s">
        <v>3</v>
      </c>
      <c r="N113" s="148" t="s">
        <v>50</v>
      </c>
      <c r="O113" s="50"/>
      <c r="P113" s="149">
        <f>O113*H113</f>
        <v>0</v>
      </c>
      <c r="Q113" s="149">
        <v>0</v>
      </c>
      <c r="R113" s="149">
        <f>Q113*H113</f>
        <v>0</v>
      </c>
      <c r="S113" s="149">
        <v>0</v>
      </c>
      <c r="T113" s="150">
        <f>S113*H113</f>
        <v>0</v>
      </c>
      <c r="AR113" s="17" t="s">
        <v>135</v>
      </c>
      <c r="AT113" s="17" t="s">
        <v>130</v>
      </c>
      <c r="AU113" s="17" t="s">
        <v>89</v>
      </c>
      <c r="AY113" s="17" t="s">
        <v>128</v>
      </c>
      <c r="BE113" s="151">
        <f>IF(N113="základní",J113,0)</f>
        <v>0</v>
      </c>
      <c r="BF113" s="151">
        <f>IF(N113="snížená",J113,0)</f>
        <v>0</v>
      </c>
      <c r="BG113" s="151">
        <f>IF(N113="zákl. přenesená",J113,0)</f>
        <v>0</v>
      </c>
      <c r="BH113" s="151">
        <f>IF(N113="sníž. přenesená",J113,0)</f>
        <v>0</v>
      </c>
      <c r="BI113" s="151">
        <f>IF(N113="nulová",J113,0)</f>
        <v>0</v>
      </c>
      <c r="BJ113" s="17" t="s">
        <v>23</v>
      </c>
      <c r="BK113" s="151">
        <f>ROUND(I113*H113,2)</f>
        <v>0</v>
      </c>
      <c r="BL113" s="17" t="s">
        <v>135</v>
      </c>
      <c r="BM113" s="17" t="s">
        <v>182</v>
      </c>
    </row>
    <row r="114" spans="2:65" s="1" customFormat="1" ht="19.2">
      <c r="B114" s="31"/>
      <c r="D114" s="152" t="s">
        <v>183</v>
      </c>
      <c r="F114" s="153" t="s">
        <v>184</v>
      </c>
      <c r="I114" s="85"/>
      <c r="L114" s="31"/>
      <c r="M114" s="154"/>
      <c r="N114" s="50"/>
      <c r="O114" s="50"/>
      <c r="P114" s="50"/>
      <c r="Q114" s="50"/>
      <c r="R114" s="50"/>
      <c r="S114" s="50"/>
      <c r="T114" s="51"/>
      <c r="AT114" s="17" t="s">
        <v>183</v>
      </c>
      <c r="AU114" s="17" t="s">
        <v>89</v>
      </c>
    </row>
    <row r="115" spans="2:65" s="13" customFormat="1" ht="10.199999999999999">
      <c r="B115" s="171"/>
      <c r="D115" s="152" t="s">
        <v>149</v>
      </c>
      <c r="E115" s="172" t="s">
        <v>3</v>
      </c>
      <c r="F115" s="173" t="s">
        <v>185</v>
      </c>
      <c r="H115" s="172" t="s">
        <v>3</v>
      </c>
      <c r="I115" s="174"/>
      <c r="L115" s="171"/>
      <c r="M115" s="175"/>
      <c r="N115" s="176"/>
      <c r="O115" s="176"/>
      <c r="P115" s="176"/>
      <c r="Q115" s="176"/>
      <c r="R115" s="176"/>
      <c r="S115" s="176"/>
      <c r="T115" s="177"/>
      <c r="AT115" s="172" t="s">
        <v>149</v>
      </c>
      <c r="AU115" s="172" t="s">
        <v>89</v>
      </c>
      <c r="AV115" s="13" t="s">
        <v>23</v>
      </c>
      <c r="AW115" s="13" t="s">
        <v>38</v>
      </c>
      <c r="AX115" s="13" t="s">
        <v>79</v>
      </c>
      <c r="AY115" s="172" t="s">
        <v>128</v>
      </c>
    </row>
    <row r="116" spans="2:65" s="11" customFormat="1" ht="10.199999999999999">
      <c r="B116" s="155"/>
      <c r="D116" s="152" t="s">
        <v>149</v>
      </c>
      <c r="E116" s="156" t="s">
        <v>3</v>
      </c>
      <c r="F116" s="157" t="s">
        <v>186</v>
      </c>
      <c r="H116" s="158">
        <v>49.875</v>
      </c>
      <c r="I116" s="159"/>
      <c r="L116" s="155"/>
      <c r="M116" s="160"/>
      <c r="N116" s="161"/>
      <c r="O116" s="161"/>
      <c r="P116" s="161"/>
      <c r="Q116" s="161"/>
      <c r="R116" s="161"/>
      <c r="S116" s="161"/>
      <c r="T116" s="162"/>
      <c r="AT116" s="156" t="s">
        <v>149</v>
      </c>
      <c r="AU116" s="156" t="s">
        <v>89</v>
      </c>
      <c r="AV116" s="11" t="s">
        <v>89</v>
      </c>
      <c r="AW116" s="11" t="s">
        <v>38</v>
      </c>
      <c r="AX116" s="11" t="s">
        <v>79</v>
      </c>
      <c r="AY116" s="156" t="s">
        <v>128</v>
      </c>
    </row>
    <row r="117" spans="2:65" s="13" customFormat="1" ht="10.199999999999999">
      <c r="B117" s="171"/>
      <c r="D117" s="152" t="s">
        <v>149</v>
      </c>
      <c r="E117" s="172" t="s">
        <v>3</v>
      </c>
      <c r="F117" s="173" t="s">
        <v>187</v>
      </c>
      <c r="H117" s="172" t="s">
        <v>3</v>
      </c>
      <c r="I117" s="174"/>
      <c r="L117" s="171"/>
      <c r="M117" s="175"/>
      <c r="N117" s="176"/>
      <c r="O117" s="176"/>
      <c r="P117" s="176"/>
      <c r="Q117" s="176"/>
      <c r="R117" s="176"/>
      <c r="S117" s="176"/>
      <c r="T117" s="177"/>
      <c r="AT117" s="172" t="s">
        <v>149</v>
      </c>
      <c r="AU117" s="172" t="s">
        <v>89</v>
      </c>
      <c r="AV117" s="13" t="s">
        <v>23</v>
      </c>
      <c r="AW117" s="13" t="s">
        <v>38</v>
      </c>
      <c r="AX117" s="13" t="s">
        <v>79</v>
      </c>
      <c r="AY117" s="172" t="s">
        <v>128</v>
      </c>
    </row>
    <row r="118" spans="2:65" s="11" customFormat="1" ht="10.199999999999999">
      <c r="B118" s="155"/>
      <c r="D118" s="152" t="s">
        <v>149</v>
      </c>
      <c r="E118" s="156" t="s">
        <v>3</v>
      </c>
      <c r="F118" s="157" t="s">
        <v>188</v>
      </c>
      <c r="H118" s="158">
        <v>158.43799999999999</v>
      </c>
      <c r="I118" s="159"/>
      <c r="L118" s="155"/>
      <c r="M118" s="160"/>
      <c r="N118" s="161"/>
      <c r="O118" s="161"/>
      <c r="P118" s="161"/>
      <c r="Q118" s="161"/>
      <c r="R118" s="161"/>
      <c r="S118" s="161"/>
      <c r="T118" s="162"/>
      <c r="AT118" s="156" t="s">
        <v>149</v>
      </c>
      <c r="AU118" s="156" t="s">
        <v>89</v>
      </c>
      <c r="AV118" s="11" t="s">
        <v>89</v>
      </c>
      <c r="AW118" s="11" t="s">
        <v>38</v>
      </c>
      <c r="AX118" s="11" t="s">
        <v>79</v>
      </c>
      <c r="AY118" s="156" t="s">
        <v>128</v>
      </c>
    </row>
    <row r="119" spans="2:65" s="12" customFormat="1" ht="10.199999999999999">
      <c r="B119" s="163"/>
      <c r="D119" s="152" t="s">
        <v>149</v>
      </c>
      <c r="E119" s="164" t="s">
        <v>3</v>
      </c>
      <c r="F119" s="165" t="s">
        <v>172</v>
      </c>
      <c r="H119" s="166">
        <v>208.31299999999999</v>
      </c>
      <c r="I119" s="167"/>
      <c r="L119" s="163"/>
      <c r="M119" s="168"/>
      <c r="N119" s="169"/>
      <c r="O119" s="169"/>
      <c r="P119" s="169"/>
      <c r="Q119" s="169"/>
      <c r="R119" s="169"/>
      <c r="S119" s="169"/>
      <c r="T119" s="170"/>
      <c r="AT119" s="164" t="s">
        <v>149</v>
      </c>
      <c r="AU119" s="164" t="s">
        <v>89</v>
      </c>
      <c r="AV119" s="12" t="s">
        <v>135</v>
      </c>
      <c r="AW119" s="12" t="s">
        <v>38</v>
      </c>
      <c r="AX119" s="12" t="s">
        <v>23</v>
      </c>
      <c r="AY119" s="164" t="s">
        <v>128</v>
      </c>
    </row>
    <row r="120" spans="2:65" s="1" customFormat="1" ht="22.5" customHeight="1">
      <c r="B120" s="139"/>
      <c r="C120" s="140" t="s">
        <v>28</v>
      </c>
      <c r="D120" s="140" t="s">
        <v>130</v>
      </c>
      <c r="E120" s="141" t="s">
        <v>189</v>
      </c>
      <c r="F120" s="142" t="s">
        <v>190</v>
      </c>
      <c r="G120" s="143" t="s">
        <v>191</v>
      </c>
      <c r="H120" s="144">
        <v>36</v>
      </c>
      <c r="I120" s="145"/>
      <c r="J120" s="146">
        <f>ROUND(I120*H120,2)</f>
        <v>0</v>
      </c>
      <c r="K120" s="142" t="s">
        <v>166</v>
      </c>
      <c r="L120" s="31"/>
      <c r="M120" s="147" t="s">
        <v>3</v>
      </c>
      <c r="N120" s="148" t="s">
        <v>50</v>
      </c>
      <c r="O120" s="50"/>
      <c r="P120" s="149">
        <f>O120*H120</f>
        <v>0</v>
      </c>
      <c r="Q120" s="149">
        <v>0</v>
      </c>
      <c r="R120" s="149">
        <f>Q120*H120</f>
        <v>0</v>
      </c>
      <c r="S120" s="149">
        <v>0.35</v>
      </c>
      <c r="T120" s="150">
        <f>S120*H120</f>
        <v>12.6</v>
      </c>
      <c r="AR120" s="17" t="s">
        <v>135</v>
      </c>
      <c r="AT120" s="17" t="s">
        <v>130</v>
      </c>
      <c r="AU120" s="17" t="s">
        <v>89</v>
      </c>
      <c r="AY120" s="17" t="s">
        <v>128</v>
      </c>
      <c r="BE120" s="151">
        <f>IF(N120="základní",J120,0)</f>
        <v>0</v>
      </c>
      <c r="BF120" s="151">
        <f>IF(N120="snížená",J120,0)</f>
        <v>0</v>
      </c>
      <c r="BG120" s="151">
        <f>IF(N120="zákl. přenesená",J120,0)</f>
        <v>0</v>
      </c>
      <c r="BH120" s="151">
        <f>IF(N120="sníž. přenesená",J120,0)</f>
        <v>0</v>
      </c>
      <c r="BI120" s="151">
        <f>IF(N120="nulová",J120,0)</f>
        <v>0</v>
      </c>
      <c r="BJ120" s="17" t="s">
        <v>23</v>
      </c>
      <c r="BK120" s="151">
        <f>ROUND(I120*H120,2)</f>
        <v>0</v>
      </c>
      <c r="BL120" s="17" t="s">
        <v>135</v>
      </c>
      <c r="BM120" s="17" t="s">
        <v>192</v>
      </c>
    </row>
    <row r="121" spans="2:65" s="1" customFormat="1" ht="67.2">
      <c r="B121" s="31"/>
      <c r="D121" s="152" t="s">
        <v>137</v>
      </c>
      <c r="F121" s="153" t="s">
        <v>193</v>
      </c>
      <c r="I121" s="85"/>
      <c r="L121" s="31"/>
      <c r="M121" s="154"/>
      <c r="N121" s="50"/>
      <c r="O121" s="50"/>
      <c r="P121" s="50"/>
      <c r="Q121" s="50"/>
      <c r="R121" s="50"/>
      <c r="S121" s="50"/>
      <c r="T121" s="51"/>
      <c r="AT121" s="17" t="s">
        <v>137</v>
      </c>
      <c r="AU121" s="17" t="s">
        <v>89</v>
      </c>
    </row>
    <row r="122" spans="2:65" s="11" customFormat="1" ht="10.199999999999999">
      <c r="B122" s="155"/>
      <c r="D122" s="152" t="s">
        <v>149</v>
      </c>
      <c r="E122" s="156" t="s">
        <v>3</v>
      </c>
      <c r="F122" s="157" t="s">
        <v>194</v>
      </c>
      <c r="H122" s="158">
        <v>36</v>
      </c>
      <c r="I122" s="159"/>
      <c r="L122" s="155"/>
      <c r="M122" s="160"/>
      <c r="N122" s="161"/>
      <c r="O122" s="161"/>
      <c r="P122" s="161"/>
      <c r="Q122" s="161"/>
      <c r="R122" s="161"/>
      <c r="S122" s="161"/>
      <c r="T122" s="162"/>
      <c r="AT122" s="156" t="s">
        <v>149</v>
      </c>
      <c r="AU122" s="156" t="s">
        <v>89</v>
      </c>
      <c r="AV122" s="11" t="s">
        <v>89</v>
      </c>
      <c r="AW122" s="11" t="s">
        <v>38</v>
      </c>
      <c r="AX122" s="11" t="s">
        <v>23</v>
      </c>
      <c r="AY122" s="156" t="s">
        <v>128</v>
      </c>
    </row>
    <row r="123" spans="2:65" s="1" customFormat="1" ht="22.5" customHeight="1">
      <c r="B123" s="139"/>
      <c r="C123" s="140" t="s">
        <v>195</v>
      </c>
      <c r="D123" s="140" t="s">
        <v>130</v>
      </c>
      <c r="E123" s="141" t="s">
        <v>196</v>
      </c>
      <c r="F123" s="142" t="s">
        <v>197</v>
      </c>
      <c r="G123" s="143" t="s">
        <v>181</v>
      </c>
      <c r="H123" s="144">
        <v>54.171999999999997</v>
      </c>
      <c r="I123" s="145"/>
      <c r="J123" s="146">
        <f>ROUND(I123*H123,2)</f>
        <v>0</v>
      </c>
      <c r="K123" s="142" t="s">
        <v>166</v>
      </c>
      <c r="L123" s="31"/>
      <c r="M123" s="147" t="s">
        <v>3</v>
      </c>
      <c r="N123" s="148" t="s">
        <v>50</v>
      </c>
      <c r="O123" s="50"/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7" t="s">
        <v>135</v>
      </c>
      <c r="AT123" s="17" t="s">
        <v>130</v>
      </c>
      <c r="AU123" s="17" t="s">
        <v>89</v>
      </c>
      <c r="AY123" s="17" t="s">
        <v>128</v>
      </c>
      <c r="BE123" s="151">
        <f>IF(N123="základní",J123,0)</f>
        <v>0</v>
      </c>
      <c r="BF123" s="151">
        <f>IF(N123="snížená",J123,0)</f>
        <v>0</v>
      </c>
      <c r="BG123" s="151">
        <f>IF(N123="zákl. přenesená",J123,0)</f>
        <v>0</v>
      </c>
      <c r="BH123" s="151">
        <f>IF(N123="sníž. přenesená",J123,0)</f>
        <v>0</v>
      </c>
      <c r="BI123" s="151">
        <f>IF(N123="nulová",J123,0)</f>
        <v>0</v>
      </c>
      <c r="BJ123" s="17" t="s">
        <v>23</v>
      </c>
      <c r="BK123" s="151">
        <f>ROUND(I123*H123,2)</f>
        <v>0</v>
      </c>
      <c r="BL123" s="17" t="s">
        <v>135</v>
      </c>
      <c r="BM123" s="17" t="s">
        <v>198</v>
      </c>
    </row>
    <row r="124" spans="2:65" s="1" customFormat="1" ht="48">
      <c r="B124" s="31"/>
      <c r="D124" s="152" t="s">
        <v>137</v>
      </c>
      <c r="F124" s="153" t="s">
        <v>199</v>
      </c>
      <c r="I124" s="85"/>
      <c r="L124" s="31"/>
      <c r="M124" s="154"/>
      <c r="N124" s="50"/>
      <c r="O124" s="50"/>
      <c r="P124" s="50"/>
      <c r="Q124" s="50"/>
      <c r="R124" s="50"/>
      <c r="S124" s="50"/>
      <c r="T124" s="51"/>
      <c r="AT124" s="17" t="s">
        <v>137</v>
      </c>
      <c r="AU124" s="17" t="s">
        <v>89</v>
      </c>
    </row>
    <row r="125" spans="2:65" s="1" customFormat="1" ht="19.2">
      <c r="B125" s="31"/>
      <c r="D125" s="152" t="s">
        <v>183</v>
      </c>
      <c r="F125" s="153" t="s">
        <v>200</v>
      </c>
      <c r="I125" s="85"/>
      <c r="L125" s="31"/>
      <c r="M125" s="154"/>
      <c r="N125" s="50"/>
      <c r="O125" s="50"/>
      <c r="P125" s="50"/>
      <c r="Q125" s="50"/>
      <c r="R125" s="50"/>
      <c r="S125" s="50"/>
      <c r="T125" s="51"/>
      <c r="AT125" s="17" t="s">
        <v>183</v>
      </c>
      <c r="AU125" s="17" t="s">
        <v>89</v>
      </c>
    </row>
    <row r="126" spans="2:65" s="13" customFormat="1" ht="10.199999999999999">
      <c r="B126" s="171"/>
      <c r="D126" s="152" t="s">
        <v>149</v>
      </c>
      <c r="E126" s="172" t="s">
        <v>3</v>
      </c>
      <c r="F126" s="173" t="s">
        <v>201</v>
      </c>
      <c r="H126" s="172" t="s">
        <v>3</v>
      </c>
      <c r="I126" s="174"/>
      <c r="L126" s="171"/>
      <c r="M126" s="175"/>
      <c r="N126" s="176"/>
      <c r="O126" s="176"/>
      <c r="P126" s="176"/>
      <c r="Q126" s="176"/>
      <c r="R126" s="176"/>
      <c r="S126" s="176"/>
      <c r="T126" s="177"/>
      <c r="AT126" s="172" t="s">
        <v>149</v>
      </c>
      <c r="AU126" s="172" t="s">
        <v>89</v>
      </c>
      <c r="AV126" s="13" t="s">
        <v>23</v>
      </c>
      <c r="AW126" s="13" t="s">
        <v>38</v>
      </c>
      <c r="AX126" s="13" t="s">
        <v>79</v>
      </c>
      <c r="AY126" s="172" t="s">
        <v>128</v>
      </c>
    </row>
    <row r="127" spans="2:65" s="11" customFormat="1" ht="10.199999999999999">
      <c r="B127" s="155"/>
      <c r="D127" s="152" t="s">
        <v>149</v>
      </c>
      <c r="E127" s="156" t="s">
        <v>3</v>
      </c>
      <c r="F127" s="157" t="s">
        <v>202</v>
      </c>
      <c r="H127" s="158">
        <v>16.128</v>
      </c>
      <c r="I127" s="159"/>
      <c r="L127" s="155"/>
      <c r="M127" s="160"/>
      <c r="N127" s="161"/>
      <c r="O127" s="161"/>
      <c r="P127" s="161"/>
      <c r="Q127" s="161"/>
      <c r="R127" s="161"/>
      <c r="S127" s="161"/>
      <c r="T127" s="162"/>
      <c r="AT127" s="156" t="s">
        <v>149</v>
      </c>
      <c r="AU127" s="156" t="s">
        <v>89</v>
      </c>
      <c r="AV127" s="11" t="s">
        <v>89</v>
      </c>
      <c r="AW127" s="11" t="s">
        <v>38</v>
      </c>
      <c r="AX127" s="11" t="s">
        <v>79</v>
      </c>
      <c r="AY127" s="156" t="s">
        <v>128</v>
      </c>
    </row>
    <row r="128" spans="2:65" s="11" customFormat="1" ht="10.199999999999999">
      <c r="B128" s="155"/>
      <c r="D128" s="152" t="s">
        <v>149</v>
      </c>
      <c r="E128" s="156" t="s">
        <v>3</v>
      </c>
      <c r="F128" s="157" t="s">
        <v>203</v>
      </c>
      <c r="H128" s="158">
        <v>1.024</v>
      </c>
      <c r="I128" s="159"/>
      <c r="L128" s="155"/>
      <c r="M128" s="160"/>
      <c r="N128" s="161"/>
      <c r="O128" s="161"/>
      <c r="P128" s="161"/>
      <c r="Q128" s="161"/>
      <c r="R128" s="161"/>
      <c r="S128" s="161"/>
      <c r="T128" s="162"/>
      <c r="AT128" s="156" t="s">
        <v>149</v>
      </c>
      <c r="AU128" s="156" t="s">
        <v>89</v>
      </c>
      <c r="AV128" s="11" t="s">
        <v>89</v>
      </c>
      <c r="AW128" s="11" t="s">
        <v>38</v>
      </c>
      <c r="AX128" s="11" t="s">
        <v>79</v>
      </c>
      <c r="AY128" s="156" t="s">
        <v>128</v>
      </c>
    </row>
    <row r="129" spans="2:65" s="13" customFormat="1" ht="10.199999999999999">
      <c r="B129" s="171"/>
      <c r="D129" s="152" t="s">
        <v>149</v>
      </c>
      <c r="E129" s="172" t="s">
        <v>3</v>
      </c>
      <c r="F129" s="173" t="s">
        <v>204</v>
      </c>
      <c r="H129" s="172" t="s">
        <v>3</v>
      </c>
      <c r="I129" s="174"/>
      <c r="L129" s="171"/>
      <c r="M129" s="175"/>
      <c r="N129" s="176"/>
      <c r="O129" s="176"/>
      <c r="P129" s="176"/>
      <c r="Q129" s="176"/>
      <c r="R129" s="176"/>
      <c r="S129" s="176"/>
      <c r="T129" s="177"/>
      <c r="AT129" s="172" t="s">
        <v>149</v>
      </c>
      <c r="AU129" s="172" t="s">
        <v>89</v>
      </c>
      <c r="AV129" s="13" t="s">
        <v>23</v>
      </c>
      <c r="AW129" s="13" t="s">
        <v>38</v>
      </c>
      <c r="AX129" s="13" t="s">
        <v>79</v>
      </c>
      <c r="AY129" s="172" t="s">
        <v>128</v>
      </c>
    </row>
    <row r="130" spans="2:65" s="11" customFormat="1" ht="10.199999999999999">
      <c r="B130" s="155"/>
      <c r="D130" s="152" t="s">
        <v>149</v>
      </c>
      <c r="E130" s="156" t="s">
        <v>3</v>
      </c>
      <c r="F130" s="157" t="s">
        <v>205</v>
      </c>
      <c r="H130" s="158">
        <v>37.020000000000003</v>
      </c>
      <c r="I130" s="159"/>
      <c r="L130" s="155"/>
      <c r="M130" s="160"/>
      <c r="N130" s="161"/>
      <c r="O130" s="161"/>
      <c r="P130" s="161"/>
      <c r="Q130" s="161"/>
      <c r="R130" s="161"/>
      <c r="S130" s="161"/>
      <c r="T130" s="162"/>
      <c r="AT130" s="156" t="s">
        <v>149</v>
      </c>
      <c r="AU130" s="156" t="s">
        <v>89</v>
      </c>
      <c r="AV130" s="11" t="s">
        <v>89</v>
      </c>
      <c r="AW130" s="11" t="s">
        <v>38</v>
      </c>
      <c r="AX130" s="11" t="s">
        <v>79</v>
      </c>
      <c r="AY130" s="156" t="s">
        <v>128</v>
      </c>
    </row>
    <row r="131" spans="2:65" s="12" customFormat="1" ht="10.199999999999999">
      <c r="B131" s="163"/>
      <c r="D131" s="152" t="s">
        <v>149</v>
      </c>
      <c r="E131" s="164" t="s">
        <v>3</v>
      </c>
      <c r="F131" s="165" t="s">
        <v>172</v>
      </c>
      <c r="H131" s="166">
        <v>54.172000000000004</v>
      </c>
      <c r="I131" s="167"/>
      <c r="L131" s="163"/>
      <c r="M131" s="168"/>
      <c r="N131" s="169"/>
      <c r="O131" s="169"/>
      <c r="P131" s="169"/>
      <c r="Q131" s="169"/>
      <c r="R131" s="169"/>
      <c r="S131" s="169"/>
      <c r="T131" s="170"/>
      <c r="AT131" s="164" t="s">
        <v>149</v>
      </c>
      <c r="AU131" s="164" t="s">
        <v>89</v>
      </c>
      <c r="AV131" s="12" t="s">
        <v>135</v>
      </c>
      <c r="AW131" s="12" t="s">
        <v>38</v>
      </c>
      <c r="AX131" s="12" t="s">
        <v>23</v>
      </c>
      <c r="AY131" s="164" t="s">
        <v>128</v>
      </c>
    </row>
    <row r="132" spans="2:65" s="1" customFormat="1" ht="22.5" customHeight="1">
      <c r="B132" s="139"/>
      <c r="C132" s="140" t="s">
        <v>206</v>
      </c>
      <c r="D132" s="140" t="s">
        <v>130</v>
      </c>
      <c r="E132" s="141" t="s">
        <v>207</v>
      </c>
      <c r="F132" s="142" t="s">
        <v>208</v>
      </c>
      <c r="G132" s="143" t="s">
        <v>181</v>
      </c>
      <c r="H132" s="144">
        <v>27.085999999999999</v>
      </c>
      <c r="I132" s="145"/>
      <c r="J132" s="146">
        <f>ROUND(I132*H132,2)</f>
        <v>0</v>
      </c>
      <c r="K132" s="142" t="s">
        <v>166</v>
      </c>
      <c r="L132" s="31"/>
      <c r="M132" s="147" t="s">
        <v>3</v>
      </c>
      <c r="N132" s="148" t="s">
        <v>50</v>
      </c>
      <c r="O132" s="50"/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7" t="s">
        <v>135</v>
      </c>
      <c r="AT132" s="17" t="s">
        <v>130</v>
      </c>
      <c r="AU132" s="17" t="s">
        <v>89</v>
      </c>
      <c r="AY132" s="17" t="s">
        <v>128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7" t="s">
        <v>23</v>
      </c>
      <c r="BK132" s="151">
        <f>ROUND(I132*H132,2)</f>
        <v>0</v>
      </c>
      <c r="BL132" s="17" t="s">
        <v>135</v>
      </c>
      <c r="BM132" s="17" t="s">
        <v>209</v>
      </c>
    </row>
    <row r="133" spans="2:65" s="1" customFormat="1" ht="48">
      <c r="B133" s="31"/>
      <c r="D133" s="152" t="s">
        <v>137</v>
      </c>
      <c r="F133" s="153" t="s">
        <v>199</v>
      </c>
      <c r="I133" s="85"/>
      <c r="L133" s="31"/>
      <c r="M133" s="154"/>
      <c r="N133" s="50"/>
      <c r="O133" s="50"/>
      <c r="P133" s="50"/>
      <c r="Q133" s="50"/>
      <c r="R133" s="50"/>
      <c r="S133" s="50"/>
      <c r="T133" s="51"/>
      <c r="AT133" s="17" t="s">
        <v>137</v>
      </c>
      <c r="AU133" s="17" t="s">
        <v>89</v>
      </c>
    </row>
    <row r="134" spans="2:65" s="11" customFormat="1" ht="10.199999999999999">
      <c r="B134" s="155"/>
      <c r="D134" s="152" t="s">
        <v>149</v>
      </c>
      <c r="E134" s="156" t="s">
        <v>3</v>
      </c>
      <c r="F134" s="157" t="s">
        <v>210</v>
      </c>
      <c r="H134" s="158">
        <v>27.085999999999999</v>
      </c>
      <c r="I134" s="159"/>
      <c r="L134" s="155"/>
      <c r="M134" s="160"/>
      <c r="N134" s="161"/>
      <c r="O134" s="161"/>
      <c r="P134" s="161"/>
      <c r="Q134" s="161"/>
      <c r="R134" s="161"/>
      <c r="S134" s="161"/>
      <c r="T134" s="162"/>
      <c r="AT134" s="156" t="s">
        <v>149</v>
      </c>
      <c r="AU134" s="156" t="s">
        <v>89</v>
      </c>
      <c r="AV134" s="11" t="s">
        <v>89</v>
      </c>
      <c r="AW134" s="11" t="s">
        <v>38</v>
      </c>
      <c r="AX134" s="11" t="s">
        <v>23</v>
      </c>
      <c r="AY134" s="156" t="s">
        <v>128</v>
      </c>
    </row>
    <row r="135" spans="2:65" s="1" customFormat="1" ht="16.5" customHeight="1">
      <c r="B135" s="139"/>
      <c r="C135" s="140" t="s">
        <v>211</v>
      </c>
      <c r="D135" s="140" t="s">
        <v>130</v>
      </c>
      <c r="E135" s="141" t="s">
        <v>212</v>
      </c>
      <c r="F135" s="142" t="s">
        <v>213</v>
      </c>
      <c r="G135" s="143" t="s">
        <v>181</v>
      </c>
      <c r="H135" s="144">
        <v>54.171999999999997</v>
      </c>
      <c r="I135" s="145"/>
      <c r="J135" s="146">
        <f>ROUND(I135*H135,2)</f>
        <v>0</v>
      </c>
      <c r="K135" s="142" t="s">
        <v>134</v>
      </c>
      <c r="L135" s="31"/>
      <c r="M135" s="147" t="s">
        <v>3</v>
      </c>
      <c r="N135" s="148" t="s">
        <v>50</v>
      </c>
      <c r="O135" s="50"/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7" t="s">
        <v>135</v>
      </c>
      <c r="AT135" s="17" t="s">
        <v>130</v>
      </c>
      <c r="AU135" s="17" t="s">
        <v>89</v>
      </c>
      <c r="AY135" s="17" t="s">
        <v>128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7" t="s">
        <v>23</v>
      </c>
      <c r="BK135" s="151">
        <f>ROUND(I135*H135,2)</f>
        <v>0</v>
      </c>
      <c r="BL135" s="17" t="s">
        <v>135</v>
      </c>
      <c r="BM135" s="17" t="s">
        <v>214</v>
      </c>
    </row>
    <row r="136" spans="2:65" s="1" customFormat="1" ht="307.2">
      <c r="B136" s="31"/>
      <c r="D136" s="152" t="s">
        <v>137</v>
      </c>
      <c r="F136" s="153" t="s">
        <v>215</v>
      </c>
      <c r="I136" s="85"/>
      <c r="L136" s="31"/>
      <c r="M136" s="154"/>
      <c r="N136" s="50"/>
      <c r="O136" s="50"/>
      <c r="P136" s="50"/>
      <c r="Q136" s="50"/>
      <c r="R136" s="50"/>
      <c r="S136" s="50"/>
      <c r="T136" s="51"/>
      <c r="AT136" s="17" t="s">
        <v>137</v>
      </c>
      <c r="AU136" s="17" t="s">
        <v>89</v>
      </c>
    </row>
    <row r="137" spans="2:65" s="11" customFormat="1" ht="10.199999999999999">
      <c r="B137" s="155"/>
      <c r="D137" s="152" t="s">
        <v>149</v>
      </c>
      <c r="E137" s="156" t="s">
        <v>3</v>
      </c>
      <c r="F137" s="157" t="s">
        <v>216</v>
      </c>
      <c r="H137" s="158">
        <v>54.171999999999997</v>
      </c>
      <c r="I137" s="159"/>
      <c r="L137" s="155"/>
      <c r="M137" s="160"/>
      <c r="N137" s="161"/>
      <c r="O137" s="161"/>
      <c r="P137" s="161"/>
      <c r="Q137" s="161"/>
      <c r="R137" s="161"/>
      <c r="S137" s="161"/>
      <c r="T137" s="162"/>
      <c r="AT137" s="156" t="s">
        <v>149</v>
      </c>
      <c r="AU137" s="156" t="s">
        <v>89</v>
      </c>
      <c r="AV137" s="11" t="s">
        <v>89</v>
      </c>
      <c r="AW137" s="11" t="s">
        <v>38</v>
      </c>
      <c r="AX137" s="11" t="s">
        <v>79</v>
      </c>
      <c r="AY137" s="156" t="s">
        <v>128</v>
      </c>
    </row>
    <row r="138" spans="2:65" s="1" customFormat="1" ht="22.5" customHeight="1">
      <c r="B138" s="139"/>
      <c r="C138" s="140" t="s">
        <v>217</v>
      </c>
      <c r="D138" s="140" t="s">
        <v>130</v>
      </c>
      <c r="E138" s="141" t="s">
        <v>218</v>
      </c>
      <c r="F138" s="142" t="s">
        <v>219</v>
      </c>
      <c r="G138" s="143" t="s">
        <v>146</v>
      </c>
      <c r="H138" s="144">
        <v>21</v>
      </c>
      <c r="I138" s="145"/>
      <c r="J138" s="146">
        <f>ROUND(I138*H138,2)</f>
        <v>0</v>
      </c>
      <c r="K138" s="142" t="s">
        <v>166</v>
      </c>
      <c r="L138" s="31"/>
      <c r="M138" s="147" t="s">
        <v>3</v>
      </c>
      <c r="N138" s="148" t="s">
        <v>50</v>
      </c>
      <c r="O138" s="50"/>
      <c r="P138" s="149">
        <f>O138*H138</f>
        <v>0</v>
      </c>
      <c r="Q138" s="149">
        <v>8.4000000000000003E-4</v>
      </c>
      <c r="R138" s="149">
        <f>Q138*H138</f>
        <v>1.7639999999999999E-2</v>
      </c>
      <c r="S138" s="149">
        <v>0</v>
      </c>
      <c r="T138" s="150">
        <f>S138*H138</f>
        <v>0</v>
      </c>
      <c r="AR138" s="17" t="s">
        <v>135</v>
      </c>
      <c r="AT138" s="17" t="s">
        <v>130</v>
      </c>
      <c r="AU138" s="17" t="s">
        <v>89</v>
      </c>
      <c r="AY138" s="17" t="s">
        <v>128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7" t="s">
        <v>23</v>
      </c>
      <c r="BK138" s="151">
        <f>ROUND(I138*H138,2)</f>
        <v>0</v>
      </c>
      <c r="BL138" s="17" t="s">
        <v>135</v>
      </c>
      <c r="BM138" s="17" t="s">
        <v>220</v>
      </c>
    </row>
    <row r="139" spans="2:65" s="11" customFormat="1" ht="10.199999999999999">
      <c r="B139" s="155"/>
      <c r="D139" s="152" t="s">
        <v>149</v>
      </c>
      <c r="E139" s="156" t="s">
        <v>3</v>
      </c>
      <c r="F139" s="157" t="s">
        <v>221</v>
      </c>
      <c r="H139" s="158">
        <v>21</v>
      </c>
      <c r="I139" s="159"/>
      <c r="L139" s="155"/>
      <c r="M139" s="160"/>
      <c r="N139" s="161"/>
      <c r="O139" s="161"/>
      <c r="P139" s="161"/>
      <c r="Q139" s="161"/>
      <c r="R139" s="161"/>
      <c r="S139" s="161"/>
      <c r="T139" s="162"/>
      <c r="AT139" s="156" t="s">
        <v>149</v>
      </c>
      <c r="AU139" s="156" t="s">
        <v>89</v>
      </c>
      <c r="AV139" s="11" t="s">
        <v>89</v>
      </c>
      <c r="AW139" s="11" t="s">
        <v>38</v>
      </c>
      <c r="AX139" s="11" t="s">
        <v>79</v>
      </c>
      <c r="AY139" s="156" t="s">
        <v>128</v>
      </c>
    </row>
    <row r="140" spans="2:65" s="1" customFormat="1" ht="22.5" customHeight="1">
      <c r="B140" s="139"/>
      <c r="C140" s="140" t="s">
        <v>9</v>
      </c>
      <c r="D140" s="140" t="s">
        <v>130</v>
      </c>
      <c r="E140" s="141" t="s">
        <v>222</v>
      </c>
      <c r="F140" s="142" t="s">
        <v>223</v>
      </c>
      <c r="G140" s="143" t="s">
        <v>146</v>
      </c>
      <c r="H140" s="144">
        <v>21</v>
      </c>
      <c r="I140" s="145"/>
      <c r="J140" s="146">
        <f>ROUND(I140*H140,2)</f>
        <v>0</v>
      </c>
      <c r="K140" s="142" t="s">
        <v>166</v>
      </c>
      <c r="L140" s="31"/>
      <c r="M140" s="147" t="s">
        <v>3</v>
      </c>
      <c r="N140" s="148" t="s">
        <v>50</v>
      </c>
      <c r="O140" s="50"/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7" t="s">
        <v>135</v>
      </c>
      <c r="AT140" s="17" t="s">
        <v>130</v>
      </c>
      <c r="AU140" s="17" t="s">
        <v>89</v>
      </c>
      <c r="AY140" s="17" t="s">
        <v>128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7" t="s">
        <v>23</v>
      </c>
      <c r="BK140" s="151">
        <f>ROUND(I140*H140,2)</f>
        <v>0</v>
      </c>
      <c r="BL140" s="17" t="s">
        <v>135</v>
      </c>
      <c r="BM140" s="17" t="s">
        <v>224</v>
      </c>
    </row>
    <row r="141" spans="2:65" s="11" customFormat="1" ht="10.199999999999999">
      <c r="B141" s="155"/>
      <c r="D141" s="152" t="s">
        <v>149</v>
      </c>
      <c r="E141" s="156" t="s">
        <v>3</v>
      </c>
      <c r="F141" s="157" t="s">
        <v>8</v>
      </c>
      <c r="H141" s="158">
        <v>21</v>
      </c>
      <c r="I141" s="159"/>
      <c r="L141" s="155"/>
      <c r="M141" s="160"/>
      <c r="N141" s="161"/>
      <c r="O141" s="161"/>
      <c r="P141" s="161"/>
      <c r="Q141" s="161"/>
      <c r="R141" s="161"/>
      <c r="S141" s="161"/>
      <c r="T141" s="162"/>
      <c r="AT141" s="156" t="s">
        <v>149</v>
      </c>
      <c r="AU141" s="156" t="s">
        <v>89</v>
      </c>
      <c r="AV141" s="11" t="s">
        <v>89</v>
      </c>
      <c r="AW141" s="11" t="s">
        <v>38</v>
      </c>
      <c r="AX141" s="11" t="s">
        <v>23</v>
      </c>
      <c r="AY141" s="156" t="s">
        <v>128</v>
      </c>
    </row>
    <row r="142" spans="2:65" s="1" customFormat="1" ht="33.75" customHeight="1">
      <c r="B142" s="139"/>
      <c r="C142" s="140" t="s">
        <v>225</v>
      </c>
      <c r="D142" s="140" t="s">
        <v>130</v>
      </c>
      <c r="E142" s="141" t="s">
        <v>226</v>
      </c>
      <c r="F142" s="142" t="s">
        <v>227</v>
      </c>
      <c r="G142" s="143" t="s">
        <v>191</v>
      </c>
      <c r="H142" s="144">
        <v>75.7</v>
      </c>
      <c r="I142" s="145"/>
      <c r="J142" s="146">
        <f>ROUND(I142*H142,2)</f>
        <v>0</v>
      </c>
      <c r="K142" s="142" t="s">
        <v>166</v>
      </c>
      <c r="L142" s="31"/>
      <c r="M142" s="147" t="s">
        <v>3</v>
      </c>
      <c r="N142" s="148" t="s">
        <v>50</v>
      </c>
      <c r="O142" s="50"/>
      <c r="P142" s="149">
        <f>O142*H142</f>
        <v>0</v>
      </c>
      <c r="Q142" s="149">
        <v>3.6904300000000001E-2</v>
      </c>
      <c r="R142" s="149">
        <f>Q142*H142</f>
        <v>2.7936555100000002</v>
      </c>
      <c r="S142" s="149">
        <v>0</v>
      </c>
      <c r="T142" s="150">
        <f>S142*H142</f>
        <v>0</v>
      </c>
      <c r="AR142" s="17" t="s">
        <v>135</v>
      </c>
      <c r="AT142" s="17" t="s">
        <v>130</v>
      </c>
      <c r="AU142" s="17" t="s">
        <v>89</v>
      </c>
      <c r="AY142" s="17" t="s">
        <v>128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7" t="s">
        <v>23</v>
      </c>
      <c r="BK142" s="151">
        <f>ROUND(I142*H142,2)</f>
        <v>0</v>
      </c>
      <c r="BL142" s="17" t="s">
        <v>135</v>
      </c>
      <c r="BM142" s="17" t="s">
        <v>228</v>
      </c>
    </row>
    <row r="143" spans="2:65" s="1" customFormat="1" ht="67.2">
      <c r="B143" s="31"/>
      <c r="D143" s="152" t="s">
        <v>137</v>
      </c>
      <c r="F143" s="153" t="s">
        <v>229</v>
      </c>
      <c r="I143" s="85"/>
      <c r="L143" s="31"/>
      <c r="M143" s="154"/>
      <c r="N143" s="50"/>
      <c r="O143" s="50"/>
      <c r="P143" s="50"/>
      <c r="Q143" s="50"/>
      <c r="R143" s="50"/>
      <c r="S143" s="50"/>
      <c r="T143" s="51"/>
      <c r="AT143" s="17" t="s">
        <v>137</v>
      </c>
      <c r="AU143" s="17" t="s">
        <v>89</v>
      </c>
    </row>
    <row r="144" spans="2:65" s="11" customFormat="1" ht="10.199999999999999">
      <c r="B144" s="155"/>
      <c r="D144" s="152" t="s">
        <v>149</v>
      </c>
      <c r="E144" s="156" t="s">
        <v>3</v>
      </c>
      <c r="F144" s="157" t="s">
        <v>230</v>
      </c>
      <c r="H144" s="158">
        <v>75.7</v>
      </c>
      <c r="I144" s="159"/>
      <c r="L144" s="155"/>
      <c r="M144" s="160"/>
      <c r="N144" s="161"/>
      <c r="O144" s="161"/>
      <c r="P144" s="161"/>
      <c r="Q144" s="161"/>
      <c r="R144" s="161"/>
      <c r="S144" s="161"/>
      <c r="T144" s="162"/>
      <c r="AT144" s="156" t="s">
        <v>149</v>
      </c>
      <c r="AU144" s="156" t="s">
        <v>89</v>
      </c>
      <c r="AV144" s="11" t="s">
        <v>89</v>
      </c>
      <c r="AW144" s="11" t="s">
        <v>38</v>
      </c>
      <c r="AX144" s="11" t="s">
        <v>23</v>
      </c>
      <c r="AY144" s="156" t="s">
        <v>128</v>
      </c>
    </row>
    <row r="145" spans="2:65" s="1" customFormat="1" ht="22.5" customHeight="1">
      <c r="B145" s="139"/>
      <c r="C145" s="140" t="s">
        <v>231</v>
      </c>
      <c r="D145" s="140" t="s">
        <v>130</v>
      </c>
      <c r="E145" s="141" t="s">
        <v>232</v>
      </c>
      <c r="F145" s="142" t="s">
        <v>233</v>
      </c>
      <c r="G145" s="143" t="s">
        <v>181</v>
      </c>
      <c r="H145" s="144">
        <v>210.63800000000001</v>
      </c>
      <c r="I145" s="145"/>
      <c r="J145" s="146">
        <f>ROUND(I145*H145,2)</f>
        <v>0</v>
      </c>
      <c r="K145" s="142" t="s">
        <v>166</v>
      </c>
      <c r="L145" s="31"/>
      <c r="M145" s="147" t="s">
        <v>3</v>
      </c>
      <c r="N145" s="148" t="s">
        <v>50</v>
      </c>
      <c r="O145" s="50"/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7" t="s">
        <v>135</v>
      </c>
      <c r="AT145" s="17" t="s">
        <v>130</v>
      </c>
      <c r="AU145" s="17" t="s">
        <v>89</v>
      </c>
      <c r="AY145" s="17" t="s">
        <v>128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17" t="s">
        <v>23</v>
      </c>
      <c r="BK145" s="151">
        <f>ROUND(I145*H145,2)</f>
        <v>0</v>
      </c>
      <c r="BL145" s="17" t="s">
        <v>135</v>
      </c>
      <c r="BM145" s="17" t="s">
        <v>234</v>
      </c>
    </row>
    <row r="146" spans="2:65" s="1" customFormat="1" ht="163.19999999999999">
      <c r="B146" s="31"/>
      <c r="D146" s="152" t="s">
        <v>137</v>
      </c>
      <c r="F146" s="153" t="s">
        <v>235</v>
      </c>
      <c r="I146" s="85"/>
      <c r="L146" s="31"/>
      <c r="M146" s="154"/>
      <c r="N146" s="50"/>
      <c r="O146" s="50"/>
      <c r="P146" s="50"/>
      <c r="Q146" s="50"/>
      <c r="R146" s="50"/>
      <c r="S146" s="50"/>
      <c r="T146" s="51"/>
      <c r="AT146" s="17" t="s">
        <v>137</v>
      </c>
      <c r="AU146" s="17" t="s">
        <v>89</v>
      </c>
    </row>
    <row r="147" spans="2:65" s="1" customFormat="1" ht="28.8">
      <c r="B147" s="31"/>
      <c r="D147" s="152" t="s">
        <v>183</v>
      </c>
      <c r="F147" s="153" t="s">
        <v>236</v>
      </c>
      <c r="I147" s="85"/>
      <c r="L147" s="31"/>
      <c r="M147" s="154"/>
      <c r="N147" s="50"/>
      <c r="O147" s="50"/>
      <c r="P147" s="50"/>
      <c r="Q147" s="50"/>
      <c r="R147" s="50"/>
      <c r="S147" s="50"/>
      <c r="T147" s="51"/>
      <c r="AT147" s="17" t="s">
        <v>183</v>
      </c>
      <c r="AU147" s="17" t="s">
        <v>89</v>
      </c>
    </row>
    <row r="148" spans="2:65" s="13" customFormat="1" ht="10.199999999999999">
      <c r="B148" s="171"/>
      <c r="D148" s="152" t="s">
        <v>149</v>
      </c>
      <c r="E148" s="172" t="s">
        <v>3</v>
      </c>
      <c r="F148" s="173" t="s">
        <v>237</v>
      </c>
      <c r="H148" s="172" t="s">
        <v>3</v>
      </c>
      <c r="I148" s="174"/>
      <c r="L148" s="171"/>
      <c r="M148" s="175"/>
      <c r="N148" s="176"/>
      <c r="O148" s="176"/>
      <c r="P148" s="176"/>
      <c r="Q148" s="176"/>
      <c r="R148" s="176"/>
      <c r="S148" s="176"/>
      <c r="T148" s="177"/>
      <c r="AT148" s="172" t="s">
        <v>149</v>
      </c>
      <c r="AU148" s="172" t="s">
        <v>89</v>
      </c>
      <c r="AV148" s="13" t="s">
        <v>23</v>
      </c>
      <c r="AW148" s="13" t="s">
        <v>38</v>
      </c>
      <c r="AX148" s="13" t="s">
        <v>79</v>
      </c>
      <c r="AY148" s="172" t="s">
        <v>128</v>
      </c>
    </row>
    <row r="149" spans="2:65" s="11" customFormat="1" ht="10.199999999999999">
      <c r="B149" s="155"/>
      <c r="D149" s="152" t="s">
        <v>149</v>
      </c>
      <c r="E149" s="156" t="s">
        <v>3</v>
      </c>
      <c r="F149" s="157" t="s">
        <v>238</v>
      </c>
      <c r="H149" s="158">
        <v>0.64</v>
      </c>
      <c r="I149" s="159"/>
      <c r="L149" s="155"/>
      <c r="M149" s="160"/>
      <c r="N149" s="161"/>
      <c r="O149" s="161"/>
      <c r="P149" s="161"/>
      <c r="Q149" s="161"/>
      <c r="R149" s="161"/>
      <c r="S149" s="161"/>
      <c r="T149" s="162"/>
      <c r="AT149" s="156" t="s">
        <v>149</v>
      </c>
      <c r="AU149" s="156" t="s">
        <v>89</v>
      </c>
      <c r="AV149" s="11" t="s">
        <v>89</v>
      </c>
      <c r="AW149" s="11" t="s">
        <v>38</v>
      </c>
      <c r="AX149" s="11" t="s">
        <v>79</v>
      </c>
      <c r="AY149" s="156" t="s">
        <v>128</v>
      </c>
    </row>
    <row r="150" spans="2:65" s="11" customFormat="1" ht="10.199999999999999">
      <c r="B150" s="155"/>
      <c r="D150" s="152" t="s">
        <v>149</v>
      </c>
      <c r="E150" s="156" t="s">
        <v>3</v>
      </c>
      <c r="F150" s="157" t="s">
        <v>239</v>
      </c>
      <c r="H150" s="158">
        <v>16.128</v>
      </c>
      <c r="I150" s="159"/>
      <c r="L150" s="155"/>
      <c r="M150" s="160"/>
      <c r="N150" s="161"/>
      <c r="O150" s="161"/>
      <c r="P150" s="161"/>
      <c r="Q150" s="161"/>
      <c r="R150" s="161"/>
      <c r="S150" s="161"/>
      <c r="T150" s="162"/>
      <c r="AT150" s="156" t="s">
        <v>149</v>
      </c>
      <c r="AU150" s="156" t="s">
        <v>89</v>
      </c>
      <c r="AV150" s="11" t="s">
        <v>89</v>
      </c>
      <c r="AW150" s="11" t="s">
        <v>38</v>
      </c>
      <c r="AX150" s="11" t="s">
        <v>79</v>
      </c>
      <c r="AY150" s="156" t="s">
        <v>128</v>
      </c>
    </row>
    <row r="151" spans="2:65" s="13" customFormat="1" ht="10.199999999999999">
      <c r="B151" s="171"/>
      <c r="D151" s="152" t="s">
        <v>149</v>
      </c>
      <c r="E151" s="172" t="s">
        <v>3</v>
      </c>
      <c r="F151" s="173" t="s">
        <v>240</v>
      </c>
      <c r="H151" s="172" t="s">
        <v>3</v>
      </c>
      <c r="I151" s="174"/>
      <c r="L151" s="171"/>
      <c r="M151" s="175"/>
      <c r="N151" s="176"/>
      <c r="O151" s="176"/>
      <c r="P151" s="176"/>
      <c r="Q151" s="176"/>
      <c r="R151" s="176"/>
      <c r="S151" s="176"/>
      <c r="T151" s="177"/>
      <c r="AT151" s="172" t="s">
        <v>149</v>
      </c>
      <c r="AU151" s="172" t="s">
        <v>89</v>
      </c>
      <c r="AV151" s="13" t="s">
        <v>23</v>
      </c>
      <c r="AW151" s="13" t="s">
        <v>38</v>
      </c>
      <c r="AX151" s="13" t="s">
        <v>79</v>
      </c>
      <c r="AY151" s="172" t="s">
        <v>128</v>
      </c>
    </row>
    <row r="152" spans="2:65" s="11" customFormat="1" ht="10.199999999999999">
      <c r="B152" s="155"/>
      <c r="D152" s="152" t="s">
        <v>149</v>
      </c>
      <c r="E152" s="156" t="s">
        <v>3</v>
      </c>
      <c r="F152" s="157" t="s">
        <v>241</v>
      </c>
      <c r="H152" s="158">
        <v>5.67</v>
      </c>
      <c r="I152" s="159"/>
      <c r="L152" s="155"/>
      <c r="M152" s="160"/>
      <c r="N152" s="161"/>
      <c r="O152" s="161"/>
      <c r="P152" s="161"/>
      <c r="Q152" s="161"/>
      <c r="R152" s="161"/>
      <c r="S152" s="161"/>
      <c r="T152" s="162"/>
      <c r="AT152" s="156" t="s">
        <v>149</v>
      </c>
      <c r="AU152" s="156" t="s">
        <v>89</v>
      </c>
      <c r="AV152" s="11" t="s">
        <v>89</v>
      </c>
      <c r="AW152" s="11" t="s">
        <v>38</v>
      </c>
      <c r="AX152" s="11" t="s">
        <v>79</v>
      </c>
      <c r="AY152" s="156" t="s">
        <v>128</v>
      </c>
    </row>
    <row r="153" spans="2:65" s="13" customFormat="1" ht="10.199999999999999">
      <c r="B153" s="171"/>
      <c r="D153" s="152" t="s">
        <v>149</v>
      </c>
      <c r="E153" s="172" t="s">
        <v>3</v>
      </c>
      <c r="F153" s="173" t="s">
        <v>242</v>
      </c>
      <c r="H153" s="172" t="s">
        <v>3</v>
      </c>
      <c r="I153" s="174"/>
      <c r="L153" s="171"/>
      <c r="M153" s="175"/>
      <c r="N153" s="176"/>
      <c r="O153" s="176"/>
      <c r="P153" s="176"/>
      <c r="Q153" s="176"/>
      <c r="R153" s="176"/>
      <c r="S153" s="176"/>
      <c r="T153" s="177"/>
      <c r="AT153" s="172" t="s">
        <v>149</v>
      </c>
      <c r="AU153" s="172" t="s">
        <v>89</v>
      </c>
      <c r="AV153" s="13" t="s">
        <v>23</v>
      </c>
      <c r="AW153" s="13" t="s">
        <v>38</v>
      </c>
      <c r="AX153" s="13" t="s">
        <v>79</v>
      </c>
      <c r="AY153" s="172" t="s">
        <v>128</v>
      </c>
    </row>
    <row r="154" spans="2:65" s="11" customFormat="1" ht="10.199999999999999">
      <c r="B154" s="155"/>
      <c r="D154" s="152" t="s">
        <v>149</v>
      </c>
      <c r="E154" s="156" t="s">
        <v>3</v>
      </c>
      <c r="F154" s="157" t="s">
        <v>243</v>
      </c>
      <c r="H154" s="158">
        <v>188.2</v>
      </c>
      <c r="I154" s="159"/>
      <c r="L154" s="155"/>
      <c r="M154" s="160"/>
      <c r="N154" s="161"/>
      <c r="O154" s="161"/>
      <c r="P154" s="161"/>
      <c r="Q154" s="161"/>
      <c r="R154" s="161"/>
      <c r="S154" s="161"/>
      <c r="T154" s="162"/>
      <c r="AT154" s="156" t="s">
        <v>149</v>
      </c>
      <c r="AU154" s="156" t="s">
        <v>89</v>
      </c>
      <c r="AV154" s="11" t="s">
        <v>89</v>
      </c>
      <c r="AW154" s="11" t="s">
        <v>38</v>
      </c>
      <c r="AX154" s="11" t="s">
        <v>79</v>
      </c>
      <c r="AY154" s="156" t="s">
        <v>128</v>
      </c>
    </row>
    <row r="155" spans="2:65" s="12" customFormat="1" ht="10.199999999999999">
      <c r="B155" s="163"/>
      <c r="D155" s="152" t="s">
        <v>149</v>
      </c>
      <c r="E155" s="164" t="s">
        <v>3</v>
      </c>
      <c r="F155" s="165" t="s">
        <v>172</v>
      </c>
      <c r="H155" s="166">
        <v>210.63799999999998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4" t="s">
        <v>149</v>
      </c>
      <c r="AU155" s="164" t="s">
        <v>89</v>
      </c>
      <c r="AV155" s="12" t="s">
        <v>135</v>
      </c>
      <c r="AW155" s="12" t="s">
        <v>38</v>
      </c>
      <c r="AX155" s="12" t="s">
        <v>23</v>
      </c>
      <c r="AY155" s="164" t="s">
        <v>128</v>
      </c>
    </row>
    <row r="156" spans="2:65" s="1" customFormat="1" ht="16.5" customHeight="1">
      <c r="B156" s="139"/>
      <c r="C156" s="140" t="s">
        <v>244</v>
      </c>
      <c r="D156" s="140" t="s">
        <v>130</v>
      </c>
      <c r="E156" s="141" t="s">
        <v>245</v>
      </c>
      <c r="F156" s="142" t="s">
        <v>246</v>
      </c>
      <c r="G156" s="143" t="s">
        <v>181</v>
      </c>
      <c r="H156" s="144">
        <v>199.41900000000001</v>
      </c>
      <c r="I156" s="145"/>
      <c r="J156" s="146">
        <f>ROUND(I156*H156,2)</f>
        <v>0</v>
      </c>
      <c r="K156" s="142" t="s">
        <v>166</v>
      </c>
      <c r="L156" s="31"/>
      <c r="M156" s="147" t="s">
        <v>3</v>
      </c>
      <c r="N156" s="148" t="s">
        <v>50</v>
      </c>
      <c r="O156" s="50"/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7" t="s">
        <v>135</v>
      </c>
      <c r="AT156" s="17" t="s">
        <v>130</v>
      </c>
      <c r="AU156" s="17" t="s">
        <v>89</v>
      </c>
      <c r="AY156" s="17" t="s">
        <v>128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7" t="s">
        <v>23</v>
      </c>
      <c r="BK156" s="151">
        <f>ROUND(I156*H156,2)</f>
        <v>0</v>
      </c>
      <c r="BL156" s="17" t="s">
        <v>135</v>
      </c>
      <c r="BM156" s="17" t="s">
        <v>247</v>
      </c>
    </row>
    <row r="157" spans="2:65" s="1" customFormat="1" ht="124.8">
      <c r="B157" s="31"/>
      <c r="D157" s="152" t="s">
        <v>137</v>
      </c>
      <c r="F157" s="153" t="s">
        <v>248</v>
      </c>
      <c r="I157" s="85"/>
      <c r="L157" s="31"/>
      <c r="M157" s="154"/>
      <c r="N157" s="50"/>
      <c r="O157" s="50"/>
      <c r="P157" s="50"/>
      <c r="Q157" s="50"/>
      <c r="R157" s="50"/>
      <c r="S157" s="50"/>
      <c r="T157" s="51"/>
      <c r="AT157" s="17" t="s">
        <v>137</v>
      </c>
      <c r="AU157" s="17" t="s">
        <v>89</v>
      </c>
    </row>
    <row r="158" spans="2:65" s="1" customFormat="1" ht="19.2">
      <c r="B158" s="31"/>
      <c r="D158" s="152" t="s">
        <v>183</v>
      </c>
      <c r="F158" s="153" t="s">
        <v>249</v>
      </c>
      <c r="I158" s="85"/>
      <c r="L158" s="31"/>
      <c r="M158" s="154"/>
      <c r="N158" s="50"/>
      <c r="O158" s="50"/>
      <c r="P158" s="50"/>
      <c r="Q158" s="50"/>
      <c r="R158" s="50"/>
      <c r="S158" s="50"/>
      <c r="T158" s="51"/>
      <c r="AT158" s="17" t="s">
        <v>183</v>
      </c>
      <c r="AU158" s="17" t="s">
        <v>89</v>
      </c>
    </row>
    <row r="159" spans="2:65" s="11" customFormat="1" ht="10.199999999999999">
      <c r="B159" s="155"/>
      <c r="D159" s="152" t="s">
        <v>149</v>
      </c>
      <c r="E159" s="156" t="s">
        <v>3</v>
      </c>
      <c r="F159" s="157" t="s">
        <v>250</v>
      </c>
      <c r="H159" s="158">
        <v>199.41900000000001</v>
      </c>
      <c r="I159" s="159"/>
      <c r="L159" s="155"/>
      <c r="M159" s="160"/>
      <c r="N159" s="161"/>
      <c r="O159" s="161"/>
      <c r="P159" s="161"/>
      <c r="Q159" s="161"/>
      <c r="R159" s="161"/>
      <c r="S159" s="161"/>
      <c r="T159" s="162"/>
      <c r="AT159" s="156" t="s">
        <v>149</v>
      </c>
      <c r="AU159" s="156" t="s">
        <v>89</v>
      </c>
      <c r="AV159" s="11" t="s">
        <v>89</v>
      </c>
      <c r="AW159" s="11" t="s">
        <v>38</v>
      </c>
      <c r="AX159" s="11" t="s">
        <v>23</v>
      </c>
      <c r="AY159" s="156" t="s">
        <v>128</v>
      </c>
    </row>
    <row r="160" spans="2:65" s="1" customFormat="1" ht="16.5" customHeight="1">
      <c r="B160" s="139"/>
      <c r="C160" s="140" t="s">
        <v>251</v>
      </c>
      <c r="D160" s="140" t="s">
        <v>130</v>
      </c>
      <c r="E160" s="141" t="s">
        <v>252</v>
      </c>
      <c r="F160" s="142" t="s">
        <v>253</v>
      </c>
      <c r="G160" s="143" t="s">
        <v>181</v>
      </c>
      <c r="H160" s="144">
        <v>96.28</v>
      </c>
      <c r="I160" s="145"/>
      <c r="J160" s="146">
        <f>ROUND(I160*H160,2)</f>
        <v>0</v>
      </c>
      <c r="K160" s="142" t="s">
        <v>3</v>
      </c>
      <c r="L160" s="31"/>
      <c r="M160" s="147" t="s">
        <v>3</v>
      </c>
      <c r="N160" s="148" t="s">
        <v>50</v>
      </c>
      <c r="O160" s="50"/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7" t="s">
        <v>135</v>
      </c>
      <c r="AT160" s="17" t="s">
        <v>130</v>
      </c>
      <c r="AU160" s="17" t="s">
        <v>89</v>
      </c>
      <c r="AY160" s="17" t="s">
        <v>128</v>
      </c>
      <c r="BE160" s="151">
        <f>IF(N160="základní",J160,0)</f>
        <v>0</v>
      </c>
      <c r="BF160" s="151">
        <f>IF(N160="snížená",J160,0)</f>
        <v>0</v>
      </c>
      <c r="BG160" s="151">
        <f>IF(N160="zákl. přenesená",J160,0)</f>
        <v>0</v>
      </c>
      <c r="BH160" s="151">
        <f>IF(N160="sníž. přenesená",J160,0)</f>
        <v>0</v>
      </c>
      <c r="BI160" s="151">
        <f>IF(N160="nulová",J160,0)</f>
        <v>0</v>
      </c>
      <c r="BJ160" s="17" t="s">
        <v>23</v>
      </c>
      <c r="BK160" s="151">
        <f>ROUND(I160*H160,2)</f>
        <v>0</v>
      </c>
      <c r="BL160" s="17" t="s">
        <v>135</v>
      </c>
      <c r="BM160" s="17" t="s">
        <v>254</v>
      </c>
    </row>
    <row r="161" spans="2:65" s="1" customFormat="1" ht="19.2">
      <c r="B161" s="31"/>
      <c r="D161" s="152" t="s">
        <v>183</v>
      </c>
      <c r="F161" s="153" t="s">
        <v>255</v>
      </c>
      <c r="I161" s="85"/>
      <c r="L161" s="31"/>
      <c r="M161" s="154"/>
      <c r="N161" s="50"/>
      <c r="O161" s="50"/>
      <c r="P161" s="50"/>
      <c r="Q161" s="50"/>
      <c r="R161" s="50"/>
      <c r="S161" s="50"/>
      <c r="T161" s="51"/>
      <c r="AT161" s="17" t="s">
        <v>183</v>
      </c>
      <c r="AU161" s="17" t="s">
        <v>89</v>
      </c>
    </row>
    <row r="162" spans="2:65" s="13" customFormat="1" ht="10.199999999999999">
      <c r="B162" s="171"/>
      <c r="D162" s="152" t="s">
        <v>149</v>
      </c>
      <c r="E162" s="172" t="s">
        <v>3</v>
      </c>
      <c r="F162" s="173" t="s">
        <v>256</v>
      </c>
      <c r="H162" s="172" t="s">
        <v>3</v>
      </c>
      <c r="I162" s="174"/>
      <c r="L162" s="171"/>
      <c r="M162" s="175"/>
      <c r="N162" s="176"/>
      <c r="O162" s="176"/>
      <c r="P162" s="176"/>
      <c r="Q162" s="176"/>
      <c r="R162" s="176"/>
      <c r="S162" s="176"/>
      <c r="T162" s="177"/>
      <c r="AT162" s="172" t="s">
        <v>149</v>
      </c>
      <c r="AU162" s="172" t="s">
        <v>89</v>
      </c>
      <c r="AV162" s="13" t="s">
        <v>23</v>
      </c>
      <c r="AW162" s="13" t="s">
        <v>38</v>
      </c>
      <c r="AX162" s="13" t="s">
        <v>79</v>
      </c>
      <c r="AY162" s="172" t="s">
        <v>128</v>
      </c>
    </row>
    <row r="163" spans="2:65" s="11" customFormat="1" ht="10.199999999999999">
      <c r="B163" s="155"/>
      <c r="D163" s="152" t="s">
        <v>149</v>
      </c>
      <c r="E163" s="156" t="s">
        <v>3</v>
      </c>
      <c r="F163" s="157" t="s">
        <v>257</v>
      </c>
      <c r="H163" s="158">
        <v>66.97</v>
      </c>
      <c r="I163" s="159"/>
      <c r="L163" s="155"/>
      <c r="M163" s="160"/>
      <c r="N163" s="161"/>
      <c r="O163" s="161"/>
      <c r="P163" s="161"/>
      <c r="Q163" s="161"/>
      <c r="R163" s="161"/>
      <c r="S163" s="161"/>
      <c r="T163" s="162"/>
      <c r="AT163" s="156" t="s">
        <v>149</v>
      </c>
      <c r="AU163" s="156" t="s">
        <v>89</v>
      </c>
      <c r="AV163" s="11" t="s">
        <v>89</v>
      </c>
      <c r="AW163" s="11" t="s">
        <v>38</v>
      </c>
      <c r="AX163" s="11" t="s">
        <v>79</v>
      </c>
      <c r="AY163" s="156" t="s">
        <v>128</v>
      </c>
    </row>
    <row r="164" spans="2:65" s="13" customFormat="1" ht="10.199999999999999">
      <c r="B164" s="171"/>
      <c r="D164" s="152" t="s">
        <v>149</v>
      </c>
      <c r="E164" s="172" t="s">
        <v>3</v>
      </c>
      <c r="F164" s="173" t="s">
        <v>258</v>
      </c>
      <c r="H164" s="172" t="s">
        <v>3</v>
      </c>
      <c r="I164" s="174"/>
      <c r="L164" s="171"/>
      <c r="M164" s="175"/>
      <c r="N164" s="176"/>
      <c r="O164" s="176"/>
      <c r="P164" s="176"/>
      <c r="Q164" s="176"/>
      <c r="R164" s="176"/>
      <c r="S164" s="176"/>
      <c r="T164" s="177"/>
      <c r="AT164" s="172" t="s">
        <v>149</v>
      </c>
      <c r="AU164" s="172" t="s">
        <v>89</v>
      </c>
      <c r="AV164" s="13" t="s">
        <v>23</v>
      </c>
      <c r="AW164" s="13" t="s">
        <v>38</v>
      </c>
      <c r="AX164" s="13" t="s">
        <v>79</v>
      </c>
      <c r="AY164" s="172" t="s">
        <v>128</v>
      </c>
    </row>
    <row r="165" spans="2:65" s="11" customFormat="1" ht="10.199999999999999">
      <c r="B165" s="155"/>
      <c r="D165" s="152" t="s">
        <v>149</v>
      </c>
      <c r="E165" s="156" t="s">
        <v>3</v>
      </c>
      <c r="F165" s="157" t="s">
        <v>259</v>
      </c>
      <c r="H165" s="158">
        <v>25.38</v>
      </c>
      <c r="I165" s="159"/>
      <c r="L165" s="155"/>
      <c r="M165" s="160"/>
      <c r="N165" s="161"/>
      <c r="O165" s="161"/>
      <c r="P165" s="161"/>
      <c r="Q165" s="161"/>
      <c r="R165" s="161"/>
      <c r="S165" s="161"/>
      <c r="T165" s="162"/>
      <c r="AT165" s="156" t="s">
        <v>149</v>
      </c>
      <c r="AU165" s="156" t="s">
        <v>89</v>
      </c>
      <c r="AV165" s="11" t="s">
        <v>89</v>
      </c>
      <c r="AW165" s="11" t="s">
        <v>38</v>
      </c>
      <c r="AX165" s="11" t="s">
        <v>79</v>
      </c>
      <c r="AY165" s="156" t="s">
        <v>128</v>
      </c>
    </row>
    <row r="166" spans="2:65" s="11" customFormat="1" ht="10.199999999999999">
      <c r="B166" s="155"/>
      <c r="D166" s="152" t="s">
        <v>149</v>
      </c>
      <c r="E166" s="156" t="s">
        <v>3</v>
      </c>
      <c r="F166" s="157" t="s">
        <v>260</v>
      </c>
      <c r="H166" s="158">
        <v>3.93</v>
      </c>
      <c r="I166" s="159"/>
      <c r="L166" s="155"/>
      <c r="M166" s="160"/>
      <c r="N166" s="161"/>
      <c r="O166" s="161"/>
      <c r="P166" s="161"/>
      <c r="Q166" s="161"/>
      <c r="R166" s="161"/>
      <c r="S166" s="161"/>
      <c r="T166" s="162"/>
      <c r="AT166" s="156" t="s">
        <v>149</v>
      </c>
      <c r="AU166" s="156" t="s">
        <v>89</v>
      </c>
      <c r="AV166" s="11" t="s">
        <v>89</v>
      </c>
      <c r="AW166" s="11" t="s">
        <v>38</v>
      </c>
      <c r="AX166" s="11" t="s">
        <v>79</v>
      </c>
      <c r="AY166" s="156" t="s">
        <v>128</v>
      </c>
    </row>
    <row r="167" spans="2:65" s="1" customFormat="1" ht="22.5" customHeight="1">
      <c r="B167" s="139"/>
      <c r="C167" s="140" t="s">
        <v>261</v>
      </c>
      <c r="D167" s="140" t="s">
        <v>130</v>
      </c>
      <c r="E167" s="141" t="s">
        <v>262</v>
      </c>
      <c r="F167" s="142" t="s">
        <v>263</v>
      </c>
      <c r="G167" s="143" t="s">
        <v>181</v>
      </c>
      <c r="H167" s="144">
        <v>48.14</v>
      </c>
      <c r="I167" s="145"/>
      <c r="J167" s="146">
        <f>ROUND(I167*H167,2)</f>
        <v>0</v>
      </c>
      <c r="K167" s="142" t="s">
        <v>166</v>
      </c>
      <c r="L167" s="31"/>
      <c r="M167" s="147" t="s">
        <v>3</v>
      </c>
      <c r="N167" s="148" t="s">
        <v>50</v>
      </c>
      <c r="O167" s="50"/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7" t="s">
        <v>135</v>
      </c>
      <c r="AT167" s="17" t="s">
        <v>130</v>
      </c>
      <c r="AU167" s="17" t="s">
        <v>89</v>
      </c>
      <c r="AY167" s="17" t="s">
        <v>128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7" t="s">
        <v>23</v>
      </c>
      <c r="BK167" s="151">
        <f>ROUND(I167*H167,2)</f>
        <v>0</v>
      </c>
      <c r="BL167" s="17" t="s">
        <v>135</v>
      </c>
      <c r="BM167" s="17" t="s">
        <v>264</v>
      </c>
    </row>
    <row r="168" spans="2:65" s="1" customFormat="1" ht="240">
      <c r="B168" s="31"/>
      <c r="D168" s="152" t="s">
        <v>137</v>
      </c>
      <c r="F168" s="153" t="s">
        <v>265</v>
      </c>
      <c r="I168" s="85"/>
      <c r="L168" s="31"/>
      <c r="M168" s="154"/>
      <c r="N168" s="50"/>
      <c r="O168" s="50"/>
      <c r="P168" s="50"/>
      <c r="Q168" s="50"/>
      <c r="R168" s="50"/>
      <c r="S168" s="50"/>
      <c r="T168" s="51"/>
      <c r="AT168" s="17" t="s">
        <v>137</v>
      </c>
      <c r="AU168" s="17" t="s">
        <v>89</v>
      </c>
    </row>
    <row r="169" spans="2:65" s="11" customFormat="1" ht="10.199999999999999">
      <c r="B169" s="155"/>
      <c r="D169" s="152" t="s">
        <v>149</v>
      </c>
      <c r="E169" s="156" t="s">
        <v>3</v>
      </c>
      <c r="F169" s="157" t="s">
        <v>266</v>
      </c>
      <c r="H169" s="158">
        <v>48.14</v>
      </c>
      <c r="I169" s="159"/>
      <c r="L169" s="155"/>
      <c r="M169" s="160"/>
      <c r="N169" s="161"/>
      <c r="O169" s="161"/>
      <c r="P169" s="161"/>
      <c r="Q169" s="161"/>
      <c r="R169" s="161"/>
      <c r="S169" s="161"/>
      <c r="T169" s="162"/>
      <c r="AT169" s="156" t="s">
        <v>149</v>
      </c>
      <c r="AU169" s="156" t="s">
        <v>89</v>
      </c>
      <c r="AV169" s="11" t="s">
        <v>89</v>
      </c>
      <c r="AW169" s="11" t="s">
        <v>38</v>
      </c>
      <c r="AX169" s="11" t="s">
        <v>79</v>
      </c>
      <c r="AY169" s="156" t="s">
        <v>128</v>
      </c>
    </row>
    <row r="170" spans="2:65" s="1" customFormat="1" ht="22.5" customHeight="1">
      <c r="B170" s="139"/>
      <c r="C170" s="140" t="s">
        <v>8</v>
      </c>
      <c r="D170" s="140" t="s">
        <v>130</v>
      </c>
      <c r="E170" s="141" t="s">
        <v>267</v>
      </c>
      <c r="F170" s="142" t="s">
        <v>268</v>
      </c>
      <c r="G170" s="143" t="s">
        <v>181</v>
      </c>
      <c r="H170" s="144">
        <v>144.733</v>
      </c>
      <c r="I170" s="145"/>
      <c r="J170" s="146">
        <f>ROUND(I170*H170,2)</f>
        <v>0</v>
      </c>
      <c r="K170" s="142" t="s">
        <v>166</v>
      </c>
      <c r="L170" s="31"/>
      <c r="M170" s="147" t="s">
        <v>3</v>
      </c>
      <c r="N170" s="148" t="s">
        <v>50</v>
      </c>
      <c r="O170" s="50"/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7" t="s">
        <v>135</v>
      </c>
      <c r="AT170" s="17" t="s">
        <v>130</v>
      </c>
      <c r="AU170" s="17" t="s">
        <v>89</v>
      </c>
      <c r="AY170" s="17" t="s">
        <v>128</v>
      </c>
      <c r="BE170" s="151">
        <f>IF(N170="základní",J170,0)</f>
        <v>0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7" t="s">
        <v>23</v>
      </c>
      <c r="BK170" s="151">
        <f>ROUND(I170*H170,2)</f>
        <v>0</v>
      </c>
      <c r="BL170" s="17" t="s">
        <v>135</v>
      </c>
      <c r="BM170" s="17" t="s">
        <v>269</v>
      </c>
    </row>
    <row r="171" spans="2:65" s="1" customFormat="1" ht="163.19999999999999">
      <c r="B171" s="31"/>
      <c r="D171" s="152" t="s">
        <v>137</v>
      </c>
      <c r="F171" s="153" t="s">
        <v>235</v>
      </c>
      <c r="I171" s="85"/>
      <c r="L171" s="31"/>
      <c r="M171" s="154"/>
      <c r="N171" s="50"/>
      <c r="O171" s="50"/>
      <c r="P171" s="50"/>
      <c r="Q171" s="50"/>
      <c r="R171" s="50"/>
      <c r="S171" s="50"/>
      <c r="T171" s="51"/>
      <c r="AT171" s="17" t="s">
        <v>137</v>
      </c>
      <c r="AU171" s="17" t="s">
        <v>89</v>
      </c>
    </row>
    <row r="172" spans="2:65" s="13" customFormat="1" ht="10.199999999999999">
      <c r="B172" s="171"/>
      <c r="D172" s="152" t="s">
        <v>149</v>
      </c>
      <c r="E172" s="172" t="s">
        <v>3</v>
      </c>
      <c r="F172" s="173" t="s">
        <v>270</v>
      </c>
      <c r="H172" s="172" t="s">
        <v>3</v>
      </c>
      <c r="I172" s="174"/>
      <c r="L172" s="171"/>
      <c r="M172" s="175"/>
      <c r="N172" s="176"/>
      <c r="O172" s="176"/>
      <c r="P172" s="176"/>
      <c r="Q172" s="176"/>
      <c r="R172" s="176"/>
      <c r="S172" s="176"/>
      <c r="T172" s="177"/>
      <c r="AT172" s="172" t="s">
        <v>149</v>
      </c>
      <c r="AU172" s="172" t="s">
        <v>89</v>
      </c>
      <c r="AV172" s="13" t="s">
        <v>23</v>
      </c>
      <c r="AW172" s="13" t="s">
        <v>38</v>
      </c>
      <c r="AX172" s="13" t="s">
        <v>79</v>
      </c>
      <c r="AY172" s="172" t="s">
        <v>128</v>
      </c>
    </row>
    <row r="173" spans="2:65" s="11" customFormat="1" ht="10.199999999999999">
      <c r="B173" s="155"/>
      <c r="D173" s="152" t="s">
        <v>149</v>
      </c>
      <c r="E173" s="156" t="s">
        <v>3</v>
      </c>
      <c r="F173" s="157" t="s">
        <v>271</v>
      </c>
      <c r="H173" s="158">
        <v>42.953000000000003</v>
      </c>
      <c r="I173" s="159"/>
      <c r="L173" s="155"/>
      <c r="M173" s="160"/>
      <c r="N173" s="161"/>
      <c r="O173" s="161"/>
      <c r="P173" s="161"/>
      <c r="Q173" s="161"/>
      <c r="R173" s="161"/>
      <c r="S173" s="161"/>
      <c r="T173" s="162"/>
      <c r="AT173" s="156" t="s">
        <v>149</v>
      </c>
      <c r="AU173" s="156" t="s">
        <v>89</v>
      </c>
      <c r="AV173" s="11" t="s">
        <v>89</v>
      </c>
      <c r="AW173" s="11" t="s">
        <v>38</v>
      </c>
      <c r="AX173" s="11" t="s">
        <v>79</v>
      </c>
      <c r="AY173" s="156" t="s">
        <v>128</v>
      </c>
    </row>
    <row r="174" spans="2:65" s="13" customFormat="1" ht="10.199999999999999">
      <c r="B174" s="171"/>
      <c r="D174" s="152" t="s">
        <v>149</v>
      </c>
      <c r="E174" s="172" t="s">
        <v>3</v>
      </c>
      <c r="F174" s="173" t="s">
        <v>256</v>
      </c>
      <c r="H174" s="172" t="s">
        <v>3</v>
      </c>
      <c r="I174" s="174"/>
      <c r="L174" s="171"/>
      <c r="M174" s="175"/>
      <c r="N174" s="176"/>
      <c r="O174" s="176"/>
      <c r="P174" s="176"/>
      <c r="Q174" s="176"/>
      <c r="R174" s="176"/>
      <c r="S174" s="176"/>
      <c r="T174" s="177"/>
      <c r="AT174" s="172" t="s">
        <v>149</v>
      </c>
      <c r="AU174" s="172" t="s">
        <v>89</v>
      </c>
      <c r="AV174" s="13" t="s">
        <v>23</v>
      </c>
      <c r="AW174" s="13" t="s">
        <v>38</v>
      </c>
      <c r="AX174" s="13" t="s">
        <v>79</v>
      </c>
      <c r="AY174" s="172" t="s">
        <v>128</v>
      </c>
    </row>
    <row r="175" spans="2:65" s="11" customFormat="1" ht="10.199999999999999">
      <c r="B175" s="155"/>
      <c r="D175" s="152" t="s">
        <v>149</v>
      </c>
      <c r="E175" s="156" t="s">
        <v>3</v>
      </c>
      <c r="F175" s="157" t="s">
        <v>272</v>
      </c>
      <c r="H175" s="158">
        <v>96.28</v>
      </c>
      <c r="I175" s="159"/>
      <c r="L175" s="155"/>
      <c r="M175" s="160"/>
      <c r="N175" s="161"/>
      <c r="O175" s="161"/>
      <c r="P175" s="161"/>
      <c r="Q175" s="161"/>
      <c r="R175" s="161"/>
      <c r="S175" s="161"/>
      <c r="T175" s="162"/>
      <c r="AT175" s="156" t="s">
        <v>149</v>
      </c>
      <c r="AU175" s="156" t="s">
        <v>89</v>
      </c>
      <c r="AV175" s="11" t="s">
        <v>89</v>
      </c>
      <c r="AW175" s="11" t="s">
        <v>38</v>
      </c>
      <c r="AX175" s="11" t="s">
        <v>79</v>
      </c>
      <c r="AY175" s="156" t="s">
        <v>128</v>
      </c>
    </row>
    <row r="176" spans="2:65" s="13" customFormat="1" ht="10.199999999999999">
      <c r="B176" s="171"/>
      <c r="D176" s="152" t="s">
        <v>149</v>
      </c>
      <c r="E176" s="172" t="s">
        <v>3</v>
      </c>
      <c r="F176" s="173" t="s">
        <v>273</v>
      </c>
      <c r="H176" s="172" t="s">
        <v>3</v>
      </c>
      <c r="I176" s="174"/>
      <c r="L176" s="171"/>
      <c r="M176" s="175"/>
      <c r="N176" s="176"/>
      <c r="O176" s="176"/>
      <c r="P176" s="176"/>
      <c r="Q176" s="176"/>
      <c r="R176" s="176"/>
      <c r="S176" s="176"/>
      <c r="T176" s="177"/>
      <c r="AT176" s="172" t="s">
        <v>149</v>
      </c>
      <c r="AU176" s="172" t="s">
        <v>89</v>
      </c>
      <c r="AV176" s="13" t="s">
        <v>23</v>
      </c>
      <c r="AW176" s="13" t="s">
        <v>38</v>
      </c>
      <c r="AX176" s="13" t="s">
        <v>79</v>
      </c>
      <c r="AY176" s="172" t="s">
        <v>128</v>
      </c>
    </row>
    <row r="177" spans="2:65" s="11" customFormat="1" ht="10.199999999999999">
      <c r="B177" s="155"/>
      <c r="D177" s="152" t="s">
        <v>149</v>
      </c>
      <c r="E177" s="156" t="s">
        <v>3</v>
      </c>
      <c r="F177" s="157" t="s">
        <v>274</v>
      </c>
      <c r="H177" s="158">
        <v>5.5</v>
      </c>
      <c r="I177" s="159"/>
      <c r="L177" s="155"/>
      <c r="M177" s="160"/>
      <c r="N177" s="161"/>
      <c r="O177" s="161"/>
      <c r="P177" s="161"/>
      <c r="Q177" s="161"/>
      <c r="R177" s="161"/>
      <c r="S177" s="161"/>
      <c r="T177" s="162"/>
      <c r="AT177" s="156" t="s">
        <v>149</v>
      </c>
      <c r="AU177" s="156" t="s">
        <v>89</v>
      </c>
      <c r="AV177" s="11" t="s">
        <v>89</v>
      </c>
      <c r="AW177" s="11" t="s">
        <v>38</v>
      </c>
      <c r="AX177" s="11" t="s">
        <v>79</v>
      </c>
      <c r="AY177" s="156" t="s">
        <v>128</v>
      </c>
    </row>
    <row r="178" spans="2:65" s="1" customFormat="1" ht="22.5" customHeight="1">
      <c r="B178" s="139"/>
      <c r="C178" s="140" t="s">
        <v>275</v>
      </c>
      <c r="D178" s="140" t="s">
        <v>130</v>
      </c>
      <c r="E178" s="141" t="s">
        <v>276</v>
      </c>
      <c r="F178" s="142" t="s">
        <v>277</v>
      </c>
      <c r="G178" s="143" t="s">
        <v>278</v>
      </c>
      <c r="H178" s="144">
        <v>260.51900000000001</v>
      </c>
      <c r="I178" s="145"/>
      <c r="J178" s="146">
        <f>ROUND(I178*H178,2)</f>
        <v>0</v>
      </c>
      <c r="K178" s="142" t="s">
        <v>134</v>
      </c>
      <c r="L178" s="31"/>
      <c r="M178" s="147" t="s">
        <v>3</v>
      </c>
      <c r="N178" s="148" t="s">
        <v>50</v>
      </c>
      <c r="O178" s="50"/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7" t="s">
        <v>135</v>
      </c>
      <c r="AT178" s="17" t="s">
        <v>130</v>
      </c>
      <c r="AU178" s="17" t="s">
        <v>89</v>
      </c>
      <c r="AY178" s="17" t="s">
        <v>128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7" t="s">
        <v>23</v>
      </c>
      <c r="BK178" s="151">
        <f>ROUND(I178*H178,2)</f>
        <v>0</v>
      </c>
      <c r="BL178" s="17" t="s">
        <v>135</v>
      </c>
      <c r="BM178" s="17" t="s">
        <v>279</v>
      </c>
    </row>
    <row r="179" spans="2:65" s="1" customFormat="1" ht="28.8">
      <c r="B179" s="31"/>
      <c r="D179" s="152" t="s">
        <v>137</v>
      </c>
      <c r="F179" s="153" t="s">
        <v>280</v>
      </c>
      <c r="I179" s="85"/>
      <c r="L179" s="31"/>
      <c r="M179" s="154"/>
      <c r="N179" s="50"/>
      <c r="O179" s="50"/>
      <c r="P179" s="50"/>
      <c r="Q179" s="50"/>
      <c r="R179" s="50"/>
      <c r="S179" s="50"/>
      <c r="T179" s="51"/>
      <c r="AT179" s="17" t="s">
        <v>137</v>
      </c>
      <c r="AU179" s="17" t="s">
        <v>89</v>
      </c>
    </row>
    <row r="180" spans="2:65" s="11" customFormat="1" ht="10.199999999999999">
      <c r="B180" s="155"/>
      <c r="D180" s="152" t="s">
        <v>149</v>
      </c>
      <c r="E180" s="156" t="s">
        <v>3</v>
      </c>
      <c r="F180" s="157" t="s">
        <v>281</v>
      </c>
      <c r="H180" s="158">
        <v>260.51900000000001</v>
      </c>
      <c r="I180" s="159"/>
      <c r="L180" s="155"/>
      <c r="M180" s="160"/>
      <c r="N180" s="161"/>
      <c r="O180" s="161"/>
      <c r="P180" s="161"/>
      <c r="Q180" s="161"/>
      <c r="R180" s="161"/>
      <c r="S180" s="161"/>
      <c r="T180" s="162"/>
      <c r="AT180" s="156" t="s">
        <v>149</v>
      </c>
      <c r="AU180" s="156" t="s">
        <v>89</v>
      </c>
      <c r="AV180" s="11" t="s">
        <v>89</v>
      </c>
      <c r="AW180" s="11" t="s">
        <v>38</v>
      </c>
      <c r="AX180" s="11" t="s">
        <v>79</v>
      </c>
      <c r="AY180" s="156" t="s">
        <v>128</v>
      </c>
    </row>
    <row r="181" spans="2:65" s="1" customFormat="1" ht="16.5" customHeight="1">
      <c r="B181" s="139"/>
      <c r="C181" s="140" t="s">
        <v>282</v>
      </c>
      <c r="D181" s="140" t="s">
        <v>130</v>
      </c>
      <c r="E181" s="141" t="s">
        <v>283</v>
      </c>
      <c r="F181" s="142" t="s">
        <v>284</v>
      </c>
      <c r="G181" s="143" t="s">
        <v>146</v>
      </c>
      <c r="H181" s="144">
        <v>795</v>
      </c>
      <c r="I181" s="145"/>
      <c r="J181" s="146">
        <f>ROUND(I181*H181,2)</f>
        <v>0</v>
      </c>
      <c r="K181" s="142" t="s">
        <v>166</v>
      </c>
      <c r="L181" s="31"/>
      <c r="M181" s="147" t="s">
        <v>3</v>
      </c>
      <c r="N181" s="148" t="s">
        <v>50</v>
      </c>
      <c r="O181" s="50"/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7" t="s">
        <v>135</v>
      </c>
      <c r="AT181" s="17" t="s">
        <v>130</v>
      </c>
      <c r="AU181" s="17" t="s">
        <v>89</v>
      </c>
      <c r="AY181" s="17" t="s">
        <v>128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17" t="s">
        <v>23</v>
      </c>
      <c r="BK181" s="151">
        <f>ROUND(I181*H181,2)</f>
        <v>0</v>
      </c>
      <c r="BL181" s="17" t="s">
        <v>135</v>
      </c>
      <c r="BM181" s="17" t="s">
        <v>285</v>
      </c>
    </row>
    <row r="182" spans="2:65" s="1" customFormat="1" ht="144">
      <c r="B182" s="31"/>
      <c r="D182" s="152" t="s">
        <v>137</v>
      </c>
      <c r="F182" s="153" t="s">
        <v>286</v>
      </c>
      <c r="I182" s="85"/>
      <c r="L182" s="31"/>
      <c r="M182" s="154"/>
      <c r="N182" s="50"/>
      <c r="O182" s="50"/>
      <c r="P182" s="50"/>
      <c r="Q182" s="50"/>
      <c r="R182" s="50"/>
      <c r="S182" s="50"/>
      <c r="T182" s="51"/>
      <c r="AT182" s="17" t="s">
        <v>137</v>
      </c>
      <c r="AU182" s="17" t="s">
        <v>89</v>
      </c>
    </row>
    <row r="183" spans="2:65" s="11" customFormat="1" ht="10.199999999999999">
      <c r="B183" s="155"/>
      <c r="D183" s="152" t="s">
        <v>149</v>
      </c>
      <c r="E183" s="156" t="s">
        <v>3</v>
      </c>
      <c r="F183" s="157" t="s">
        <v>287</v>
      </c>
      <c r="H183" s="158">
        <v>795</v>
      </c>
      <c r="I183" s="159"/>
      <c r="L183" s="155"/>
      <c r="M183" s="160"/>
      <c r="N183" s="161"/>
      <c r="O183" s="161"/>
      <c r="P183" s="161"/>
      <c r="Q183" s="161"/>
      <c r="R183" s="161"/>
      <c r="S183" s="161"/>
      <c r="T183" s="162"/>
      <c r="AT183" s="156" t="s">
        <v>149</v>
      </c>
      <c r="AU183" s="156" t="s">
        <v>89</v>
      </c>
      <c r="AV183" s="11" t="s">
        <v>89</v>
      </c>
      <c r="AW183" s="11" t="s">
        <v>38</v>
      </c>
      <c r="AX183" s="11" t="s">
        <v>23</v>
      </c>
      <c r="AY183" s="156" t="s">
        <v>128</v>
      </c>
    </row>
    <row r="184" spans="2:65" s="1" customFormat="1" ht="22.5" customHeight="1">
      <c r="B184" s="139"/>
      <c r="C184" s="140" t="s">
        <v>288</v>
      </c>
      <c r="D184" s="140" t="s">
        <v>130</v>
      </c>
      <c r="E184" s="141" t="s">
        <v>289</v>
      </c>
      <c r="F184" s="142" t="s">
        <v>290</v>
      </c>
      <c r="G184" s="143" t="s">
        <v>146</v>
      </c>
      <c r="H184" s="144">
        <v>55</v>
      </c>
      <c r="I184" s="145"/>
      <c r="J184" s="146">
        <f>ROUND(I184*H184,2)</f>
        <v>0</v>
      </c>
      <c r="K184" s="142" t="s">
        <v>166</v>
      </c>
      <c r="L184" s="31"/>
      <c r="M184" s="147" t="s">
        <v>3</v>
      </c>
      <c r="N184" s="148" t="s">
        <v>50</v>
      </c>
      <c r="O184" s="50"/>
      <c r="P184" s="149">
        <f>O184*H184</f>
        <v>0</v>
      </c>
      <c r="Q184" s="149">
        <v>0</v>
      </c>
      <c r="R184" s="149">
        <f>Q184*H184</f>
        <v>0</v>
      </c>
      <c r="S184" s="149">
        <v>0.126</v>
      </c>
      <c r="T184" s="150">
        <f>S184*H184</f>
        <v>6.93</v>
      </c>
      <c r="AR184" s="17" t="s">
        <v>135</v>
      </c>
      <c r="AT184" s="17" t="s">
        <v>130</v>
      </c>
      <c r="AU184" s="17" t="s">
        <v>89</v>
      </c>
      <c r="AY184" s="17" t="s">
        <v>128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7" t="s">
        <v>23</v>
      </c>
      <c r="BK184" s="151">
        <f>ROUND(I184*H184,2)</f>
        <v>0</v>
      </c>
      <c r="BL184" s="17" t="s">
        <v>135</v>
      </c>
      <c r="BM184" s="17" t="s">
        <v>291</v>
      </c>
    </row>
    <row r="185" spans="2:65" s="11" customFormat="1" ht="10.199999999999999">
      <c r="B185" s="155"/>
      <c r="D185" s="152" t="s">
        <v>149</v>
      </c>
      <c r="E185" s="156" t="s">
        <v>3</v>
      </c>
      <c r="F185" s="157" t="s">
        <v>292</v>
      </c>
      <c r="H185" s="158">
        <v>55</v>
      </c>
      <c r="I185" s="159"/>
      <c r="L185" s="155"/>
      <c r="M185" s="160"/>
      <c r="N185" s="161"/>
      <c r="O185" s="161"/>
      <c r="P185" s="161"/>
      <c r="Q185" s="161"/>
      <c r="R185" s="161"/>
      <c r="S185" s="161"/>
      <c r="T185" s="162"/>
      <c r="AT185" s="156" t="s">
        <v>149</v>
      </c>
      <c r="AU185" s="156" t="s">
        <v>89</v>
      </c>
      <c r="AV185" s="11" t="s">
        <v>89</v>
      </c>
      <c r="AW185" s="11" t="s">
        <v>38</v>
      </c>
      <c r="AX185" s="11" t="s">
        <v>23</v>
      </c>
      <c r="AY185" s="156" t="s">
        <v>128</v>
      </c>
    </row>
    <row r="186" spans="2:65" s="1" customFormat="1" ht="22.5" customHeight="1">
      <c r="B186" s="139"/>
      <c r="C186" s="140" t="s">
        <v>293</v>
      </c>
      <c r="D186" s="140" t="s">
        <v>130</v>
      </c>
      <c r="E186" s="141" t="s">
        <v>294</v>
      </c>
      <c r="F186" s="142" t="s">
        <v>295</v>
      </c>
      <c r="G186" s="143" t="s">
        <v>146</v>
      </c>
      <c r="H186" s="144">
        <v>132</v>
      </c>
      <c r="I186" s="145"/>
      <c r="J186" s="146">
        <f>ROUND(I186*H186,2)</f>
        <v>0</v>
      </c>
      <c r="K186" s="142" t="s">
        <v>166</v>
      </c>
      <c r="L186" s="31"/>
      <c r="M186" s="147" t="s">
        <v>3</v>
      </c>
      <c r="N186" s="148" t="s">
        <v>50</v>
      </c>
      <c r="O186" s="50"/>
      <c r="P186" s="149">
        <f>O186*H186</f>
        <v>0</v>
      </c>
      <c r="Q186" s="149">
        <v>0</v>
      </c>
      <c r="R186" s="149">
        <f>Q186*H186</f>
        <v>0</v>
      </c>
      <c r="S186" s="149">
        <v>0</v>
      </c>
      <c r="T186" s="150">
        <f>S186*H186</f>
        <v>0</v>
      </c>
      <c r="AR186" s="17" t="s">
        <v>135</v>
      </c>
      <c r="AT186" s="17" t="s">
        <v>130</v>
      </c>
      <c r="AU186" s="17" t="s">
        <v>89</v>
      </c>
      <c r="AY186" s="17" t="s">
        <v>128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7" t="s">
        <v>23</v>
      </c>
      <c r="BK186" s="151">
        <f>ROUND(I186*H186,2)</f>
        <v>0</v>
      </c>
      <c r="BL186" s="17" t="s">
        <v>135</v>
      </c>
      <c r="BM186" s="17" t="s">
        <v>296</v>
      </c>
    </row>
    <row r="187" spans="2:65" s="1" customFormat="1" ht="105.6">
      <c r="B187" s="31"/>
      <c r="D187" s="152" t="s">
        <v>137</v>
      </c>
      <c r="F187" s="153" t="s">
        <v>297</v>
      </c>
      <c r="I187" s="85"/>
      <c r="L187" s="31"/>
      <c r="M187" s="154"/>
      <c r="N187" s="50"/>
      <c r="O187" s="50"/>
      <c r="P187" s="50"/>
      <c r="Q187" s="50"/>
      <c r="R187" s="50"/>
      <c r="S187" s="50"/>
      <c r="T187" s="51"/>
      <c r="AT187" s="17" t="s">
        <v>137</v>
      </c>
      <c r="AU187" s="17" t="s">
        <v>89</v>
      </c>
    </row>
    <row r="188" spans="2:65" s="11" customFormat="1" ht="10.199999999999999">
      <c r="B188" s="155"/>
      <c r="D188" s="152" t="s">
        <v>149</v>
      </c>
      <c r="E188" s="156" t="s">
        <v>3</v>
      </c>
      <c r="F188" s="157" t="s">
        <v>298</v>
      </c>
      <c r="H188" s="158">
        <v>132</v>
      </c>
      <c r="I188" s="159"/>
      <c r="L188" s="155"/>
      <c r="M188" s="160"/>
      <c r="N188" s="161"/>
      <c r="O188" s="161"/>
      <c r="P188" s="161"/>
      <c r="Q188" s="161"/>
      <c r="R188" s="161"/>
      <c r="S188" s="161"/>
      <c r="T188" s="162"/>
      <c r="AT188" s="156" t="s">
        <v>149</v>
      </c>
      <c r="AU188" s="156" t="s">
        <v>89</v>
      </c>
      <c r="AV188" s="11" t="s">
        <v>89</v>
      </c>
      <c r="AW188" s="11" t="s">
        <v>38</v>
      </c>
      <c r="AX188" s="11" t="s">
        <v>23</v>
      </c>
      <c r="AY188" s="156" t="s">
        <v>128</v>
      </c>
    </row>
    <row r="189" spans="2:65" s="1" customFormat="1" ht="22.5" customHeight="1">
      <c r="B189" s="139"/>
      <c r="C189" s="140" t="s">
        <v>299</v>
      </c>
      <c r="D189" s="140" t="s">
        <v>130</v>
      </c>
      <c r="E189" s="141" t="s">
        <v>300</v>
      </c>
      <c r="F189" s="142" t="s">
        <v>301</v>
      </c>
      <c r="G189" s="143" t="s">
        <v>146</v>
      </c>
      <c r="H189" s="144">
        <v>132</v>
      </c>
      <c r="I189" s="145"/>
      <c r="J189" s="146">
        <f>ROUND(I189*H189,2)</f>
        <v>0</v>
      </c>
      <c r="K189" s="142" t="s">
        <v>166</v>
      </c>
      <c r="L189" s="31"/>
      <c r="M189" s="147" t="s">
        <v>3</v>
      </c>
      <c r="N189" s="148" t="s">
        <v>50</v>
      </c>
      <c r="O189" s="50"/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7" t="s">
        <v>135</v>
      </c>
      <c r="AT189" s="17" t="s">
        <v>130</v>
      </c>
      <c r="AU189" s="17" t="s">
        <v>89</v>
      </c>
      <c r="AY189" s="17" t="s">
        <v>128</v>
      </c>
      <c r="BE189" s="151">
        <f>IF(N189="základní",J189,0)</f>
        <v>0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17" t="s">
        <v>23</v>
      </c>
      <c r="BK189" s="151">
        <f>ROUND(I189*H189,2)</f>
        <v>0</v>
      </c>
      <c r="BL189" s="17" t="s">
        <v>135</v>
      </c>
      <c r="BM189" s="17" t="s">
        <v>302</v>
      </c>
    </row>
    <row r="190" spans="2:65" s="1" customFormat="1" ht="115.2">
      <c r="B190" s="31"/>
      <c r="D190" s="152" t="s">
        <v>137</v>
      </c>
      <c r="F190" s="153" t="s">
        <v>303</v>
      </c>
      <c r="I190" s="85"/>
      <c r="L190" s="31"/>
      <c r="M190" s="154"/>
      <c r="N190" s="50"/>
      <c r="O190" s="50"/>
      <c r="P190" s="50"/>
      <c r="Q190" s="50"/>
      <c r="R190" s="50"/>
      <c r="S190" s="50"/>
      <c r="T190" s="51"/>
      <c r="AT190" s="17" t="s">
        <v>137</v>
      </c>
      <c r="AU190" s="17" t="s">
        <v>89</v>
      </c>
    </row>
    <row r="191" spans="2:65" s="11" customFormat="1" ht="10.199999999999999">
      <c r="B191" s="155"/>
      <c r="D191" s="152" t="s">
        <v>149</v>
      </c>
      <c r="E191" s="156" t="s">
        <v>3</v>
      </c>
      <c r="F191" s="157" t="s">
        <v>298</v>
      </c>
      <c r="H191" s="158">
        <v>132</v>
      </c>
      <c r="I191" s="159"/>
      <c r="L191" s="155"/>
      <c r="M191" s="160"/>
      <c r="N191" s="161"/>
      <c r="O191" s="161"/>
      <c r="P191" s="161"/>
      <c r="Q191" s="161"/>
      <c r="R191" s="161"/>
      <c r="S191" s="161"/>
      <c r="T191" s="162"/>
      <c r="AT191" s="156" t="s">
        <v>149</v>
      </c>
      <c r="AU191" s="156" t="s">
        <v>89</v>
      </c>
      <c r="AV191" s="11" t="s">
        <v>89</v>
      </c>
      <c r="AW191" s="11" t="s">
        <v>38</v>
      </c>
      <c r="AX191" s="11" t="s">
        <v>79</v>
      </c>
      <c r="AY191" s="156" t="s">
        <v>128</v>
      </c>
    </row>
    <row r="192" spans="2:65" s="1" customFormat="1" ht="16.5" customHeight="1">
      <c r="B192" s="139"/>
      <c r="C192" s="178" t="s">
        <v>304</v>
      </c>
      <c r="D192" s="178" t="s">
        <v>305</v>
      </c>
      <c r="E192" s="179" t="s">
        <v>306</v>
      </c>
      <c r="F192" s="180" t="s">
        <v>307</v>
      </c>
      <c r="G192" s="181" t="s">
        <v>308</v>
      </c>
      <c r="H192" s="182">
        <v>6.6</v>
      </c>
      <c r="I192" s="183"/>
      <c r="J192" s="184">
        <f>ROUND(I192*H192,2)</f>
        <v>0</v>
      </c>
      <c r="K192" s="180" t="s">
        <v>134</v>
      </c>
      <c r="L192" s="185"/>
      <c r="M192" s="186" t="s">
        <v>3</v>
      </c>
      <c r="N192" s="187" t="s">
        <v>50</v>
      </c>
      <c r="O192" s="50"/>
      <c r="P192" s="149">
        <f>O192*H192</f>
        <v>0</v>
      </c>
      <c r="Q192" s="149">
        <v>1E-3</v>
      </c>
      <c r="R192" s="149">
        <f>Q192*H192</f>
        <v>6.6E-3</v>
      </c>
      <c r="S192" s="149">
        <v>0</v>
      </c>
      <c r="T192" s="150">
        <f>S192*H192</f>
        <v>0</v>
      </c>
      <c r="AR192" s="17" t="s">
        <v>173</v>
      </c>
      <c r="AT192" s="17" t="s">
        <v>305</v>
      </c>
      <c r="AU192" s="17" t="s">
        <v>89</v>
      </c>
      <c r="AY192" s="17" t="s">
        <v>128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7" t="s">
        <v>23</v>
      </c>
      <c r="BK192" s="151">
        <f>ROUND(I192*H192,2)</f>
        <v>0</v>
      </c>
      <c r="BL192" s="17" t="s">
        <v>135</v>
      </c>
      <c r="BM192" s="17" t="s">
        <v>309</v>
      </c>
    </row>
    <row r="193" spans="2:65" s="11" customFormat="1" ht="10.199999999999999">
      <c r="B193" s="155"/>
      <c r="D193" s="152" t="s">
        <v>149</v>
      </c>
      <c r="E193" s="156" t="s">
        <v>3</v>
      </c>
      <c r="F193" s="157" t="s">
        <v>310</v>
      </c>
      <c r="H193" s="158">
        <v>6.6</v>
      </c>
      <c r="I193" s="159"/>
      <c r="L193" s="155"/>
      <c r="M193" s="160"/>
      <c r="N193" s="161"/>
      <c r="O193" s="161"/>
      <c r="P193" s="161"/>
      <c r="Q193" s="161"/>
      <c r="R193" s="161"/>
      <c r="S193" s="161"/>
      <c r="T193" s="162"/>
      <c r="AT193" s="156" t="s">
        <v>149</v>
      </c>
      <c r="AU193" s="156" t="s">
        <v>89</v>
      </c>
      <c r="AV193" s="11" t="s">
        <v>89</v>
      </c>
      <c r="AW193" s="11" t="s">
        <v>38</v>
      </c>
      <c r="AX193" s="11" t="s">
        <v>23</v>
      </c>
      <c r="AY193" s="156" t="s">
        <v>128</v>
      </c>
    </row>
    <row r="194" spans="2:65" s="10" customFormat="1" ht="22.8" customHeight="1">
      <c r="B194" s="126"/>
      <c r="D194" s="127" t="s">
        <v>78</v>
      </c>
      <c r="E194" s="137" t="s">
        <v>89</v>
      </c>
      <c r="F194" s="137" t="s">
        <v>311</v>
      </c>
      <c r="I194" s="129"/>
      <c r="J194" s="138">
        <f>BK194</f>
        <v>0</v>
      </c>
      <c r="L194" s="126"/>
      <c r="M194" s="131"/>
      <c r="N194" s="132"/>
      <c r="O194" s="132"/>
      <c r="P194" s="133">
        <f>SUM(P195:P200)</f>
        <v>0</v>
      </c>
      <c r="Q194" s="132"/>
      <c r="R194" s="133">
        <f>SUM(R195:R200)</f>
        <v>9.6606400000000009E-2</v>
      </c>
      <c r="S194" s="132"/>
      <c r="T194" s="134">
        <f>SUM(T195:T200)</f>
        <v>0</v>
      </c>
      <c r="AR194" s="127" t="s">
        <v>23</v>
      </c>
      <c r="AT194" s="135" t="s">
        <v>78</v>
      </c>
      <c r="AU194" s="135" t="s">
        <v>23</v>
      </c>
      <c r="AY194" s="127" t="s">
        <v>128</v>
      </c>
      <c r="BK194" s="136">
        <f>SUM(BK195:BK200)</f>
        <v>0</v>
      </c>
    </row>
    <row r="195" spans="2:65" s="1" customFormat="1" ht="16.5" customHeight="1">
      <c r="B195" s="139"/>
      <c r="C195" s="140" t="s">
        <v>312</v>
      </c>
      <c r="D195" s="140" t="s">
        <v>130</v>
      </c>
      <c r="E195" s="141" t="s">
        <v>313</v>
      </c>
      <c r="F195" s="142" t="s">
        <v>314</v>
      </c>
      <c r="G195" s="143" t="s">
        <v>191</v>
      </c>
      <c r="H195" s="144">
        <v>67</v>
      </c>
      <c r="I195" s="145"/>
      <c r="J195" s="146">
        <f>ROUND(I195*H195,2)</f>
        <v>0</v>
      </c>
      <c r="K195" s="142" t="s">
        <v>134</v>
      </c>
      <c r="L195" s="31"/>
      <c r="M195" s="147" t="s">
        <v>3</v>
      </c>
      <c r="N195" s="148" t="s">
        <v>50</v>
      </c>
      <c r="O195" s="50"/>
      <c r="P195" s="149">
        <f>O195*H195</f>
        <v>0</v>
      </c>
      <c r="Q195" s="149">
        <v>1.6000000000000001E-4</v>
      </c>
      <c r="R195" s="149">
        <f>Q195*H195</f>
        <v>1.072E-2</v>
      </c>
      <c r="S195" s="149">
        <v>0</v>
      </c>
      <c r="T195" s="150">
        <f>S195*H195</f>
        <v>0</v>
      </c>
      <c r="AR195" s="17" t="s">
        <v>135</v>
      </c>
      <c r="AT195" s="17" t="s">
        <v>130</v>
      </c>
      <c r="AU195" s="17" t="s">
        <v>89</v>
      </c>
      <c r="AY195" s="17" t="s">
        <v>128</v>
      </c>
      <c r="BE195" s="151">
        <f>IF(N195="základní",J195,0)</f>
        <v>0</v>
      </c>
      <c r="BF195" s="151">
        <f>IF(N195="snížená",J195,0)</f>
        <v>0</v>
      </c>
      <c r="BG195" s="151">
        <f>IF(N195="zákl. přenesená",J195,0)</f>
        <v>0</v>
      </c>
      <c r="BH195" s="151">
        <f>IF(N195="sníž. přenesená",J195,0)</f>
        <v>0</v>
      </c>
      <c r="BI195" s="151">
        <f>IF(N195="nulová",J195,0)</f>
        <v>0</v>
      </c>
      <c r="BJ195" s="17" t="s">
        <v>23</v>
      </c>
      <c r="BK195" s="151">
        <f>ROUND(I195*H195,2)</f>
        <v>0</v>
      </c>
      <c r="BL195" s="17" t="s">
        <v>135</v>
      </c>
      <c r="BM195" s="17" t="s">
        <v>315</v>
      </c>
    </row>
    <row r="196" spans="2:65" s="1" customFormat="1" ht="48">
      <c r="B196" s="31"/>
      <c r="D196" s="152" t="s">
        <v>137</v>
      </c>
      <c r="F196" s="153" t="s">
        <v>316</v>
      </c>
      <c r="I196" s="85"/>
      <c r="L196" s="31"/>
      <c r="M196" s="154"/>
      <c r="N196" s="50"/>
      <c r="O196" s="50"/>
      <c r="P196" s="50"/>
      <c r="Q196" s="50"/>
      <c r="R196" s="50"/>
      <c r="S196" s="50"/>
      <c r="T196" s="51"/>
      <c r="AT196" s="17" t="s">
        <v>137</v>
      </c>
      <c r="AU196" s="17" t="s">
        <v>89</v>
      </c>
    </row>
    <row r="197" spans="2:65" s="11" customFormat="1" ht="10.199999999999999">
      <c r="B197" s="155"/>
      <c r="D197" s="152" t="s">
        <v>149</v>
      </c>
      <c r="E197" s="156" t="s">
        <v>3</v>
      </c>
      <c r="F197" s="157" t="s">
        <v>317</v>
      </c>
      <c r="H197" s="158">
        <v>67</v>
      </c>
      <c r="I197" s="159"/>
      <c r="L197" s="155"/>
      <c r="M197" s="160"/>
      <c r="N197" s="161"/>
      <c r="O197" s="161"/>
      <c r="P197" s="161"/>
      <c r="Q197" s="161"/>
      <c r="R197" s="161"/>
      <c r="S197" s="161"/>
      <c r="T197" s="162"/>
      <c r="AT197" s="156" t="s">
        <v>149</v>
      </c>
      <c r="AU197" s="156" t="s">
        <v>89</v>
      </c>
      <c r="AV197" s="11" t="s">
        <v>89</v>
      </c>
      <c r="AW197" s="11" t="s">
        <v>38</v>
      </c>
      <c r="AX197" s="11" t="s">
        <v>23</v>
      </c>
      <c r="AY197" s="156" t="s">
        <v>128</v>
      </c>
    </row>
    <row r="198" spans="2:65" s="1" customFormat="1" ht="16.5" customHeight="1">
      <c r="B198" s="139"/>
      <c r="C198" s="140" t="s">
        <v>318</v>
      </c>
      <c r="D198" s="140" t="s">
        <v>130</v>
      </c>
      <c r="E198" s="141" t="s">
        <v>319</v>
      </c>
      <c r="F198" s="142" t="s">
        <v>320</v>
      </c>
      <c r="G198" s="143" t="s">
        <v>191</v>
      </c>
      <c r="H198" s="144">
        <v>74.040000000000006</v>
      </c>
      <c r="I198" s="145"/>
      <c r="J198" s="146">
        <f>ROUND(I198*H198,2)</f>
        <v>0</v>
      </c>
      <c r="K198" s="142" t="s">
        <v>134</v>
      </c>
      <c r="L198" s="31"/>
      <c r="M198" s="147" t="s">
        <v>3</v>
      </c>
      <c r="N198" s="148" t="s">
        <v>50</v>
      </c>
      <c r="O198" s="50"/>
      <c r="P198" s="149">
        <f>O198*H198</f>
        <v>0</v>
      </c>
      <c r="Q198" s="149">
        <v>1.16E-3</v>
      </c>
      <c r="R198" s="149">
        <f>Q198*H198</f>
        <v>8.5886400000000002E-2</v>
      </c>
      <c r="S198" s="149">
        <v>0</v>
      </c>
      <c r="T198" s="150">
        <f>S198*H198</f>
        <v>0</v>
      </c>
      <c r="AR198" s="17" t="s">
        <v>135</v>
      </c>
      <c r="AT198" s="17" t="s">
        <v>130</v>
      </c>
      <c r="AU198" s="17" t="s">
        <v>89</v>
      </c>
      <c r="AY198" s="17" t="s">
        <v>128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23</v>
      </c>
      <c r="BK198" s="151">
        <f>ROUND(I198*H198,2)</f>
        <v>0</v>
      </c>
      <c r="BL198" s="17" t="s">
        <v>135</v>
      </c>
      <c r="BM198" s="17" t="s">
        <v>321</v>
      </c>
    </row>
    <row r="199" spans="2:65" s="1" customFormat="1" ht="48">
      <c r="B199" s="31"/>
      <c r="D199" s="152" t="s">
        <v>137</v>
      </c>
      <c r="F199" s="153" t="s">
        <v>316</v>
      </c>
      <c r="I199" s="85"/>
      <c r="L199" s="31"/>
      <c r="M199" s="154"/>
      <c r="N199" s="50"/>
      <c r="O199" s="50"/>
      <c r="P199" s="50"/>
      <c r="Q199" s="50"/>
      <c r="R199" s="50"/>
      <c r="S199" s="50"/>
      <c r="T199" s="51"/>
      <c r="AT199" s="17" t="s">
        <v>137</v>
      </c>
      <c r="AU199" s="17" t="s">
        <v>89</v>
      </c>
    </row>
    <row r="200" spans="2:65" s="11" customFormat="1" ht="10.199999999999999">
      <c r="B200" s="155"/>
      <c r="D200" s="152" t="s">
        <v>149</v>
      </c>
      <c r="E200" s="156" t="s">
        <v>3</v>
      </c>
      <c r="F200" s="157" t="s">
        <v>322</v>
      </c>
      <c r="H200" s="158">
        <v>74.040000000000006</v>
      </c>
      <c r="I200" s="159"/>
      <c r="L200" s="155"/>
      <c r="M200" s="160"/>
      <c r="N200" s="161"/>
      <c r="O200" s="161"/>
      <c r="P200" s="161"/>
      <c r="Q200" s="161"/>
      <c r="R200" s="161"/>
      <c r="S200" s="161"/>
      <c r="T200" s="162"/>
      <c r="AT200" s="156" t="s">
        <v>149</v>
      </c>
      <c r="AU200" s="156" t="s">
        <v>89</v>
      </c>
      <c r="AV200" s="11" t="s">
        <v>89</v>
      </c>
      <c r="AW200" s="11" t="s">
        <v>38</v>
      </c>
      <c r="AX200" s="11" t="s">
        <v>23</v>
      </c>
      <c r="AY200" s="156" t="s">
        <v>128</v>
      </c>
    </row>
    <row r="201" spans="2:65" s="10" customFormat="1" ht="22.8" customHeight="1">
      <c r="B201" s="126"/>
      <c r="D201" s="127" t="s">
        <v>78</v>
      </c>
      <c r="E201" s="137" t="s">
        <v>143</v>
      </c>
      <c r="F201" s="137" t="s">
        <v>323</v>
      </c>
      <c r="I201" s="129"/>
      <c r="J201" s="138">
        <f>BK201</f>
        <v>0</v>
      </c>
      <c r="L201" s="126"/>
      <c r="M201" s="131"/>
      <c r="N201" s="132"/>
      <c r="O201" s="132"/>
      <c r="P201" s="133">
        <f>SUM(P202:P214)</f>
        <v>0</v>
      </c>
      <c r="Q201" s="132"/>
      <c r="R201" s="133">
        <f>SUM(R202:R214)</f>
        <v>44.131361499999997</v>
      </c>
      <c r="S201" s="132"/>
      <c r="T201" s="134">
        <f>SUM(T202:T214)</f>
        <v>0</v>
      </c>
      <c r="AR201" s="127" t="s">
        <v>23</v>
      </c>
      <c r="AT201" s="135" t="s">
        <v>78</v>
      </c>
      <c r="AU201" s="135" t="s">
        <v>23</v>
      </c>
      <c r="AY201" s="127" t="s">
        <v>128</v>
      </c>
      <c r="BK201" s="136">
        <f>SUM(BK202:BK214)</f>
        <v>0</v>
      </c>
    </row>
    <row r="202" spans="2:65" s="1" customFormat="1" ht="16.5" customHeight="1">
      <c r="B202" s="139"/>
      <c r="C202" s="140" t="s">
        <v>324</v>
      </c>
      <c r="D202" s="140" t="s">
        <v>130</v>
      </c>
      <c r="E202" s="141" t="s">
        <v>325</v>
      </c>
      <c r="F202" s="142" t="s">
        <v>326</v>
      </c>
      <c r="G202" s="143" t="s">
        <v>133</v>
      </c>
      <c r="H202" s="144">
        <v>38</v>
      </c>
      <c r="I202" s="145"/>
      <c r="J202" s="146">
        <f>ROUND(I202*H202,2)</f>
        <v>0</v>
      </c>
      <c r="K202" s="142" t="s">
        <v>166</v>
      </c>
      <c r="L202" s="31"/>
      <c r="M202" s="147" t="s">
        <v>3</v>
      </c>
      <c r="N202" s="148" t="s">
        <v>50</v>
      </c>
      <c r="O202" s="50"/>
      <c r="P202" s="149">
        <f>O202*H202</f>
        <v>0</v>
      </c>
      <c r="Q202" s="149">
        <v>3.3509999999999998E-2</v>
      </c>
      <c r="R202" s="149">
        <f>Q202*H202</f>
        <v>1.27338</v>
      </c>
      <c r="S202" s="149">
        <v>0</v>
      </c>
      <c r="T202" s="150">
        <f>S202*H202</f>
        <v>0</v>
      </c>
      <c r="AR202" s="17" t="s">
        <v>135</v>
      </c>
      <c r="AT202" s="17" t="s">
        <v>130</v>
      </c>
      <c r="AU202" s="17" t="s">
        <v>89</v>
      </c>
      <c r="AY202" s="17" t="s">
        <v>128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7" t="s">
        <v>23</v>
      </c>
      <c r="BK202" s="151">
        <f>ROUND(I202*H202,2)</f>
        <v>0</v>
      </c>
      <c r="BL202" s="17" t="s">
        <v>135</v>
      </c>
      <c r="BM202" s="17" t="s">
        <v>327</v>
      </c>
    </row>
    <row r="203" spans="2:65" s="1" customFormat="1" ht="67.2">
      <c r="B203" s="31"/>
      <c r="D203" s="152" t="s">
        <v>137</v>
      </c>
      <c r="F203" s="153" t="s">
        <v>328</v>
      </c>
      <c r="I203" s="85"/>
      <c r="L203" s="31"/>
      <c r="M203" s="154"/>
      <c r="N203" s="50"/>
      <c r="O203" s="50"/>
      <c r="P203" s="50"/>
      <c r="Q203" s="50"/>
      <c r="R203" s="50"/>
      <c r="S203" s="50"/>
      <c r="T203" s="51"/>
      <c r="AT203" s="17" t="s">
        <v>137</v>
      </c>
      <c r="AU203" s="17" t="s">
        <v>89</v>
      </c>
    </row>
    <row r="204" spans="2:65" s="11" customFormat="1" ht="10.199999999999999">
      <c r="B204" s="155"/>
      <c r="D204" s="152" t="s">
        <v>149</v>
      </c>
      <c r="E204" s="156" t="s">
        <v>3</v>
      </c>
      <c r="F204" s="157" t="s">
        <v>329</v>
      </c>
      <c r="H204" s="158">
        <v>38</v>
      </c>
      <c r="I204" s="159"/>
      <c r="L204" s="155"/>
      <c r="M204" s="160"/>
      <c r="N204" s="161"/>
      <c r="O204" s="161"/>
      <c r="P204" s="161"/>
      <c r="Q204" s="161"/>
      <c r="R204" s="161"/>
      <c r="S204" s="161"/>
      <c r="T204" s="162"/>
      <c r="AT204" s="156" t="s">
        <v>149</v>
      </c>
      <c r="AU204" s="156" t="s">
        <v>89</v>
      </c>
      <c r="AV204" s="11" t="s">
        <v>89</v>
      </c>
      <c r="AW204" s="11" t="s">
        <v>38</v>
      </c>
      <c r="AX204" s="11" t="s">
        <v>23</v>
      </c>
      <c r="AY204" s="156" t="s">
        <v>128</v>
      </c>
    </row>
    <row r="205" spans="2:65" s="1" customFormat="1" ht="16.5" customHeight="1">
      <c r="B205" s="139"/>
      <c r="C205" s="178" t="s">
        <v>330</v>
      </c>
      <c r="D205" s="178" t="s">
        <v>305</v>
      </c>
      <c r="E205" s="179" t="s">
        <v>331</v>
      </c>
      <c r="F205" s="180" t="s">
        <v>332</v>
      </c>
      <c r="G205" s="181" t="s">
        <v>133</v>
      </c>
      <c r="H205" s="182">
        <v>38.889000000000003</v>
      </c>
      <c r="I205" s="183"/>
      <c r="J205" s="184">
        <f>ROUND(I205*H205,2)</f>
        <v>0</v>
      </c>
      <c r="K205" s="180" t="s">
        <v>134</v>
      </c>
      <c r="L205" s="185"/>
      <c r="M205" s="186" t="s">
        <v>3</v>
      </c>
      <c r="N205" s="187" t="s">
        <v>50</v>
      </c>
      <c r="O205" s="50"/>
      <c r="P205" s="149">
        <f>O205*H205</f>
        <v>0</v>
      </c>
      <c r="Q205" s="149">
        <v>1.0999999999999999E-2</v>
      </c>
      <c r="R205" s="149">
        <f>Q205*H205</f>
        <v>0.42777900000000002</v>
      </c>
      <c r="S205" s="149">
        <v>0</v>
      </c>
      <c r="T205" s="150">
        <f>S205*H205</f>
        <v>0</v>
      </c>
      <c r="AR205" s="17" t="s">
        <v>173</v>
      </c>
      <c r="AT205" s="17" t="s">
        <v>305</v>
      </c>
      <c r="AU205" s="17" t="s">
        <v>89</v>
      </c>
      <c r="AY205" s="17" t="s">
        <v>128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7" t="s">
        <v>23</v>
      </c>
      <c r="BK205" s="151">
        <f>ROUND(I205*H205,2)</f>
        <v>0</v>
      </c>
      <c r="BL205" s="17" t="s">
        <v>135</v>
      </c>
      <c r="BM205" s="17" t="s">
        <v>333</v>
      </c>
    </row>
    <row r="206" spans="2:65" s="1" customFormat="1" ht="19.2">
      <c r="B206" s="31"/>
      <c r="D206" s="152" t="s">
        <v>183</v>
      </c>
      <c r="F206" s="153" t="s">
        <v>334</v>
      </c>
      <c r="I206" s="85"/>
      <c r="L206" s="31"/>
      <c r="M206" s="154"/>
      <c r="N206" s="50"/>
      <c r="O206" s="50"/>
      <c r="P206" s="50"/>
      <c r="Q206" s="50"/>
      <c r="R206" s="50"/>
      <c r="S206" s="50"/>
      <c r="T206" s="51"/>
      <c r="AT206" s="17" t="s">
        <v>183</v>
      </c>
      <c r="AU206" s="17" t="s">
        <v>89</v>
      </c>
    </row>
    <row r="207" spans="2:65" s="11" customFormat="1" ht="10.199999999999999">
      <c r="B207" s="155"/>
      <c r="D207" s="152" t="s">
        <v>149</v>
      </c>
      <c r="E207" s="156" t="s">
        <v>3</v>
      </c>
      <c r="F207" s="157" t="s">
        <v>335</v>
      </c>
      <c r="H207" s="158">
        <v>38.889000000000003</v>
      </c>
      <c r="I207" s="159"/>
      <c r="L207" s="155"/>
      <c r="M207" s="160"/>
      <c r="N207" s="161"/>
      <c r="O207" s="161"/>
      <c r="P207" s="161"/>
      <c r="Q207" s="161"/>
      <c r="R207" s="161"/>
      <c r="S207" s="161"/>
      <c r="T207" s="162"/>
      <c r="AT207" s="156" t="s">
        <v>149</v>
      </c>
      <c r="AU207" s="156" t="s">
        <v>89</v>
      </c>
      <c r="AV207" s="11" t="s">
        <v>89</v>
      </c>
      <c r="AW207" s="11" t="s">
        <v>38</v>
      </c>
      <c r="AX207" s="11" t="s">
        <v>23</v>
      </c>
      <c r="AY207" s="156" t="s">
        <v>128</v>
      </c>
    </row>
    <row r="208" spans="2:65" s="1" customFormat="1" ht="16.5" customHeight="1">
      <c r="B208" s="139"/>
      <c r="C208" s="178" t="s">
        <v>336</v>
      </c>
      <c r="D208" s="178" t="s">
        <v>305</v>
      </c>
      <c r="E208" s="179" t="s">
        <v>337</v>
      </c>
      <c r="F208" s="180" t="s">
        <v>338</v>
      </c>
      <c r="G208" s="181" t="s">
        <v>133</v>
      </c>
      <c r="H208" s="182">
        <v>142.857</v>
      </c>
      <c r="I208" s="183"/>
      <c r="J208" s="184">
        <f>ROUND(I208*H208,2)</f>
        <v>0</v>
      </c>
      <c r="K208" s="180" t="s">
        <v>134</v>
      </c>
      <c r="L208" s="185"/>
      <c r="M208" s="186" t="s">
        <v>3</v>
      </c>
      <c r="N208" s="187" t="s">
        <v>50</v>
      </c>
      <c r="O208" s="50"/>
      <c r="P208" s="149">
        <f>O208*H208</f>
        <v>0</v>
      </c>
      <c r="Q208" s="149">
        <v>6.1499999999999999E-2</v>
      </c>
      <c r="R208" s="149">
        <f>Q208*H208</f>
        <v>8.7857055000000006</v>
      </c>
      <c r="S208" s="149">
        <v>0</v>
      </c>
      <c r="T208" s="150">
        <f>S208*H208</f>
        <v>0</v>
      </c>
      <c r="AR208" s="17" t="s">
        <v>173</v>
      </c>
      <c r="AT208" s="17" t="s">
        <v>305</v>
      </c>
      <c r="AU208" s="17" t="s">
        <v>89</v>
      </c>
      <c r="AY208" s="17" t="s">
        <v>128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7" t="s">
        <v>23</v>
      </c>
      <c r="BK208" s="151">
        <f>ROUND(I208*H208,2)</f>
        <v>0</v>
      </c>
      <c r="BL208" s="17" t="s">
        <v>135</v>
      </c>
      <c r="BM208" s="17" t="s">
        <v>339</v>
      </c>
    </row>
    <row r="209" spans="2:65" s="11" customFormat="1" ht="10.199999999999999">
      <c r="B209" s="155"/>
      <c r="D209" s="152" t="s">
        <v>149</v>
      </c>
      <c r="E209" s="156" t="s">
        <v>3</v>
      </c>
      <c r="F209" s="157" t="s">
        <v>340</v>
      </c>
      <c r="H209" s="158">
        <v>142.857</v>
      </c>
      <c r="I209" s="159"/>
      <c r="L209" s="155"/>
      <c r="M209" s="160"/>
      <c r="N209" s="161"/>
      <c r="O209" s="161"/>
      <c r="P209" s="161"/>
      <c r="Q209" s="161"/>
      <c r="R209" s="161"/>
      <c r="S209" s="161"/>
      <c r="T209" s="162"/>
      <c r="AT209" s="156" t="s">
        <v>149</v>
      </c>
      <c r="AU209" s="156" t="s">
        <v>89</v>
      </c>
      <c r="AV209" s="11" t="s">
        <v>89</v>
      </c>
      <c r="AW209" s="11" t="s">
        <v>38</v>
      </c>
      <c r="AX209" s="11" t="s">
        <v>23</v>
      </c>
      <c r="AY209" s="156" t="s">
        <v>128</v>
      </c>
    </row>
    <row r="210" spans="2:65" s="1" customFormat="1" ht="16.5" customHeight="1">
      <c r="B210" s="139"/>
      <c r="C210" s="178" t="s">
        <v>341</v>
      </c>
      <c r="D210" s="178" t="s">
        <v>305</v>
      </c>
      <c r="E210" s="179" t="s">
        <v>342</v>
      </c>
      <c r="F210" s="180" t="s">
        <v>343</v>
      </c>
      <c r="G210" s="181" t="s">
        <v>133</v>
      </c>
      <c r="H210" s="182">
        <v>205.714</v>
      </c>
      <c r="I210" s="183"/>
      <c r="J210" s="184">
        <f>ROUND(I210*H210,2)</f>
        <v>0</v>
      </c>
      <c r="K210" s="180" t="s">
        <v>134</v>
      </c>
      <c r="L210" s="185"/>
      <c r="M210" s="186" t="s">
        <v>3</v>
      </c>
      <c r="N210" s="187" t="s">
        <v>50</v>
      </c>
      <c r="O210" s="50"/>
      <c r="P210" s="149">
        <f>O210*H210</f>
        <v>0</v>
      </c>
      <c r="Q210" s="149">
        <v>5.0500000000000003E-2</v>
      </c>
      <c r="R210" s="149">
        <f>Q210*H210</f>
        <v>10.388557</v>
      </c>
      <c r="S210" s="149">
        <v>0</v>
      </c>
      <c r="T210" s="150">
        <f>S210*H210</f>
        <v>0</v>
      </c>
      <c r="AR210" s="17" t="s">
        <v>173</v>
      </c>
      <c r="AT210" s="17" t="s">
        <v>305</v>
      </c>
      <c r="AU210" s="17" t="s">
        <v>89</v>
      </c>
      <c r="AY210" s="17" t="s">
        <v>128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7" t="s">
        <v>23</v>
      </c>
      <c r="BK210" s="151">
        <f>ROUND(I210*H210,2)</f>
        <v>0</v>
      </c>
      <c r="BL210" s="17" t="s">
        <v>135</v>
      </c>
      <c r="BM210" s="17" t="s">
        <v>344</v>
      </c>
    </row>
    <row r="211" spans="2:65" s="11" customFormat="1" ht="10.199999999999999">
      <c r="B211" s="155"/>
      <c r="D211" s="152" t="s">
        <v>149</v>
      </c>
      <c r="E211" s="156" t="s">
        <v>3</v>
      </c>
      <c r="F211" s="157" t="s">
        <v>345</v>
      </c>
      <c r="H211" s="158">
        <v>205.714</v>
      </c>
      <c r="I211" s="159"/>
      <c r="L211" s="155"/>
      <c r="M211" s="160"/>
      <c r="N211" s="161"/>
      <c r="O211" s="161"/>
      <c r="P211" s="161"/>
      <c r="Q211" s="161"/>
      <c r="R211" s="161"/>
      <c r="S211" s="161"/>
      <c r="T211" s="162"/>
      <c r="AT211" s="156" t="s">
        <v>149</v>
      </c>
      <c r="AU211" s="156" t="s">
        <v>89</v>
      </c>
      <c r="AV211" s="11" t="s">
        <v>89</v>
      </c>
      <c r="AW211" s="11" t="s">
        <v>38</v>
      </c>
      <c r="AX211" s="11" t="s">
        <v>23</v>
      </c>
      <c r="AY211" s="156" t="s">
        <v>128</v>
      </c>
    </row>
    <row r="212" spans="2:65" s="1" customFormat="1" ht="16.5" customHeight="1">
      <c r="B212" s="139"/>
      <c r="C212" s="140" t="s">
        <v>346</v>
      </c>
      <c r="D212" s="140" t="s">
        <v>130</v>
      </c>
      <c r="E212" s="141" t="s">
        <v>347</v>
      </c>
      <c r="F212" s="142" t="s">
        <v>348</v>
      </c>
      <c r="G212" s="143" t="s">
        <v>133</v>
      </c>
      <c r="H212" s="144">
        <v>347</v>
      </c>
      <c r="I212" s="145"/>
      <c r="J212" s="146">
        <f>ROUND(I212*H212,2)</f>
        <v>0</v>
      </c>
      <c r="K212" s="142" t="s">
        <v>166</v>
      </c>
      <c r="L212" s="31"/>
      <c r="M212" s="147" t="s">
        <v>3</v>
      </c>
      <c r="N212" s="148" t="s">
        <v>50</v>
      </c>
      <c r="O212" s="50"/>
      <c r="P212" s="149">
        <f>O212*H212</f>
        <v>0</v>
      </c>
      <c r="Q212" s="149">
        <v>6.7019999999999996E-2</v>
      </c>
      <c r="R212" s="149">
        <f>Q212*H212</f>
        <v>23.255939999999999</v>
      </c>
      <c r="S212" s="149">
        <v>0</v>
      </c>
      <c r="T212" s="150">
        <f>S212*H212</f>
        <v>0</v>
      </c>
      <c r="AR212" s="17" t="s">
        <v>135</v>
      </c>
      <c r="AT212" s="17" t="s">
        <v>130</v>
      </c>
      <c r="AU212" s="17" t="s">
        <v>89</v>
      </c>
      <c r="AY212" s="17" t="s">
        <v>128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7" t="s">
        <v>23</v>
      </c>
      <c r="BK212" s="151">
        <f>ROUND(I212*H212,2)</f>
        <v>0</v>
      </c>
      <c r="BL212" s="17" t="s">
        <v>135</v>
      </c>
      <c r="BM212" s="17" t="s">
        <v>349</v>
      </c>
    </row>
    <row r="213" spans="2:65" s="1" customFormat="1" ht="67.2">
      <c r="B213" s="31"/>
      <c r="D213" s="152" t="s">
        <v>137</v>
      </c>
      <c r="F213" s="153" t="s">
        <v>328</v>
      </c>
      <c r="I213" s="85"/>
      <c r="L213" s="31"/>
      <c r="M213" s="154"/>
      <c r="N213" s="50"/>
      <c r="O213" s="50"/>
      <c r="P213" s="50"/>
      <c r="Q213" s="50"/>
      <c r="R213" s="50"/>
      <c r="S213" s="50"/>
      <c r="T213" s="51"/>
      <c r="AT213" s="17" t="s">
        <v>137</v>
      </c>
      <c r="AU213" s="17" t="s">
        <v>89</v>
      </c>
    </row>
    <row r="214" spans="2:65" s="11" customFormat="1" ht="10.199999999999999">
      <c r="B214" s="155"/>
      <c r="D214" s="152" t="s">
        <v>149</v>
      </c>
      <c r="E214" s="156" t="s">
        <v>3</v>
      </c>
      <c r="F214" s="157" t="s">
        <v>350</v>
      </c>
      <c r="H214" s="158">
        <v>347</v>
      </c>
      <c r="I214" s="159"/>
      <c r="L214" s="155"/>
      <c r="M214" s="160"/>
      <c r="N214" s="161"/>
      <c r="O214" s="161"/>
      <c r="P214" s="161"/>
      <c r="Q214" s="161"/>
      <c r="R214" s="161"/>
      <c r="S214" s="161"/>
      <c r="T214" s="162"/>
      <c r="AT214" s="156" t="s">
        <v>149</v>
      </c>
      <c r="AU214" s="156" t="s">
        <v>89</v>
      </c>
      <c r="AV214" s="11" t="s">
        <v>89</v>
      </c>
      <c r="AW214" s="11" t="s">
        <v>38</v>
      </c>
      <c r="AX214" s="11" t="s">
        <v>23</v>
      </c>
      <c r="AY214" s="156" t="s">
        <v>128</v>
      </c>
    </row>
    <row r="215" spans="2:65" s="10" customFormat="1" ht="22.8" customHeight="1">
      <c r="B215" s="126"/>
      <c r="D215" s="127" t="s">
        <v>78</v>
      </c>
      <c r="E215" s="137" t="s">
        <v>150</v>
      </c>
      <c r="F215" s="137" t="s">
        <v>351</v>
      </c>
      <c r="I215" s="129"/>
      <c r="J215" s="138">
        <f>BK215</f>
        <v>0</v>
      </c>
      <c r="L215" s="126"/>
      <c r="M215" s="131"/>
      <c r="N215" s="132"/>
      <c r="O215" s="132"/>
      <c r="P215" s="133">
        <f>SUM(P216:P261)</f>
        <v>0</v>
      </c>
      <c r="Q215" s="132"/>
      <c r="R215" s="133">
        <f>SUM(R216:R261)</f>
        <v>142.71780808</v>
      </c>
      <c r="S215" s="132"/>
      <c r="T215" s="134">
        <f>SUM(T216:T261)</f>
        <v>0</v>
      </c>
      <c r="AR215" s="127" t="s">
        <v>23</v>
      </c>
      <c r="AT215" s="135" t="s">
        <v>78</v>
      </c>
      <c r="AU215" s="135" t="s">
        <v>23</v>
      </c>
      <c r="AY215" s="127" t="s">
        <v>128</v>
      </c>
      <c r="BK215" s="136">
        <f>SUM(BK216:BK261)</f>
        <v>0</v>
      </c>
    </row>
    <row r="216" spans="2:65" s="1" customFormat="1" ht="16.5" customHeight="1">
      <c r="B216" s="139"/>
      <c r="C216" s="140" t="s">
        <v>352</v>
      </c>
      <c r="D216" s="140" t="s">
        <v>130</v>
      </c>
      <c r="E216" s="141" t="s">
        <v>353</v>
      </c>
      <c r="F216" s="142" t="s">
        <v>354</v>
      </c>
      <c r="G216" s="143" t="s">
        <v>146</v>
      </c>
      <c r="H216" s="144">
        <v>486.18</v>
      </c>
      <c r="I216" s="145"/>
      <c r="J216" s="146">
        <f>ROUND(I216*H216,2)</f>
        <v>0</v>
      </c>
      <c r="K216" s="142" t="s">
        <v>134</v>
      </c>
      <c r="L216" s="31"/>
      <c r="M216" s="147" t="s">
        <v>3</v>
      </c>
      <c r="N216" s="148" t="s">
        <v>50</v>
      </c>
      <c r="O216" s="50"/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7" t="s">
        <v>135</v>
      </c>
      <c r="AT216" s="17" t="s">
        <v>130</v>
      </c>
      <c r="AU216" s="17" t="s">
        <v>89</v>
      </c>
      <c r="AY216" s="17" t="s">
        <v>128</v>
      </c>
      <c r="BE216" s="151">
        <f>IF(N216="základní",J216,0)</f>
        <v>0</v>
      </c>
      <c r="BF216" s="151">
        <f>IF(N216="snížená",J216,0)</f>
        <v>0</v>
      </c>
      <c r="BG216" s="151">
        <f>IF(N216="zákl. přenesená",J216,0)</f>
        <v>0</v>
      </c>
      <c r="BH216" s="151">
        <f>IF(N216="sníž. přenesená",J216,0)</f>
        <v>0</v>
      </c>
      <c r="BI216" s="151">
        <f>IF(N216="nulová",J216,0)</f>
        <v>0</v>
      </c>
      <c r="BJ216" s="17" t="s">
        <v>23</v>
      </c>
      <c r="BK216" s="151">
        <f>ROUND(I216*H216,2)</f>
        <v>0</v>
      </c>
      <c r="BL216" s="17" t="s">
        <v>135</v>
      </c>
      <c r="BM216" s="17" t="s">
        <v>355</v>
      </c>
    </row>
    <row r="217" spans="2:65" s="1" customFormat="1" ht="19.2">
      <c r="B217" s="31"/>
      <c r="D217" s="152" t="s">
        <v>183</v>
      </c>
      <c r="F217" s="153" t="s">
        <v>356</v>
      </c>
      <c r="I217" s="85"/>
      <c r="L217" s="31"/>
      <c r="M217" s="154"/>
      <c r="N217" s="50"/>
      <c r="O217" s="50"/>
      <c r="P217" s="50"/>
      <c r="Q217" s="50"/>
      <c r="R217" s="50"/>
      <c r="S217" s="50"/>
      <c r="T217" s="51"/>
      <c r="AT217" s="17" t="s">
        <v>183</v>
      </c>
      <c r="AU217" s="17" t="s">
        <v>89</v>
      </c>
    </row>
    <row r="218" spans="2:65" s="13" customFormat="1" ht="10.199999999999999">
      <c r="B218" s="171"/>
      <c r="D218" s="152" t="s">
        <v>149</v>
      </c>
      <c r="E218" s="172" t="s">
        <v>3</v>
      </c>
      <c r="F218" s="173" t="s">
        <v>357</v>
      </c>
      <c r="H218" s="172" t="s">
        <v>3</v>
      </c>
      <c r="I218" s="174"/>
      <c r="L218" s="171"/>
      <c r="M218" s="175"/>
      <c r="N218" s="176"/>
      <c r="O218" s="176"/>
      <c r="P218" s="176"/>
      <c r="Q218" s="176"/>
      <c r="R218" s="176"/>
      <c r="S218" s="176"/>
      <c r="T218" s="177"/>
      <c r="AT218" s="172" t="s">
        <v>149</v>
      </c>
      <c r="AU218" s="172" t="s">
        <v>89</v>
      </c>
      <c r="AV218" s="13" t="s">
        <v>23</v>
      </c>
      <c r="AW218" s="13" t="s">
        <v>38</v>
      </c>
      <c r="AX218" s="13" t="s">
        <v>79</v>
      </c>
      <c r="AY218" s="172" t="s">
        <v>128</v>
      </c>
    </row>
    <row r="219" spans="2:65" s="11" customFormat="1" ht="10.199999999999999">
      <c r="B219" s="155"/>
      <c r="D219" s="152" t="s">
        <v>149</v>
      </c>
      <c r="E219" s="156" t="s">
        <v>3</v>
      </c>
      <c r="F219" s="157" t="s">
        <v>358</v>
      </c>
      <c r="H219" s="158">
        <v>452.68</v>
      </c>
      <c r="I219" s="159"/>
      <c r="L219" s="155"/>
      <c r="M219" s="160"/>
      <c r="N219" s="161"/>
      <c r="O219" s="161"/>
      <c r="P219" s="161"/>
      <c r="Q219" s="161"/>
      <c r="R219" s="161"/>
      <c r="S219" s="161"/>
      <c r="T219" s="162"/>
      <c r="AT219" s="156" t="s">
        <v>149</v>
      </c>
      <c r="AU219" s="156" t="s">
        <v>89</v>
      </c>
      <c r="AV219" s="11" t="s">
        <v>89</v>
      </c>
      <c r="AW219" s="11" t="s">
        <v>38</v>
      </c>
      <c r="AX219" s="11" t="s">
        <v>79</v>
      </c>
      <c r="AY219" s="156" t="s">
        <v>128</v>
      </c>
    </row>
    <row r="220" spans="2:65" s="13" customFormat="1" ht="10.199999999999999">
      <c r="B220" s="171"/>
      <c r="D220" s="152" t="s">
        <v>149</v>
      </c>
      <c r="E220" s="172" t="s">
        <v>3</v>
      </c>
      <c r="F220" s="173" t="s">
        <v>359</v>
      </c>
      <c r="H220" s="172" t="s">
        <v>3</v>
      </c>
      <c r="I220" s="174"/>
      <c r="L220" s="171"/>
      <c r="M220" s="175"/>
      <c r="N220" s="176"/>
      <c r="O220" s="176"/>
      <c r="P220" s="176"/>
      <c r="Q220" s="176"/>
      <c r="R220" s="176"/>
      <c r="S220" s="176"/>
      <c r="T220" s="177"/>
      <c r="AT220" s="172" t="s">
        <v>149</v>
      </c>
      <c r="AU220" s="172" t="s">
        <v>89</v>
      </c>
      <c r="AV220" s="13" t="s">
        <v>23</v>
      </c>
      <c r="AW220" s="13" t="s">
        <v>38</v>
      </c>
      <c r="AX220" s="13" t="s">
        <v>79</v>
      </c>
      <c r="AY220" s="172" t="s">
        <v>128</v>
      </c>
    </row>
    <row r="221" spans="2:65" s="11" customFormat="1" ht="10.199999999999999">
      <c r="B221" s="155"/>
      <c r="D221" s="152" t="s">
        <v>149</v>
      </c>
      <c r="E221" s="156" t="s">
        <v>3</v>
      </c>
      <c r="F221" s="157" t="s">
        <v>360</v>
      </c>
      <c r="H221" s="158">
        <v>33.5</v>
      </c>
      <c r="I221" s="159"/>
      <c r="L221" s="155"/>
      <c r="M221" s="160"/>
      <c r="N221" s="161"/>
      <c r="O221" s="161"/>
      <c r="P221" s="161"/>
      <c r="Q221" s="161"/>
      <c r="R221" s="161"/>
      <c r="S221" s="161"/>
      <c r="T221" s="162"/>
      <c r="AT221" s="156" t="s">
        <v>149</v>
      </c>
      <c r="AU221" s="156" t="s">
        <v>89</v>
      </c>
      <c r="AV221" s="11" t="s">
        <v>89</v>
      </c>
      <c r="AW221" s="11" t="s">
        <v>38</v>
      </c>
      <c r="AX221" s="11" t="s">
        <v>79</v>
      </c>
      <c r="AY221" s="156" t="s">
        <v>128</v>
      </c>
    </row>
    <row r="222" spans="2:65" s="12" customFormat="1" ht="10.199999999999999">
      <c r="B222" s="163"/>
      <c r="D222" s="152" t="s">
        <v>149</v>
      </c>
      <c r="E222" s="164" t="s">
        <v>3</v>
      </c>
      <c r="F222" s="165" t="s">
        <v>172</v>
      </c>
      <c r="H222" s="166">
        <v>486.18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4" t="s">
        <v>149</v>
      </c>
      <c r="AU222" s="164" t="s">
        <v>89</v>
      </c>
      <c r="AV222" s="12" t="s">
        <v>135</v>
      </c>
      <c r="AW222" s="12" t="s">
        <v>38</v>
      </c>
      <c r="AX222" s="12" t="s">
        <v>23</v>
      </c>
      <c r="AY222" s="164" t="s">
        <v>128</v>
      </c>
    </row>
    <row r="223" spans="2:65" s="1" customFormat="1" ht="16.5" customHeight="1">
      <c r="B223" s="139"/>
      <c r="C223" s="140" t="s">
        <v>194</v>
      </c>
      <c r="D223" s="140" t="s">
        <v>130</v>
      </c>
      <c r="E223" s="141" t="s">
        <v>361</v>
      </c>
      <c r="F223" s="142" t="s">
        <v>362</v>
      </c>
      <c r="G223" s="143" t="s">
        <v>146</v>
      </c>
      <c r="H223" s="144">
        <v>657</v>
      </c>
      <c r="I223" s="145"/>
      <c r="J223" s="146">
        <f>ROUND(I223*H223,2)</f>
        <v>0</v>
      </c>
      <c r="K223" s="142" t="s">
        <v>3</v>
      </c>
      <c r="L223" s="31"/>
      <c r="M223" s="147" t="s">
        <v>3</v>
      </c>
      <c r="N223" s="148" t="s">
        <v>50</v>
      </c>
      <c r="O223" s="50"/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7" t="s">
        <v>135</v>
      </c>
      <c r="AT223" s="17" t="s">
        <v>130</v>
      </c>
      <c r="AU223" s="17" t="s">
        <v>89</v>
      </c>
      <c r="AY223" s="17" t="s">
        <v>128</v>
      </c>
      <c r="BE223" s="151">
        <f>IF(N223="základní",J223,0)</f>
        <v>0</v>
      </c>
      <c r="BF223" s="151">
        <f>IF(N223="snížená",J223,0)</f>
        <v>0</v>
      </c>
      <c r="BG223" s="151">
        <f>IF(N223="zákl. přenesená",J223,0)</f>
        <v>0</v>
      </c>
      <c r="BH223" s="151">
        <f>IF(N223="sníž. přenesená",J223,0)</f>
        <v>0</v>
      </c>
      <c r="BI223" s="151">
        <f>IF(N223="nulová",J223,0)</f>
        <v>0</v>
      </c>
      <c r="BJ223" s="17" t="s">
        <v>23</v>
      </c>
      <c r="BK223" s="151">
        <f>ROUND(I223*H223,2)</f>
        <v>0</v>
      </c>
      <c r="BL223" s="17" t="s">
        <v>135</v>
      </c>
      <c r="BM223" s="17" t="s">
        <v>363</v>
      </c>
    </row>
    <row r="224" spans="2:65" s="11" customFormat="1" ht="10.199999999999999">
      <c r="B224" s="155"/>
      <c r="D224" s="152" t="s">
        <v>149</v>
      </c>
      <c r="E224" s="156" t="s">
        <v>3</v>
      </c>
      <c r="F224" s="157" t="s">
        <v>364</v>
      </c>
      <c r="H224" s="158">
        <v>657</v>
      </c>
      <c r="I224" s="159"/>
      <c r="L224" s="155"/>
      <c r="M224" s="160"/>
      <c r="N224" s="161"/>
      <c r="O224" s="161"/>
      <c r="P224" s="161"/>
      <c r="Q224" s="161"/>
      <c r="R224" s="161"/>
      <c r="S224" s="161"/>
      <c r="T224" s="162"/>
      <c r="AT224" s="156" t="s">
        <v>149</v>
      </c>
      <c r="AU224" s="156" t="s">
        <v>89</v>
      </c>
      <c r="AV224" s="11" t="s">
        <v>89</v>
      </c>
      <c r="AW224" s="11" t="s">
        <v>38</v>
      </c>
      <c r="AX224" s="11" t="s">
        <v>23</v>
      </c>
      <c r="AY224" s="156" t="s">
        <v>128</v>
      </c>
    </row>
    <row r="225" spans="2:65" s="1" customFormat="1" ht="16.5" customHeight="1">
      <c r="B225" s="139"/>
      <c r="C225" s="140" t="s">
        <v>365</v>
      </c>
      <c r="D225" s="140" t="s">
        <v>130</v>
      </c>
      <c r="E225" s="141" t="s">
        <v>366</v>
      </c>
      <c r="F225" s="142" t="s">
        <v>367</v>
      </c>
      <c r="G225" s="143" t="s">
        <v>146</v>
      </c>
      <c r="H225" s="144">
        <v>224</v>
      </c>
      <c r="I225" s="145"/>
      <c r="J225" s="146">
        <f>ROUND(I225*H225,2)</f>
        <v>0</v>
      </c>
      <c r="K225" s="142" t="s">
        <v>134</v>
      </c>
      <c r="L225" s="31"/>
      <c r="M225" s="147" t="s">
        <v>3</v>
      </c>
      <c r="N225" s="148" t="s">
        <v>50</v>
      </c>
      <c r="O225" s="50"/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7" t="s">
        <v>135</v>
      </c>
      <c r="AT225" s="17" t="s">
        <v>130</v>
      </c>
      <c r="AU225" s="17" t="s">
        <v>89</v>
      </c>
      <c r="AY225" s="17" t="s">
        <v>128</v>
      </c>
      <c r="BE225" s="151">
        <f>IF(N225="základní",J225,0)</f>
        <v>0</v>
      </c>
      <c r="BF225" s="151">
        <f>IF(N225="snížená",J225,0)</f>
        <v>0</v>
      </c>
      <c r="BG225" s="151">
        <f>IF(N225="zákl. přenesená",J225,0)</f>
        <v>0</v>
      </c>
      <c r="BH225" s="151">
        <f>IF(N225="sníž. přenesená",J225,0)</f>
        <v>0</v>
      </c>
      <c r="BI225" s="151">
        <f>IF(N225="nulová",J225,0)</f>
        <v>0</v>
      </c>
      <c r="BJ225" s="17" t="s">
        <v>23</v>
      </c>
      <c r="BK225" s="151">
        <f>ROUND(I225*H225,2)</f>
        <v>0</v>
      </c>
      <c r="BL225" s="17" t="s">
        <v>135</v>
      </c>
      <c r="BM225" s="17" t="s">
        <v>368</v>
      </c>
    </row>
    <row r="226" spans="2:65" s="11" customFormat="1" ht="10.199999999999999">
      <c r="B226" s="155"/>
      <c r="D226" s="152" t="s">
        <v>149</v>
      </c>
      <c r="E226" s="156" t="s">
        <v>3</v>
      </c>
      <c r="F226" s="157" t="s">
        <v>369</v>
      </c>
      <c r="H226" s="158">
        <v>224</v>
      </c>
      <c r="I226" s="159"/>
      <c r="L226" s="155"/>
      <c r="M226" s="160"/>
      <c r="N226" s="161"/>
      <c r="O226" s="161"/>
      <c r="P226" s="161"/>
      <c r="Q226" s="161"/>
      <c r="R226" s="161"/>
      <c r="S226" s="161"/>
      <c r="T226" s="162"/>
      <c r="AT226" s="156" t="s">
        <v>149</v>
      </c>
      <c r="AU226" s="156" t="s">
        <v>89</v>
      </c>
      <c r="AV226" s="11" t="s">
        <v>89</v>
      </c>
      <c r="AW226" s="11" t="s">
        <v>38</v>
      </c>
      <c r="AX226" s="11" t="s">
        <v>23</v>
      </c>
      <c r="AY226" s="156" t="s">
        <v>128</v>
      </c>
    </row>
    <row r="227" spans="2:65" s="1" customFormat="1" ht="16.5" customHeight="1">
      <c r="B227" s="139"/>
      <c r="C227" s="140" t="s">
        <v>329</v>
      </c>
      <c r="D227" s="140" t="s">
        <v>130</v>
      </c>
      <c r="E227" s="141" t="s">
        <v>370</v>
      </c>
      <c r="F227" s="142" t="s">
        <v>371</v>
      </c>
      <c r="G227" s="143" t="s">
        <v>146</v>
      </c>
      <c r="H227" s="144">
        <v>84</v>
      </c>
      <c r="I227" s="145"/>
      <c r="J227" s="146">
        <f>ROUND(I227*H227,2)</f>
        <v>0</v>
      </c>
      <c r="K227" s="142" t="s">
        <v>166</v>
      </c>
      <c r="L227" s="31"/>
      <c r="M227" s="147" t="s">
        <v>3</v>
      </c>
      <c r="N227" s="148" t="s">
        <v>50</v>
      </c>
      <c r="O227" s="50"/>
      <c r="P227" s="149">
        <f>O227*H227</f>
        <v>0</v>
      </c>
      <c r="Q227" s="149">
        <v>0</v>
      </c>
      <c r="R227" s="149">
        <f>Q227*H227</f>
        <v>0</v>
      </c>
      <c r="S227" s="149">
        <v>0</v>
      </c>
      <c r="T227" s="150">
        <f>S227*H227</f>
        <v>0</v>
      </c>
      <c r="AR227" s="17" t="s">
        <v>135</v>
      </c>
      <c r="AT227" s="17" t="s">
        <v>130</v>
      </c>
      <c r="AU227" s="17" t="s">
        <v>89</v>
      </c>
      <c r="AY227" s="17" t="s">
        <v>128</v>
      </c>
      <c r="BE227" s="151">
        <f>IF(N227="základní",J227,0)</f>
        <v>0</v>
      </c>
      <c r="BF227" s="151">
        <f>IF(N227="snížená",J227,0)</f>
        <v>0</v>
      </c>
      <c r="BG227" s="151">
        <f>IF(N227="zákl. přenesená",J227,0)</f>
        <v>0</v>
      </c>
      <c r="BH227" s="151">
        <f>IF(N227="sníž. přenesená",J227,0)</f>
        <v>0</v>
      </c>
      <c r="BI227" s="151">
        <f>IF(N227="nulová",J227,0)</f>
        <v>0</v>
      </c>
      <c r="BJ227" s="17" t="s">
        <v>23</v>
      </c>
      <c r="BK227" s="151">
        <f>ROUND(I227*H227,2)</f>
        <v>0</v>
      </c>
      <c r="BL227" s="17" t="s">
        <v>135</v>
      </c>
      <c r="BM227" s="17" t="s">
        <v>372</v>
      </c>
    </row>
    <row r="228" spans="2:65" s="11" customFormat="1" ht="10.199999999999999">
      <c r="B228" s="155"/>
      <c r="D228" s="152" t="s">
        <v>149</v>
      </c>
      <c r="E228" s="156" t="s">
        <v>3</v>
      </c>
      <c r="F228" s="157" t="s">
        <v>373</v>
      </c>
      <c r="H228" s="158">
        <v>84</v>
      </c>
      <c r="I228" s="159"/>
      <c r="L228" s="155"/>
      <c r="M228" s="160"/>
      <c r="N228" s="161"/>
      <c r="O228" s="161"/>
      <c r="P228" s="161"/>
      <c r="Q228" s="161"/>
      <c r="R228" s="161"/>
      <c r="S228" s="161"/>
      <c r="T228" s="162"/>
      <c r="AT228" s="156" t="s">
        <v>149</v>
      </c>
      <c r="AU228" s="156" t="s">
        <v>89</v>
      </c>
      <c r="AV228" s="11" t="s">
        <v>89</v>
      </c>
      <c r="AW228" s="11" t="s">
        <v>38</v>
      </c>
      <c r="AX228" s="11" t="s">
        <v>23</v>
      </c>
      <c r="AY228" s="156" t="s">
        <v>128</v>
      </c>
    </row>
    <row r="229" spans="2:65" s="1" customFormat="1" ht="16.5" customHeight="1">
      <c r="B229" s="139"/>
      <c r="C229" s="140" t="s">
        <v>374</v>
      </c>
      <c r="D229" s="140" t="s">
        <v>130</v>
      </c>
      <c r="E229" s="141" t="s">
        <v>375</v>
      </c>
      <c r="F229" s="142" t="s">
        <v>376</v>
      </c>
      <c r="G229" s="143" t="s">
        <v>146</v>
      </c>
      <c r="H229" s="144">
        <v>138</v>
      </c>
      <c r="I229" s="145"/>
      <c r="J229" s="146">
        <f>ROUND(I229*H229,2)</f>
        <v>0</v>
      </c>
      <c r="K229" s="142" t="s">
        <v>134</v>
      </c>
      <c r="L229" s="31"/>
      <c r="M229" s="147" t="s">
        <v>3</v>
      </c>
      <c r="N229" s="148" t="s">
        <v>50</v>
      </c>
      <c r="O229" s="50"/>
      <c r="P229" s="149">
        <f>O229*H229</f>
        <v>0</v>
      </c>
      <c r="Q229" s="149">
        <v>3.4000000000000002E-4</v>
      </c>
      <c r="R229" s="149">
        <f>Q229*H229</f>
        <v>4.6920000000000003E-2</v>
      </c>
      <c r="S229" s="149">
        <v>0</v>
      </c>
      <c r="T229" s="150">
        <f>S229*H229</f>
        <v>0</v>
      </c>
      <c r="AR229" s="17" t="s">
        <v>135</v>
      </c>
      <c r="AT229" s="17" t="s">
        <v>130</v>
      </c>
      <c r="AU229" s="17" t="s">
        <v>89</v>
      </c>
      <c r="AY229" s="17" t="s">
        <v>128</v>
      </c>
      <c r="BE229" s="151">
        <f>IF(N229="základní",J229,0)</f>
        <v>0</v>
      </c>
      <c r="BF229" s="151">
        <f>IF(N229="snížená",J229,0)</f>
        <v>0</v>
      </c>
      <c r="BG229" s="151">
        <f>IF(N229="zákl. přenesená",J229,0)</f>
        <v>0</v>
      </c>
      <c r="BH229" s="151">
        <f>IF(N229="sníž. přenesená",J229,0)</f>
        <v>0</v>
      </c>
      <c r="BI229" s="151">
        <f>IF(N229="nulová",J229,0)</f>
        <v>0</v>
      </c>
      <c r="BJ229" s="17" t="s">
        <v>23</v>
      </c>
      <c r="BK229" s="151">
        <f>ROUND(I229*H229,2)</f>
        <v>0</v>
      </c>
      <c r="BL229" s="17" t="s">
        <v>135</v>
      </c>
      <c r="BM229" s="17" t="s">
        <v>377</v>
      </c>
    </row>
    <row r="230" spans="2:65" s="1" customFormat="1" ht="38.4">
      <c r="B230" s="31"/>
      <c r="D230" s="152" t="s">
        <v>137</v>
      </c>
      <c r="F230" s="153" t="s">
        <v>378</v>
      </c>
      <c r="I230" s="85"/>
      <c r="L230" s="31"/>
      <c r="M230" s="154"/>
      <c r="N230" s="50"/>
      <c r="O230" s="50"/>
      <c r="P230" s="50"/>
      <c r="Q230" s="50"/>
      <c r="R230" s="50"/>
      <c r="S230" s="50"/>
      <c r="T230" s="51"/>
      <c r="AT230" s="17" t="s">
        <v>137</v>
      </c>
      <c r="AU230" s="17" t="s">
        <v>89</v>
      </c>
    </row>
    <row r="231" spans="2:65" s="11" customFormat="1" ht="10.199999999999999">
      <c r="B231" s="155"/>
      <c r="D231" s="152" t="s">
        <v>149</v>
      </c>
      <c r="E231" s="156" t="s">
        <v>3</v>
      </c>
      <c r="F231" s="157" t="s">
        <v>379</v>
      </c>
      <c r="H231" s="158">
        <v>138</v>
      </c>
      <c r="I231" s="159"/>
      <c r="L231" s="155"/>
      <c r="M231" s="160"/>
      <c r="N231" s="161"/>
      <c r="O231" s="161"/>
      <c r="P231" s="161"/>
      <c r="Q231" s="161"/>
      <c r="R231" s="161"/>
      <c r="S231" s="161"/>
      <c r="T231" s="162"/>
      <c r="AT231" s="156" t="s">
        <v>149</v>
      </c>
      <c r="AU231" s="156" t="s">
        <v>89</v>
      </c>
      <c r="AV231" s="11" t="s">
        <v>89</v>
      </c>
      <c r="AW231" s="11" t="s">
        <v>38</v>
      </c>
      <c r="AX231" s="11" t="s">
        <v>23</v>
      </c>
      <c r="AY231" s="156" t="s">
        <v>128</v>
      </c>
    </row>
    <row r="232" spans="2:65" s="1" customFormat="1" ht="16.5" customHeight="1">
      <c r="B232" s="139"/>
      <c r="C232" s="140" t="s">
        <v>380</v>
      </c>
      <c r="D232" s="140" t="s">
        <v>130</v>
      </c>
      <c r="E232" s="141" t="s">
        <v>381</v>
      </c>
      <c r="F232" s="142" t="s">
        <v>382</v>
      </c>
      <c r="G232" s="143" t="s">
        <v>146</v>
      </c>
      <c r="H232" s="144">
        <v>450</v>
      </c>
      <c r="I232" s="145"/>
      <c r="J232" s="146">
        <f>ROUND(I232*H232,2)</f>
        <v>0</v>
      </c>
      <c r="K232" s="142" t="s">
        <v>134</v>
      </c>
      <c r="L232" s="31"/>
      <c r="M232" s="147" t="s">
        <v>3</v>
      </c>
      <c r="N232" s="148" t="s">
        <v>50</v>
      </c>
      <c r="O232" s="50"/>
      <c r="P232" s="149">
        <f>O232*H232</f>
        <v>0</v>
      </c>
      <c r="Q232" s="149">
        <v>7.1000000000000002E-4</v>
      </c>
      <c r="R232" s="149">
        <f>Q232*H232</f>
        <v>0.31950000000000001</v>
      </c>
      <c r="S232" s="149">
        <v>0</v>
      </c>
      <c r="T232" s="150">
        <f>S232*H232</f>
        <v>0</v>
      </c>
      <c r="AR232" s="17" t="s">
        <v>135</v>
      </c>
      <c r="AT232" s="17" t="s">
        <v>130</v>
      </c>
      <c r="AU232" s="17" t="s">
        <v>89</v>
      </c>
      <c r="AY232" s="17" t="s">
        <v>128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7" t="s">
        <v>23</v>
      </c>
      <c r="BK232" s="151">
        <f>ROUND(I232*H232,2)</f>
        <v>0</v>
      </c>
      <c r="BL232" s="17" t="s">
        <v>135</v>
      </c>
      <c r="BM232" s="17" t="s">
        <v>383</v>
      </c>
    </row>
    <row r="233" spans="2:65" s="11" customFormat="1" ht="10.199999999999999">
      <c r="B233" s="155"/>
      <c r="D233" s="152" t="s">
        <v>149</v>
      </c>
      <c r="E233" s="156" t="s">
        <v>3</v>
      </c>
      <c r="F233" s="157" t="s">
        <v>384</v>
      </c>
      <c r="H233" s="158">
        <v>450</v>
      </c>
      <c r="I233" s="159"/>
      <c r="L233" s="155"/>
      <c r="M233" s="160"/>
      <c r="N233" s="161"/>
      <c r="O233" s="161"/>
      <c r="P233" s="161"/>
      <c r="Q233" s="161"/>
      <c r="R233" s="161"/>
      <c r="S233" s="161"/>
      <c r="T233" s="162"/>
      <c r="AT233" s="156" t="s">
        <v>149</v>
      </c>
      <c r="AU233" s="156" t="s">
        <v>89</v>
      </c>
      <c r="AV233" s="11" t="s">
        <v>89</v>
      </c>
      <c r="AW233" s="11" t="s">
        <v>38</v>
      </c>
      <c r="AX233" s="11" t="s">
        <v>23</v>
      </c>
      <c r="AY233" s="156" t="s">
        <v>128</v>
      </c>
    </row>
    <row r="234" spans="2:65" s="1" customFormat="1" ht="22.5" customHeight="1">
      <c r="B234" s="139"/>
      <c r="C234" s="140" t="s">
        <v>385</v>
      </c>
      <c r="D234" s="140" t="s">
        <v>130</v>
      </c>
      <c r="E234" s="141" t="s">
        <v>386</v>
      </c>
      <c r="F234" s="142" t="s">
        <v>387</v>
      </c>
      <c r="G234" s="143" t="s">
        <v>146</v>
      </c>
      <c r="H234" s="144">
        <v>84</v>
      </c>
      <c r="I234" s="145"/>
      <c r="J234" s="146">
        <f>ROUND(I234*H234,2)</f>
        <v>0</v>
      </c>
      <c r="K234" s="142" t="s">
        <v>166</v>
      </c>
      <c r="L234" s="31"/>
      <c r="M234" s="147" t="s">
        <v>3</v>
      </c>
      <c r="N234" s="148" t="s">
        <v>50</v>
      </c>
      <c r="O234" s="50"/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AR234" s="17" t="s">
        <v>135</v>
      </c>
      <c r="AT234" s="17" t="s">
        <v>130</v>
      </c>
      <c r="AU234" s="17" t="s">
        <v>89</v>
      </c>
      <c r="AY234" s="17" t="s">
        <v>128</v>
      </c>
      <c r="BE234" s="151">
        <f>IF(N234="základní",J234,0)</f>
        <v>0</v>
      </c>
      <c r="BF234" s="151">
        <f>IF(N234="snížená",J234,0)</f>
        <v>0</v>
      </c>
      <c r="BG234" s="151">
        <f>IF(N234="zákl. přenesená",J234,0)</f>
        <v>0</v>
      </c>
      <c r="BH234" s="151">
        <f>IF(N234="sníž. přenesená",J234,0)</f>
        <v>0</v>
      </c>
      <c r="BI234" s="151">
        <f>IF(N234="nulová",J234,0)</f>
        <v>0</v>
      </c>
      <c r="BJ234" s="17" t="s">
        <v>23</v>
      </c>
      <c r="BK234" s="151">
        <f>ROUND(I234*H234,2)</f>
        <v>0</v>
      </c>
      <c r="BL234" s="17" t="s">
        <v>135</v>
      </c>
      <c r="BM234" s="17" t="s">
        <v>388</v>
      </c>
    </row>
    <row r="235" spans="2:65" s="1" customFormat="1" ht="28.8">
      <c r="B235" s="31"/>
      <c r="D235" s="152" t="s">
        <v>137</v>
      </c>
      <c r="F235" s="153" t="s">
        <v>389</v>
      </c>
      <c r="I235" s="85"/>
      <c r="L235" s="31"/>
      <c r="M235" s="154"/>
      <c r="N235" s="50"/>
      <c r="O235" s="50"/>
      <c r="P235" s="50"/>
      <c r="Q235" s="50"/>
      <c r="R235" s="50"/>
      <c r="S235" s="50"/>
      <c r="T235" s="51"/>
      <c r="AT235" s="17" t="s">
        <v>137</v>
      </c>
      <c r="AU235" s="17" t="s">
        <v>89</v>
      </c>
    </row>
    <row r="236" spans="2:65" s="11" customFormat="1" ht="10.199999999999999">
      <c r="B236" s="155"/>
      <c r="D236" s="152" t="s">
        <v>149</v>
      </c>
      <c r="E236" s="156" t="s">
        <v>3</v>
      </c>
      <c r="F236" s="157" t="s">
        <v>373</v>
      </c>
      <c r="H236" s="158">
        <v>84</v>
      </c>
      <c r="I236" s="159"/>
      <c r="L236" s="155"/>
      <c r="M236" s="160"/>
      <c r="N236" s="161"/>
      <c r="O236" s="161"/>
      <c r="P236" s="161"/>
      <c r="Q236" s="161"/>
      <c r="R236" s="161"/>
      <c r="S236" s="161"/>
      <c r="T236" s="162"/>
      <c r="AT236" s="156" t="s">
        <v>149</v>
      </c>
      <c r="AU236" s="156" t="s">
        <v>89</v>
      </c>
      <c r="AV236" s="11" t="s">
        <v>89</v>
      </c>
      <c r="AW236" s="11" t="s">
        <v>38</v>
      </c>
      <c r="AX236" s="11" t="s">
        <v>23</v>
      </c>
      <c r="AY236" s="156" t="s">
        <v>128</v>
      </c>
    </row>
    <row r="237" spans="2:65" s="1" customFormat="1" ht="22.5" customHeight="1">
      <c r="B237" s="139"/>
      <c r="C237" s="140" t="s">
        <v>390</v>
      </c>
      <c r="D237" s="140" t="s">
        <v>130</v>
      </c>
      <c r="E237" s="141" t="s">
        <v>391</v>
      </c>
      <c r="F237" s="142" t="s">
        <v>392</v>
      </c>
      <c r="G237" s="143" t="s">
        <v>146</v>
      </c>
      <c r="H237" s="144">
        <v>228</v>
      </c>
      <c r="I237" s="145"/>
      <c r="J237" s="146">
        <f>ROUND(I237*H237,2)</f>
        <v>0</v>
      </c>
      <c r="K237" s="142" t="s">
        <v>134</v>
      </c>
      <c r="L237" s="31"/>
      <c r="M237" s="147" t="s">
        <v>3</v>
      </c>
      <c r="N237" s="148" t="s">
        <v>50</v>
      </c>
      <c r="O237" s="50"/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7" t="s">
        <v>135</v>
      </c>
      <c r="AT237" s="17" t="s">
        <v>130</v>
      </c>
      <c r="AU237" s="17" t="s">
        <v>89</v>
      </c>
      <c r="AY237" s="17" t="s">
        <v>128</v>
      </c>
      <c r="BE237" s="151">
        <f>IF(N237="základní",J237,0)</f>
        <v>0</v>
      </c>
      <c r="BF237" s="151">
        <f>IF(N237="snížená",J237,0)</f>
        <v>0</v>
      </c>
      <c r="BG237" s="151">
        <f>IF(N237="zákl. přenesená",J237,0)</f>
        <v>0</v>
      </c>
      <c r="BH237" s="151">
        <f>IF(N237="sníž. přenesená",J237,0)</f>
        <v>0</v>
      </c>
      <c r="BI237" s="151">
        <f>IF(N237="nulová",J237,0)</f>
        <v>0</v>
      </c>
      <c r="BJ237" s="17" t="s">
        <v>23</v>
      </c>
      <c r="BK237" s="151">
        <f>ROUND(I237*H237,2)</f>
        <v>0</v>
      </c>
      <c r="BL237" s="17" t="s">
        <v>135</v>
      </c>
      <c r="BM237" s="17" t="s">
        <v>393</v>
      </c>
    </row>
    <row r="238" spans="2:65" s="1" customFormat="1" ht="28.8">
      <c r="B238" s="31"/>
      <c r="D238" s="152" t="s">
        <v>137</v>
      </c>
      <c r="F238" s="153" t="s">
        <v>394</v>
      </c>
      <c r="I238" s="85"/>
      <c r="L238" s="31"/>
      <c r="M238" s="154"/>
      <c r="N238" s="50"/>
      <c r="O238" s="50"/>
      <c r="P238" s="50"/>
      <c r="Q238" s="50"/>
      <c r="R238" s="50"/>
      <c r="S238" s="50"/>
      <c r="T238" s="51"/>
      <c r="AT238" s="17" t="s">
        <v>137</v>
      </c>
      <c r="AU238" s="17" t="s">
        <v>89</v>
      </c>
    </row>
    <row r="239" spans="2:65" s="11" customFormat="1" ht="10.199999999999999">
      <c r="B239" s="155"/>
      <c r="D239" s="152" t="s">
        <v>149</v>
      </c>
      <c r="E239" s="156" t="s">
        <v>3</v>
      </c>
      <c r="F239" s="157" t="s">
        <v>395</v>
      </c>
      <c r="H239" s="158">
        <v>228</v>
      </c>
      <c r="I239" s="159"/>
      <c r="L239" s="155"/>
      <c r="M239" s="160"/>
      <c r="N239" s="161"/>
      <c r="O239" s="161"/>
      <c r="P239" s="161"/>
      <c r="Q239" s="161"/>
      <c r="R239" s="161"/>
      <c r="S239" s="161"/>
      <c r="T239" s="162"/>
      <c r="AT239" s="156" t="s">
        <v>149</v>
      </c>
      <c r="AU239" s="156" t="s">
        <v>89</v>
      </c>
      <c r="AV239" s="11" t="s">
        <v>89</v>
      </c>
      <c r="AW239" s="11" t="s">
        <v>38</v>
      </c>
      <c r="AX239" s="11" t="s">
        <v>23</v>
      </c>
      <c r="AY239" s="156" t="s">
        <v>128</v>
      </c>
    </row>
    <row r="240" spans="2:65" s="1" customFormat="1" ht="22.5" customHeight="1">
      <c r="B240" s="139"/>
      <c r="C240" s="140" t="s">
        <v>396</v>
      </c>
      <c r="D240" s="140" t="s">
        <v>130</v>
      </c>
      <c r="E240" s="141" t="s">
        <v>397</v>
      </c>
      <c r="F240" s="142" t="s">
        <v>398</v>
      </c>
      <c r="G240" s="143" t="s">
        <v>146</v>
      </c>
      <c r="H240" s="144">
        <v>138</v>
      </c>
      <c r="I240" s="145"/>
      <c r="J240" s="146">
        <f>ROUND(I240*H240,2)</f>
        <v>0</v>
      </c>
      <c r="K240" s="142" t="s">
        <v>134</v>
      </c>
      <c r="L240" s="31"/>
      <c r="M240" s="147" t="s">
        <v>3</v>
      </c>
      <c r="N240" s="148" t="s">
        <v>50</v>
      </c>
      <c r="O240" s="50"/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AR240" s="17" t="s">
        <v>135</v>
      </c>
      <c r="AT240" s="17" t="s">
        <v>130</v>
      </c>
      <c r="AU240" s="17" t="s">
        <v>89</v>
      </c>
      <c r="AY240" s="17" t="s">
        <v>128</v>
      </c>
      <c r="BE240" s="151">
        <f>IF(N240="základní",J240,0)</f>
        <v>0</v>
      </c>
      <c r="BF240" s="151">
        <f>IF(N240="snížená",J240,0)</f>
        <v>0</v>
      </c>
      <c r="BG240" s="151">
        <f>IF(N240="zákl. přenesená",J240,0)</f>
        <v>0</v>
      </c>
      <c r="BH240" s="151">
        <f>IF(N240="sníž. přenesená",J240,0)</f>
        <v>0</v>
      </c>
      <c r="BI240" s="151">
        <f>IF(N240="nulová",J240,0)</f>
        <v>0</v>
      </c>
      <c r="BJ240" s="17" t="s">
        <v>23</v>
      </c>
      <c r="BK240" s="151">
        <f>ROUND(I240*H240,2)</f>
        <v>0</v>
      </c>
      <c r="BL240" s="17" t="s">
        <v>135</v>
      </c>
      <c r="BM240" s="17" t="s">
        <v>399</v>
      </c>
    </row>
    <row r="241" spans="2:65" s="1" customFormat="1" ht="28.8">
      <c r="B241" s="31"/>
      <c r="D241" s="152" t="s">
        <v>137</v>
      </c>
      <c r="F241" s="153" t="s">
        <v>400</v>
      </c>
      <c r="I241" s="85"/>
      <c r="L241" s="31"/>
      <c r="M241" s="154"/>
      <c r="N241" s="50"/>
      <c r="O241" s="50"/>
      <c r="P241" s="50"/>
      <c r="Q241" s="50"/>
      <c r="R241" s="50"/>
      <c r="S241" s="50"/>
      <c r="T241" s="51"/>
      <c r="AT241" s="17" t="s">
        <v>137</v>
      </c>
      <c r="AU241" s="17" t="s">
        <v>89</v>
      </c>
    </row>
    <row r="242" spans="2:65" s="11" customFormat="1" ht="10.199999999999999">
      <c r="B242" s="155"/>
      <c r="D242" s="152" t="s">
        <v>149</v>
      </c>
      <c r="E242" s="156" t="s">
        <v>3</v>
      </c>
      <c r="F242" s="157" t="s">
        <v>401</v>
      </c>
      <c r="H242" s="158">
        <v>138</v>
      </c>
      <c r="I242" s="159"/>
      <c r="L242" s="155"/>
      <c r="M242" s="160"/>
      <c r="N242" s="161"/>
      <c r="O242" s="161"/>
      <c r="P242" s="161"/>
      <c r="Q242" s="161"/>
      <c r="R242" s="161"/>
      <c r="S242" s="161"/>
      <c r="T242" s="162"/>
      <c r="AT242" s="156" t="s">
        <v>149</v>
      </c>
      <c r="AU242" s="156" t="s">
        <v>89</v>
      </c>
      <c r="AV242" s="11" t="s">
        <v>89</v>
      </c>
      <c r="AW242" s="11" t="s">
        <v>38</v>
      </c>
      <c r="AX242" s="11" t="s">
        <v>23</v>
      </c>
      <c r="AY242" s="156" t="s">
        <v>128</v>
      </c>
    </row>
    <row r="243" spans="2:65" s="1" customFormat="1" ht="22.5" customHeight="1">
      <c r="B243" s="139"/>
      <c r="C243" s="140" t="s">
        <v>402</v>
      </c>
      <c r="D243" s="140" t="s">
        <v>130</v>
      </c>
      <c r="E243" s="141" t="s">
        <v>403</v>
      </c>
      <c r="F243" s="142" t="s">
        <v>404</v>
      </c>
      <c r="G243" s="143" t="s">
        <v>146</v>
      </c>
      <c r="H243" s="144">
        <v>138</v>
      </c>
      <c r="I243" s="145"/>
      <c r="J243" s="146">
        <f>ROUND(I243*H243,2)</f>
        <v>0</v>
      </c>
      <c r="K243" s="142" t="s">
        <v>134</v>
      </c>
      <c r="L243" s="31"/>
      <c r="M243" s="147" t="s">
        <v>3</v>
      </c>
      <c r="N243" s="148" t="s">
        <v>50</v>
      </c>
      <c r="O243" s="50"/>
      <c r="P243" s="149">
        <f>O243*H243</f>
        <v>0</v>
      </c>
      <c r="Q243" s="149">
        <v>0</v>
      </c>
      <c r="R243" s="149">
        <f>Q243*H243</f>
        <v>0</v>
      </c>
      <c r="S243" s="149">
        <v>0</v>
      </c>
      <c r="T243" s="150">
        <f>S243*H243</f>
        <v>0</v>
      </c>
      <c r="AR243" s="17" t="s">
        <v>135</v>
      </c>
      <c r="AT243" s="17" t="s">
        <v>130</v>
      </c>
      <c r="AU243" s="17" t="s">
        <v>89</v>
      </c>
      <c r="AY243" s="17" t="s">
        <v>128</v>
      </c>
      <c r="BE243" s="151">
        <f>IF(N243="základní",J243,0)</f>
        <v>0</v>
      </c>
      <c r="BF243" s="151">
        <f>IF(N243="snížená",J243,0)</f>
        <v>0</v>
      </c>
      <c r="BG243" s="151">
        <f>IF(N243="zákl. přenesená",J243,0)</f>
        <v>0</v>
      </c>
      <c r="BH243" s="151">
        <f>IF(N243="sníž. přenesená",J243,0)</f>
        <v>0</v>
      </c>
      <c r="BI243" s="151">
        <f>IF(N243="nulová",J243,0)</f>
        <v>0</v>
      </c>
      <c r="BJ243" s="17" t="s">
        <v>23</v>
      </c>
      <c r="BK243" s="151">
        <f>ROUND(I243*H243,2)</f>
        <v>0</v>
      </c>
      <c r="BL243" s="17" t="s">
        <v>135</v>
      </c>
      <c r="BM243" s="17" t="s">
        <v>405</v>
      </c>
    </row>
    <row r="244" spans="2:65" s="1" customFormat="1" ht="28.8">
      <c r="B244" s="31"/>
      <c r="D244" s="152" t="s">
        <v>137</v>
      </c>
      <c r="F244" s="153" t="s">
        <v>406</v>
      </c>
      <c r="I244" s="85"/>
      <c r="L244" s="31"/>
      <c r="M244" s="154"/>
      <c r="N244" s="50"/>
      <c r="O244" s="50"/>
      <c r="P244" s="50"/>
      <c r="Q244" s="50"/>
      <c r="R244" s="50"/>
      <c r="S244" s="50"/>
      <c r="T244" s="51"/>
      <c r="AT244" s="17" t="s">
        <v>137</v>
      </c>
      <c r="AU244" s="17" t="s">
        <v>89</v>
      </c>
    </row>
    <row r="245" spans="2:65" s="11" customFormat="1" ht="10.199999999999999">
      <c r="B245" s="155"/>
      <c r="D245" s="152" t="s">
        <v>149</v>
      </c>
      <c r="E245" s="156" t="s">
        <v>3</v>
      </c>
      <c r="F245" s="157" t="s">
        <v>401</v>
      </c>
      <c r="H245" s="158">
        <v>138</v>
      </c>
      <c r="I245" s="159"/>
      <c r="L245" s="155"/>
      <c r="M245" s="160"/>
      <c r="N245" s="161"/>
      <c r="O245" s="161"/>
      <c r="P245" s="161"/>
      <c r="Q245" s="161"/>
      <c r="R245" s="161"/>
      <c r="S245" s="161"/>
      <c r="T245" s="162"/>
      <c r="AT245" s="156" t="s">
        <v>149</v>
      </c>
      <c r="AU245" s="156" t="s">
        <v>89</v>
      </c>
      <c r="AV245" s="11" t="s">
        <v>89</v>
      </c>
      <c r="AW245" s="11" t="s">
        <v>38</v>
      </c>
      <c r="AX245" s="11" t="s">
        <v>23</v>
      </c>
      <c r="AY245" s="156" t="s">
        <v>128</v>
      </c>
    </row>
    <row r="246" spans="2:65" s="1" customFormat="1" ht="33.75" customHeight="1">
      <c r="B246" s="139"/>
      <c r="C246" s="140" t="s">
        <v>407</v>
      </c>
      <c r="D246" s="140" t="s">
        <v>130</v>
      </c>
      <c r="E246" s="141" t="s">
        <v>408</v>
      </c>
      <c r="F246" s="142" t="s">
        <v>409</v>
      </c>
      <c r="G246" s="143" t="s">
        <v>146</v>
      </c>
      <c r="H246" s="144">
        <v>452.68</v>
      </c>
      <c r="I246" s="145"/>
      <c r="J246" s="146">
        <f>ROUND(I246*H246,2)</f>
        <v>0</v>
      </c>
      <c r="K246" s="142" t="s">
        <v>166</v>
      </c>
      <c r="L246" s="31"/>
      <c r="M246" s="147" t="s">
        <v>3</v>
      </c>
      <c r="N246" s="148" t="s">
        <v>50</v>
      </c>
      <c r="O246" s="50"/>
      <c r="P246" s="149">
        <f>O246*H246</f>
        <v>0</v>
      </c>
      <c r="Q246" s="149">
        <v>8.4250000000000005E-2</v>
      </c>
      <c r="R246" s="149">
        <f>Q246*H246</f>
        <v>38.138290000000005</v>
      </c>
      <c r="S246" s="149">
        <v>0</v>
      </c>
      <c r="T246" s="150">
        <f>S246*H246</f>
        <v>0</v>
      </c>
      <c r="AR246" s="17" t="s">
        <v>135</v>
      </c>
      <c r="AT246" s="17" t="s">
        <v>130</v>
      </c>
      <c r="AU246" s="17" t="s">
        <v>89</v>
      </c>
      <c r="AY246" s="17" t="s">
        <v>128</v>
      </c>
      <c r="BE246" s="151">
        <f>IF(N246="základní",J246,0)</f>
        <v>0</v>
      </c>
      <c r="BF246" s="151">
        <f>IF(N246="snížená",J246,0)</f>
        <v>0</v>
      </c>
      <c r="BG246" s="151">
        <f>IF(N246="zákl. přenesená",J246,0)</f>
        <v>0</v>
      </c>
      <c r="BH246" s="151">
        <f>IF(N246="sníž. přenesená",J246,0)</f>
        <v>0</v>
      </c>
      <c r="BI246" s="151">
        <f>IF(N246="nulová",J246,0)</f>
        <v>0</v>
      </c>
      <c r="BJ246" s="17" t="s">
        <v>23</v>
      </c>
      <c r="BK246" s="151">
        <f>ROUND(I246*H246,2)</f>
        <v>0</v>
      </c>
      <c r="BL246" s="17" t="s">
        <v>135</v>
      </c>
      <c r="BM246" s="17" t="s">
        <v>410</v>
      </c>
    </row>
    <row r="247" spans="2:65" s="1" customFormat="1" ht="124.8">
      <c r="B247" s="31"/>
      <c r="D247" s="152" t="s">
        <v>137</v>
      </c>
      <c r="F247" s="153" t="s">
        <v>411</v>
      </c>
      <c r="I247" s="85"/>
      <c r="L247" s="31"/>
      <c r="M247" s="154"/>
      <c r="N247" s="50"/>
      <c r="O247" s="50"/>
      <c r="P247" s="50"/>
      <c r="Q247" s="50"/>
      <c r="R247" s="50"/>
      <c r="S247" s="50"/>
      <c r="T247" s="51"/>
      <c r="AT247" s="17" t="s">
        <v>137</v>
      </c>
      <c r="AU247" s="17" t="s">
        <v>89</v>
      </c>
    </row>
    <row r="248" spans="2:65" s="11" customFormat="1" ht="10.199999999999999">
      <c r="B248" s="155"/>
      <c r="D248" s="152" t="s">
        <v>149</v>
      </c>
      <c r="E248" s="156" t="s">
        <v>3</v>
      </c>
      <c r="F248" s="157" t="s">
        <v>412</v>
      </c>
      <c r="H248" s="158">
        <v>452.68</v>
      </c>
      <c r="I248" s="159"/>
      <c r="L248" s="155"/>
      <c r="M248" s="160"/>
      <c r="N248" s="161"/>
      <c r="O248" s="161"/>
      <c r="P248" s="161"/>
      <c r="Q248" s="161"/>
      <c r="R248" s="161"/>
      <c r="S248" s="161"/>
      <c r="T248" s="162"/>
      <c r="AT248" s="156" t="s">
        <v>149</v>
      </c>
      <c r="AU248" s="156" t="s">
        <v>89</v>
      </c>
      <c r="AV248" s="11" t="s">
        <v>89</v>
      </c>
      <c r="AW248" s="11" t="s">
        <v>38</v>
      </c>
      <c r="AX248" s="11" t="s">
        <v>23</v>
      </c>
      <c r="AY248" s="156" t="s">
        <v>128</v>
      </c>
    </row>
    <row r="249" spans="2:65" s="1" customFormat="1" ht="16.5" customHeight="1">
      <c r="B249" s="139"/>
      <c r="C249" s="178" t="s">
        <v>413</v>
      </c>
      <c r="D249" s="178" t="s">
        <v>305</v>
      </c>
      <c r="E249" s="179" t="s">
        <v>414</v>
      </c>
      <c r="F249" s="180" t="s">
        <v>415</v>
      </c>
      <c r="G249" s="181" t="s">
        <v>146</v>
      </c>
      <c r="H249" s="182">
        <v>8</v>
      </c>
      <c r="I249" s="183"/>
      <c r="J249" s="184">
        <f>ROUND(I249*H249,2)</f>
        <v>0</v>
      </c>
      <c r="K249" s="180" t="s">
        <v>3</v>
      </c>
      <c r="L249" s="185"/>
      <c r="M249" s="186" t="s">
        <v>3</v>
      </c>
      <c r="N249" s="187" t="s">
        <v>50</v>
      </c>
      <c r="O249" s="50"/>
      <c r="P249" s="149">
        <f>O249*H249</f>
        <v>0</v>
      </c>
      <c r="Q249" s="149">
        <v>0.183</v>
      </c>
      <c r="R249" s="149">
        <f>Q249*H249</f>
        <v>1.464</v>
      </c>
      <c r="S249" s="149">
        <v>0</v>
      </c>
      <c r="T249" s="150">
        <f>S249*H249</f>
        <v>0</v>
      </c>
      <c r="AR249" s="17" t="s">
        <v>173</v>
      </c>
      <c r="AT249" s="17" t="s">
        <v>305</v>
      </c>
      <c r="AU249" s="17" t="s">
        <v>89</v>
      </c>
      <c r="AY249" s="17" t="s">
        <v>128</v>
      </c>
      <c r="BE249" s="151">
        <f>IF(N249="základní",J249,0)</f>
        <v>0</v>
      </c>
      <c r="BF249" s="151">
        <f>IF(N249="snížená",J249,0)</f>
        <v>0</v>
      </c>
      <c r="BG249" s="151">
        <f>IF(N249="zákl. přenesená",J249,0)</f>
        <v>0</v>
      </c>
      <c r="BH249" s="151">
        <f>IF(N249="sníž. přenesená",J249,0)</f>
        <v>0</v>
      </c>
      <c r="BI249" s="151">
        <f>IF(N249="nulová",J249,0)</f>
        <v>0</v>
      </c>
      <c r="BJ249" s="17" t="s">
        <v>23</v>
      </c>
      <c r="BK249" s="151">
        <f>ROUND(I249*H249,2)</f>
        <v>0</v>
      </c>
      <c r="BL249" s="17" t="s">
        <v>135</v>
      </c>
      <c r="BM249" s="17" t="s">
        <v>416</v>
      </c>
    </row>
    <row r="250" spans="2:65" s="11" customFormat="1" ht="10.199999999999999">
      <c r="B250" s="155"/>
      <c r="D250" s="152" t="s">
        <v>149</v>
      </c>
      <c r="E250" s="156" t="s">
        <v>3</v>
      </c>
      <c r="F250" s="157" t="s">
        <v>417</v>
      </c>
      <c r="H250" s="158">
        <v>8</v>
      </c>
      <c r="I250" s="159"/>
      <c r="L250" s="155"/>
      <c r="M250" s="160"/>
      <c r="N250" s="161"/>
      <c r="O250" s="161"/>
      <c r="P250" s="161"/>
      <c r="Q250" s="161"/>
      <c r="R250" s="161"/>
      <c r="S250" s="161"/>
      <c r="T250" s="162"/>
      <c r="AT250" s="156" t="s">
        <v>149</v>
      </c>
      <c r="AU250" s="156" t="s">
        <v>89</v>
      </c>
      <c r="AV250" s="11" t="s">
        <v>89</v>
      </c>
      <c r="AW250" s="11" t="s">
        <v>38</v>
      </c>
      <c r="AX250" s="11" t="s">
        <v>79</v>
      </c>
      <c r="AY250" s="156" t="s">
        <v>128</v>
      </c>
    </row>
    <row r="251" spans="2:65" s="1" customFormat="1" ht="16.5" customHeight="1">
      <c r="B251" s="139"/>
      <c r="C251" s="178" t="s">
        <v>418</v>
      </c>
      <c r="D251" s="178" t="s">
        <v>305</v>
      </c>
      <c r="E251" s="179" t="s">
        <v>419</v>
      </c>
      <c r="F251" s="180" t="s">
        <v>420</v>
      </c>
      <c r="G251" s="181" t="s">
        <v>146</v>
      </c>
      <c r="H251" s="182">
        <v>444.68</v>
      </c>
      <c r="I251" s="183"/>
      <c r="J251" s="184">
        <f>ROUND(I251*H251,2)</f>
        <v>0</v>
      </c>
      <c r="K251" s="180" t="s">
        <v>134</v>
      </c>
      <c r="L251" s="185"/>
      <c r="M251" s="186" t="s">
        <v>3</v>
      </c>
      <c r="N251" s="187" t="s">
        <v>50</v>
      </c>
      <c r="O251" s="50"/>
      <c r="P251" s="149">
        <f>O251*H251</f>
        <v>0</v>
      </c>
      <c r="Q251" s="149">
        <v>0.113</v>
      </c>
      <c r="R251" s="149">
        <f>Q251*H251</f>
        <v>50.248840000000001</v>
      </c>
      <c r="S251" s="149">
        <v>0</v>
      </c>
      <c r="T251" s="150">
        <f>S251*H251</f>
        <v>0</v>
      </c>
      <c r="AR251" s="17" t="s">
        <v>173</v>
      </c>
      <c r="AT251" s="17" t="s">
        <v>305</v>
      </c>
      <c r="AU251" s="17" t="s">
        <v>89</v>
      </c>
      <c r="AY251" s="17" t="s">
        <v>128</v>
      </c>
      <c r="BE251" s="151">
        <f>IF(N251="základní",J251,0)</f>
        <v>0</v>
      </c>
      <c r="BF251" s="151">
        <f>IF(N251="snížená",J251,0)</f>
        <v>0</v>
      </c>
      <c r="BG251" s="151">
        <f>IF(N251="zákl. přenesená",J251,0)</f>
        <v>0</v>
      </c>
      <c r="BH251" s="151">
        <f>IF(N251="sníž. přenesená",J251,0)</f>
        <v>0</v>
      </c>
      <c r="BI251" s="151">
        <f>IF(N251="nulová",J251,0)</f>
        <v>0</v>
      </c>
      <c r="BJ251" s="17" t="s">
        <v>23</v>
      </c>
      <c r="BK251" s="151">
        <f>ROUND(I251*H251,2)</f>
        <v>0</v>
      </c>
      <c r="BL251" s="17" t="s">
        <v>135</v>
      </c>
      <c r="BM251" s="17" t="s">
        <v>421</v>
      </c>
    </row>
    <row r="252" spans="2:65" s="1" customFormat="1" ht="19.2">
      <c r="B252" s="31"/>
      <c r="D252" s="152" t="s">
        <v>183</v>
      </c>
      <c r="F252" s="153" t="s">
        <v>334</v>
      </c>
      <c r="I252" s="85"/>
      <c r="L252" s="31"/>
      <c r="M252" s="154"/>
      <c r="N252" s="50"/>
      <c r="O252" s="50"/>
      <c r="P252" s="50"/>
      <c r="Q252" s="50"/>
      <c r="R252" s="50"/>
      <c r="S252" s="50"/>
      <c r="T252" s="51"/>
      <c r="AT252" s="17" t="s">
        <v>183</v>
      </c>
      <c r="AU252" s="17" t="s">
        <v>89</v>
      </c>
    </row>
    <row r="253" spans="2:65" s="11" customFormat="1" ht="10.199999999999999">
      <c r="B253" s="155"/>
      <c r="D253" s="152" t="s">
        <v>149</v>
      </c>
      <c r="E253" s="156" t="s">
        <v>3</v>
      </c>
      <c r="F253" s="157" t="s">
        <v>422</v>
      </c>
      <c r="H253" s="158">
        <v>444.68</v>
      </c>
      <c r="I253" s="159"/>
      <c r="L253" s="155"/>
      <c r="M253" s="160"/>
      <c r="N253" s="161"/>
      <c r="O253" s="161"/>
      <c r="P253" s="161"/>
      <c r="Q253" s="161"/>
      <c r="R253" s="161"/>
      <c r="S253" s="161"/>
      <c r="T253" s="162"/>
      <c r="AT253" s="156" t="s">
        <v>149</v>
      </c>
      <c r="AU253" s="156" t="s">
        <v>89</v>
      </c>
      <c r="AV253" s="11" t="s">
        <v>89</v>
      </c>
      <c r="AW253" s="11" t="s">
        <v>38</v>
      </c>
      <c r="AX253" s="11" t="s">
        <v>23</v>
      </c>
      <c r="AY253" s="156" t="s">
        <v>128</v>
      </c>
    </row>
    <row r="254" spans="2:65" s="1" customFormat="1" ht="22.5" customHeight="1">
      <c r="B254" s="139"/>
      <c r="C254" s="140" t="s">
        <v>423</v>
      </c>
      <c r="D254" s="140" t="s">
        <v>130</v>
      </c>
      <c r="E254" s="141" t="s">
        <v>424</v>
      </c>
      <c r="F254" s="142" t="s">
        <v>425</v>
      </c>
      <c r="G254" s="143" t="s">
        <v>146</v>
      </c>
      <c r="H254" s="144">
        <v>205.38399999999999</v>
      </c>
      <c r="I254" s="145"/>
      <c r="J254" s="146">
        <f>ROUND(I254*H254,2)</f>
        <v>0</v>
      </c>
      <c r="K254" s="142" t="s">
        <v>3</v>
      </c>
      <c r="L254" s="31"/>
      <c r="M254" s="147" t="s">
        <v>3</v>
      </c>
      <c r="N254" s="148" t="s">
        <v>50</v>
      </c>
      <c r="O254" s="50"/>
      <c r="P254" s="149">
        <f>O254*H254</f>
        <v>0</v>
      </c>
      <c r="Q254" s="149">
        <v>0.10362</v>
      </c>
      <c r="R254" s="149">
        <f>Q254*H254</f>
        <v>21.28189008</v>
      </c>
      <c r="S254" s="149">
        <v>0</v>
      </c>
      <c r="T254" s="150">
        <f>S254*H254</f>
        <v>0</v>
      </c>
      <c r="AR254" s="17" t="s">
        <v>135</v>
      </c>
      <c r="AT254" s="17" t="s">
        <v>130</v>
      </c>
      <c r="AU254" s="17" t="s">
        <v>89</v>
      </c>
      <c r="AY254" s="17" t="s">
        <v>128</v>
      </c>
      <c r="BE254" s="151">
        <f>IF(N254="základní",J254,0)</f>
        <v>0</v>
      </c>
      <c r="BF254" s="151">
        <f>IF(N254="snížená",J254,0)</f>
        <v>0</v>
      </c>
      <c r="BG254" s="151">
        <f>IF(N254="zákl. přenesená",J254,0)</f>
        <v>0</v>
      </c>
      <c r="BH254" s="151">
        <f>IF(N254="sníž. přenesená",J254,0)</f>
        <v>0</v>
      </c>
      <c r="BI254" s="151">
        <f>IF(N254="nulová",J254,0)</f>
        <v>0</v>
      </c>
      <c r="BJ254" s="17" t="s">
        <v>23</v>
      </c>
      <c r="BK254" s="151">
        <f>ROUND(I254*H254,2)</f>
        <v>0</v>
      </c>
      <c r="BL254" s="17" t="s">
        <v>135</v>
      </c>
      <c r="BM254" s="17" t="s">
        <v>426</v>
      </c>
    </row>
    <row r="255" spans="2:65" s="11" customFormat="1" ht="10.199999999999999">
      <c r="B255" s="155"/>
      <c r="D255" s="152" t="s">
        <v>149</v>
      </c>
      <c r="E255" s="156" t="s">
        <v>3</v>
      </c>
      <c r="F255" s="157" t="s">
        <v>427</v>
      </c>
      <c r="H255" s="158">
        <v>205.38399999999999</v>
      </c>
      <c r="I255" s="159"/>
      <c r="L255" s="155"/>
      <c r="M255" s="160"/>
      <c r="N255" s="161"/>
      <c r="O255" s="161"/>
      <c r="P255" s="161"/>
      <c r="Q255" s="161"/>
      <c r="R255" s="161"/>
      <c r="S255" s="161"/>
      <c r="T255" s="162"/>
      <c r="AT255" s="156" t="s">
        <v>149</v>
      </c>
      <c r="AU255" s="156" t="s">
        <v>89</v>
      </c>
      <c r="AV255" s="11" t="s">
        <v>89</v>
      </c>
      <c r="AW255" s="11" t="s">
        <v>38</v>
      </c>
      <c r="AX255" s="11" t="s">
        <v>23</v>
      </c>
      <c r="AY255" s="156" t="s">
        <v>128</v>
      </c>
    </row>
    <row r="256" spans="2:65" s="1" customFormat="1" ht="16.5" customHeight="1">
      <c r="B256" s="139"/>
      <c r="C256" s="178" t="s">
        <v>428</v>
      </c>
      <c r="D256" s="178" t="s">
        <v>305</v>
      </c>
      <c r="E256" s="179" t="s">
        <v>429</v>
      </c>
      <c r="F256" s="180" t="s">
        <v>430</v>
      </c>
      <c r="G256" s="181" t="s">
        <v>146</v>
      </c>
      <c r="H256" s="182">
        <v>181.38399999999999</v>
      </c>
      <c r="I256" s="183"/>
      <c r="J256" s="184">
        <f>ROUND(I256*H256,2)</f>
        <v>0</v>
      </c>
      <c r="K256" s="180" t="s">
        <v>134</v>
      </c>
      <c r="L256" s="185"/>
      <c r="M256" s="186" t="s">
        <v>3</v>
      </c>
      <c r="N256" s="187" t="s">
        <v>50</v>
      </c>
      <c r="O256" s="50"/>
      <c r="P256" s="149">
        <f>O256*H256</f>
        <v>0</v>
      </c>
      <c r="Q256" s="149">
        <v>0.152</v>
      </c>
      <c r="R256" s="149">
        <f>Q256*H256</f>
        <v>27.570367999999998</v>
      </c>
      <c r="S256" s="149">
        <v>0</v>
      </c>
      <c r="T256" s="150">
        <f>S256*H256</f>
        <v>0</v>
      </c>
      <c r="AR256" s="17" t="s">
        <v>173</v>
      </c>
      <c r="AT256" s="17" t="s">
        <v>305</v>
      </c>
      <c r="AU256" s="17" t="s">
        <v>89</v>
      </c>
      <c r="AY256" s="17" t="s">
        <v>128</v>
      </c>
      <c r="BE256" s="151">
        <f>IF(N256="základní",J256,0)</f>
        <v>0</v>
      </c>
      <c r="BF256" s="151">
        <f>IF(N256="snížená",J256,0)</f>
        <v>0</v>
      </c>
      <c r="BG256" s="151">
        <f>IF(N256="zákl. přenesená",J256,0)</f>
        <v>0</v>
      </c>
      <c r="BH256" s="151">
        <f>IF(N256="sníž. přenesená",J256,0)</f>
        <v>0</v>
      </c>
      <c r="BI256" s="151">
        <f>IF(N256="nulová",J256,0)</f>
        <v>0</v>
      </c>
      <c r="BJ256" s="17" t="s">
        <v>23</v>
      </c>
      <c r="BK256" s="151">
        <f>ROUND(I256*H256,2)</f>
        <v>0</v>
      </c>
      <c r="BL256" s="17" t="s">
        <v>135</v>
      </c>
      <c r="BM256" s="17" t="s">
        <v>431</v>
      </c>
    </row>
    <row r="257" spans="2:65" s="1" customFormat="1" ht="19.2">
      <c r="B257" s="31"/>
      <c r="D257" s="152" t="s">
        <v>183</v>
      </c>
      <c r="F257" s="153" t="s">
        <v>334</v>
      </c>
      <c r="I257" s="85"/>
      <c r="L257" s="31"/>
      <c r="M257" s="154"/>
      <c r="N257" s="50"/>
      <c r="O257" s="50"/>
      <c r="P257" s="50"/>
      <c r="Q257" s="50"/>
      <c r="R257" s="50"/>
      <c r="S257" s="50"/>
      <c r="T257" s="51"/>
      <c r="AT257" s="17" t="s">
        <v>183</v>
      </c>
      <c r="AU257" s="17" t="s">
        <v>89</v>
      </c>
    </row>
    <row r="258" spans="2:65" s="11" customFormat="1" ht="10.199999999999999">
      <c r="B258" s="155"/>
      <c r="D258" s="152" t="s">
        <v>149</v>
      </c>
      <c r="E258" s="156" t="s">
        <v>3</v>
      </c>
      <c r="F258" s="157" t="s">
        <v>432</v>
      </c>
      <c r="H258" s="158">
        <v>181.38399999999999</v>
      </c>
      <c r="I258" s="159"/>
      <c r="L258" s="155"/>
      <c r="M258" s="160"/>
      <c r="N258" s="161"/>
      <c r="O258" s="161"/>
      <c r="P258" s="161"/>
      <c r="Q258" s="161"/>
      <c r="R258" s="161"/>
      <c r="S258" s="161"/>
      <c r="T258" s="162"/>
      <c r="AT258" s="156" t="s">
        <v>149</v>
      </c>
      <c r="AU258" s="156" t="s">
        <v>89</v>
      </c>
      <c r="AV258" s="11" t="s">
        <v>89</v>
      </c>
      <c r="AW258" s="11" t="s">
        <v>38</v>
      </c>
      <c r="AX258" s="11" t="s">
        <v>23</v>
      </c>
      <c r="AY258" s="156" t="s">
        <v>128</v>
      </c>
    </row>
    <row r="259" spans="2:65" s="1" customFormat="1" ht="16.5" customHeight="1">
      <c r="B259" s="139"/>
      <c r="C259" s="178" t="s">
        <v>433</v>
      </c>
      <c r="D259" s="178" t="s">
        <v>305</v>
      </c>
      <c r="E259" s="179" t="s">
        <v>434</v>
      </c>
      <c r="F259" s="180" t="s">
        <v>435</v>
      </c>
      <c r="G259" s="181" t="s">
        <v>146</v>
      </c>
      <c r="H259" s="182">
        <v>24</v>
      </c>
      <c r="I259" s="183"/>
      <c r="J259" s="184">
        <f>ROUND(I259*H259,2)</f>
        <v>0</v>
      </c>
      <c r="K259" s="180" t="s">
        <v>134</v>
      </c>
      <c r="L259" s="185"/>
      <c r="M259" s="186" t="s">
        <v>3</v>
      </c>
      <c r="N259" s="187" t="s">
        <v>50</v>
      </c>
      <c r="O259" s="50"/>
      <c r="P259" s="149">
        <f>O259*H259</f>
        <v>0</v>
      </c>
      <c r="Q259" s="149">
        <v>0.152</v>
      </c>
      <c r="R259" s="149">
        <f>Q259*H259</f>
        <v>3.6479999999999997</v>
      </c>
      <c r="S259" s="149">
        <v>0</v>
      </c>
      <c r="T259" s="150">
        <f>S259*H259</f>
        <v>0</v>
      </c>
      <c r="AR259" s="17" t="s">
        <v>173</v>
      </c>
      <c r="AT259" s="17" t="s">
        <v>305</v>
      </c>
      <c r="AU259" s="17" t="s">
        <v>89</v>
      </c>
      <c r="AY259" s="17" t="s">
        <v>128</v>
      </c>
      <c r="BE259" s="151">
        <f>IF(N259="základní",J259,0)</f>
        <v>0</v>
      </c>
      <c r="BF259" s="151">
        <f>IF(N259="snížená",J259,0)</f>
        <v>0</v>
      </c>
      <c r="BG259" s="151">
        <f>IF(N259="zákl. přenesená",J259,0)</f>
        <v>0</v>
      </c>
      <c r="BH259" s="151">
        <f>IF(N259="sníž. přenesená",J259,0)</f>
        <v>0</v>
      </c>
      <c r="BI259" s="151">
        <f>IF(N259="nulová",J259,0)</f>
        <v>0</v>
      </c>
      <c r="BJ259" s="17" t="s">
        <v>23</v>
      </c>
      <c r="BK259" s="151">
        <f>ROUND(I259*H259,2)</f>
        <v>0</v>
      </c>
      <c r="BL259" s="17" t="s">
        <v>135</v>
      </c>
      <c r="BM259" s="17" t="s">
        <v>436</v>
      </c>
    </row>
    <row r="260" spans="2:65" s="1" customFormat="1" ht="19.2">
      <c r="B260" s="31"/>
      <c r="D260" s="152" t="s">
        <v>183</v>
      </c>
      <c r="F260" s="153" t="s">
        <v>334</v>
      </c>
      <c r="I260" s="85"/>
      <c r="L260" s="31"/>
      <c r="M260" s="154"/>
      <c r="N260" s="50"/>
      <c r="O260" s="50"/>
      <c r="P260" s="50"/>
      <c r="Q260" s="50"/>
      <c r="R260" s="50"/>
      <c r="S260" s="50"/>
      <c r="T260" s="51"/>
      <c r="AT260" s="17" t="s">
        <v>183</v>
      </c>
      <c r="AU260" s="17" t="s">
        <v>89</v>
      </c>
    </row>
    <row r="261" spans="2:65" s="11" customFormat="1" ht="10.199999999999999">
      <c r="B261" s="155"/>
      <c r="D261" s="152" t="s">
        <v>149</v>
      </c>
      <c r="E261" s="156" t="s">
        <v>3</v>
      </c>
      <c r="F261" s="157" t="s">
        <v>437</v>
      </c>
      <c r="H261" s="158">
        <v>24</v>
      </c>
      <c r="I261" s="159"/>
      <c r="L261" s="155"/>
      <c r="M261" s="160"/>
      <c r="N261" s="161"/>
      <c r="O261" s="161"/>
      <c r="P261" s="161"/>
      <c r="Q261" s="161"/>
      <c r="R261" s="161"/>
      <c r="S261" s="161"/>
      <c r="T261" s="162"/>
      <c r="AT261" s="156" t="s">
        <v>149</v>
      </c>
      <c r="AU261" s="156" t="s">
        <v>89</v>
      </c>
      <c r="AV261" s="11" t="s">
        <v>89</v>
      </c>
      <c r="AW261" s="11" t="s">
        <v>38</v>
      </c>
      <c r="AX261" s="11" t="s">
        <v>23</v>
      </c>
      <c r="AY261" s="156" t="s">
        <v>128</v>
      </c>
    </row>
    <row r="262" spans="2:65" s="10" customFormat="1" ht="22.8" customHeight="1">
      <c r="B262" s="126"/>
      <c r="D262" s="127" t="s">
        <v>78</v>
      </c>
      <c r="E262" s="137" t="s">
        <v>173</v>
      </c>
      <c r="F262" s="137" t="s">
        <v>438</v>
      </c>
      <c r="I262" s="129"/>
      <c r="J262" s="138">
        <f>BK262</f>
        <v>0</v>
      </c>
      <c r="L262" s="126"/>
      <c r="M262" s="131"/>
      <c r="N262" s="132"/>
      <c r="O262" s="132"/>
      <c r="P262" s="133">
        <f>SUM(P263:P316)</f>
        <v>0</v>
      </c>
      <c r="Q262" s="132"/>
      <c r="R262" s="133">
        <f>SUM(R263:R316)</f>
        <v>96.119572300000016</v>
      </c>
      <c r="S262" s="132"/>
      <c r="T262" s="134">
        <f>SUM(T263:T316)</f>
        <v>0</v>
      </c>
      <c r="AR262" s="127" t="s">
        <v>23</v>
      </c>
      <c r="AT262" s="135" t="s">
        <v>78</v>
      </c>
      <c r="AU262" s="135" t="s">
        <v>23</v>
      </c>
      <c r="AY262" s="127" t="s">
        <v>128</v>
      </c>
      <c r="BK262" s="136">
        <f>SUM(BK263:BK316)</f>
        <v>0</v>
      </c>
    </row>
    <row r="263" spans="2:65" s="1" customFormat="1" ht="16.5" customHeight="1">
      <c r="B263" s="139"/>
      <c r="C263" s="140" t="s">
        <v>439</v>
      </c>
      <c r="D263" s="140" t="s">
        <v>130</v>
      </c>
      <c r="E263" s="141" t="s">
        <v>440</v>
      </c>
      <c r="F263" s="142" t="s">
        <v>441</v>
      </c>
      <c r="G263" s="143" t="s">
        <v>133</v>
      </c>
      <c r="H263" s="144">
        <v>7</v>
      </c>
      <c r="I263" s="145"/>
      <c r="J263" s="146">
        <f>ROUND(I263*H263,2)</f>
        <v>0</v>
      </c>
      <c r="K263" s="142" t="s">
        <v>166</v>
      </c>
      <c r="L263" s="31"/>
      <c r="M263" s="147" t="s">
        <v>3</v>
      </c>
      <c r="N263" s="148" t="s">
        <v>50</v>
      </c>
      <c r="O263" s="50"/>
      <c r="P263" s="149">
        <f>O263*H263</f>
        <v>0</v>
      </c>
      <c r="Q263" s="149">
        <v>0.34089999999999998</v>
      </c>
      <c r="R263" s="149">
        <f>Q263*H263</f>
        <v>2.3862999999999999</v>
      </c>
      <c r="S263" s="149">
        <v>0</v>
      </c>
      <c r="T263" s="150">
        <f>S263*H263</f>
        <v>0</v>
      </c>
      <c r="AR263" s="17" t="s">
        <v>135</v>
      </c>
      <c r="AT263" s="17" t="s">
        <v>130</v>
      </c>
      <c r="AU263" s="17" t="s">
        <v>89</v>
      </c>
      <c r="AY263" s="17" t="s">
        <v>128</v>
      </c>
      <c r="BE263" s="151">
        <f>IF(N263="základní",J263,0)</f>
        <v>0</v>
      </c>
      <c r="BF263" s="151">
        <f>IF(N263="snížená",J263,0)</f>
        <v>0</v>
      </c>
      <c r="BG263" s="151">
        <f>IF(N263="zákl. přenesená",J263,0)</f>
        <v>0</v>
      </c>
      <c r="BH263" s="151">
        <f>IF(N263="sníž. přenesená",J263,0)</f>
        <v>0</v>
      </c>
      <c r="BI263" s="151">
        <f>IF(N263="nulová",J263,0)</f>
        <v>0</v>
      </c>
      <c r="BJ263" s="17" t="s">
        <v>23</v>
      </c>
      <c r="BK263" s="151">
        <f>ROUND(I263*H263,2)</f>
        <v>0</v>
      </c>
      <c r="BL263" s="17" t="s">
        <v>135</v>
      </c>
      <c r="BM263" s="17" t="s">
        <v>442</v>
      </c>
    </row>
    <row r="264" spans="2:65" s="1" customFormat="1" ht="105.6">
      <c r="B264" s="31"/>
      <c r="D264" s="152" t="s">
        <v>137</v>
      </c>
      <c r="F264" s="153" t="s">
        <v>443</v>
      </c>
      <c r="I264" s="85"/>
      <c r="L264" s="31"/>
      <c r="M264" s="154"/>
      <c r="N264" s="50"/>
      <c r="O264" s="50"/>
      <c r="P264" s="50"/>
      <c r="Q264" s="50"/>
      <c r="R264" s="50"/>
      <c r="S264" s="50"/>
      <c r="T264" s="51"/>
      <c r="AT264" s="17" t="s">
        <v>137</v>
      </c>
      <c r="AU264" s="17" t="s">
        <v>89</v>
      </c>
    </row>
    <row r="265" spans="2:65" s="1" customFormat="1" ht="19.2">
      <c r="B265" s="31"/>
      <c r="D265" s="152" t="s">
        <v>183</v>
      </c>
      <c r="F265" s="153" t="s">
        <v>444</v>
      </c>
      <c r="I265" s="85"/>
      <c r="L265" s="31"/>
      <c r="M265" s="154"/>
      <c r="N265" s="50"/>
      <c r="O265" s="50"/>
      <c r="P265" s="50"/>
      <c r="Q265" s="50"/>
      <c r="R265" s="50"/>
      <c r="S265" s="50"/>
      <c r="T265" s="51"/>
      <c r="AT265" s="17" t="s">
        <v>183</v>
      </c>
      <c r="AU265" s="17" t="s">
        <v>89</v>
      </c>
    </row>
    <row r="266" spans="2:65" s="11" customFormat="1" ht="10.199999999999999">
      <c r="B266" s="155"/>
      <c r="D266" s="152" t="s">
        <v>149</v>
      </c>
      <c r="E266" s="156" t="s">
        <v>3</v>
      </c>
      <c r="F266" s="157" t="s">
        <v>163</v>
      </c>
      <c r="H266" s="158">
        <v>7</v>
      </c>
      <c r="I266" s="159"/>
      <c r="L266" s="155"/>
      <c r="M266" s="160"/>
      <c r="N266" s="161"/>
      <c r="O266" s="161"/>
      <c r="P266" s="161"/>
      <c r="Q266" s="161"/>
      <c r="R266" s="161"/>
      <c r="S266" s="161"/>
      <c r="T266" s="162"/>
      <c r="AT266" s="156" t="s">
        <v>149</v>
      </c>
      <c r="AU266" s="156" t="s">
        <v>89</v>
      </c>
      <c r="AV266" s="11" t="s">
        <v>89</v>
      </c>
      <c r="AW266" s="11" t="s">
        <v>38</v>
      </c>
      <c r="AX266" s="11" t="s">
        <v>79</v>
      </c>
      <c r="AY266" s="156" t="s">
        <v>128</v>
      </c>
    </row>
    <row r="267" spans="2:65" s="1" customFormat="1" ht="16.5" customHeight="1">
      <c r="B267" s="139"/>
      <c r="C267" s="178" t="s">
        <v>445</v>
      </c>
      <c r="D267" s="178" t="s">
        <v>305</v>
      </c>
      <c r="E267" s="179" t="s">
        <v>446</v>
      </c>
      <c r="F267" s="180" t="s">
        <v>447</v>
      </c>
      <c r="G267" s="181" t="s">
        <v>133</v>
      </c>
      <c r="H267" s="182">
        <v>7</v>
      </c>
      <c r="I267" s="183"/>
      <c r="J267" s="184">
        <f>ROUND(I267*H267,2)</f>
        <v>0</v>
      </c>
      <c r="K267" s="180" t="s">
        <v>134</v>
      </c>
      <c r="L267" s="185"/>
      <c r="M267" s="186" t="s">
        <v>3</v>
      </c>
      <c r="N267" s="187" t="s">
        <v>50</v>
      </c>
      <c r="O267" s="50"/>
      <c r="P267" s="149">
        <f>O267*H267</f>
        <v>0</v>
      </c>
      <c r="Q267" s="149">
        <v>3.0000000000000001E-3</v>
      </c>
      <c r="R267" s="149">
        <f>Q267*H267</f>
        <v>2.1000000000000001E-2</v>
      </c>
      <c r="S267" s="149">
        <v>0</v>
      </c>
      <c r="T267" s="150">
        <f>S267*H267</f>
        <v>0</v>
      </c>
      <c r="AR267" s="17" t="s">
        <v>173</v>
      </c>
      <c r="AT267" s="17" t="s">
        <v>305</v>
      </c>
      <c r="AU267" s="17" t="s">
        <v>89</v>
      </c>
      <c r="AY267" s="17" t="s">
        <v>128</v>
      </c>
      <c r="BE267" s="151">
        <f>IF(N267="základní",J267,0)</f>
        <v>0</v>
      </c>
      <c r="BF267" s="151">
        <f>IF(N267="snížená",J267,0)</f>
        <v>0</v>
      </c>
      <c r="BG267" s="151">
        <f>IF(N267="zákl. přenesená",J267,0)</f>
        <v>0</v>
      </c>
      <c r="BH267" s="151">
        <f>IF(N267="sníž. přenesená",J267,0)</f>
        <v>0</v>
      </c>
      <c r="BI267" s="151">
        <f>IF(N267="nulová",J267,0)</f>
        <v>0</v>
      </c>
      <c r="BJ267" s="17" t="s">
        <v>23</v>
      </c>
      <c r="BK267" s="151">
        <f>ROUND(I267*H267,2)</f>
        <v>0</v>
      </c>
      <c r="BL267" s="17" t="s">
        <v>135</v>
      </c>
      <c r="BM267" s="17" t="s">
        <v>448</v>
      </c>
    </row>
    <row r="268" spans="2:65" s="11" customFormat="1" ht="10.199999999999999">
      <c r="B268" s="155"/>
      <c r="D268" s="152" t="s">
        <v>149</v>
      </c>
      <c r="E268" s="156" t="s">
        <v>3</v>
      </c>
      <c r="F268" s="157" t="s">
        <v>163</v>
      </c>
      <c r="H268" s="158">
        <v>7</v>
      </c>
      <c r="I268" s="159"/>
      <c r="L268" s="155"/>
      <c r="M268" s="160"/>
      <c r="N268" s="161"/>
      <c r="O268" s="161"/>
      <c r="P268" s="161"/>
      <c r="Q268" s="161"/>
      <c r="R268" s="161"/>
      <c r="S268" s="161"/>
      <c r="T268" s="162"/>
      <c r="AT268" s="156" t="s">
        <v>149</v>
      </c>
      <c r="AU268" s="156" t="s">
        <v>89</v>
      </c>
      <c r="AV268" s="11" t="s">
        <v>89</v>
      </c>
      <c r="AW268" s="11" t="s">
        <v>38</v>
      </c>
      <c r="AX268" s="11" t="s">
        <v>23</v>
      </c>
      <c r="AY268" s="156" t="s">
        <v>128</v>
      </c>
    </row>
    <row r="269" spans="2:65" s="1" customFormat="1" ht="16.5" customHeight="1">
      <c r="B269" s="139"/>
      <c r="C269" s="178" t="s">
        <v>449</v>
      </c>
      <c r="D269" s="178" t="s">
        <v>305</v>
      </c>
      <c r="E269" s="179" t="s">
        <v>450</v>
      </c>
      <c r="F269" s="180" t="s">
        <v>451</v>
      </c>
      <c r="G269" s="181" t="s">
        <v>133</v>
      </c>
      <c r="H269" s="182">
        <v>7</v>
      </c>
      <c r="I269" s="183"/>
      <c r="J269" s="184">
        <f>ROUND(I269*H269,2)</f>
        <v>0</v>
      </c>
      <c r="K269" s="180" t="s">
        <v>134</v>
      </c>
      <c r="L269" s="185"/>
      <c r="M269" s="186" t="s">
        <v>3</v>
      </c>
      <c r="N269" s="187" t="s">
        <v>50</v>
      </c>
      <c r="O269" s="50"/>
      <c r="P269" s="149">
        <f>O269*H269</f>
        <v>0</v>
      </c>
      <c r="Q269" s="149">
        <v>0.111</v>
      </c>
      <c r="R269" s="149">
        <f>Q269*H269</f>
        <v>0.77700000000000002</v>
      </c>
      <c r="S269" s="149">
        <v>0</v>
      </c>
      <c r="T269" s="150">
        <f>S269*H269</f>
        <v>0</v>
      </c>
      <c r="AR269" s="17" t="s">
        <v>173</v>
      </c>
      <c r="AT269" s="17" t="s">
        <v>305</v>
      </c>
      <c r="AU269" s="17" t="s">
        <v>89</v>
      </c>
      <c r="AY269" s="17" t="s">
        <v>128</v>
      </c>
      <c r="BE269" s="151">
        <f>IF(N269="základní",J269,0)</f>
        <v>0</v>
      </c>
      <c r="BF269" s="151">
        <f>IF(N269="snížená",J269,0)</f>
        <v>0</v>
      </c>
      <c r="BG269" s="151">
        <f>IF(N269="zákl. přenesená",J269,0)</f>
        <v>0</v>
      </c>
      <c r="BH269" s="151">
        <f>IF(N269="sníž. přenesená",J269,0)</f>
        <v>0</v>
      </c>
      <c r="BI269" s="151">
        <f>IF(N269="nulová",J269,0)</f>
        <v>0</v>
      </c>
      <c r="BJ269" s="17" t="s">
        <v>23</v>
      </c>
      <c r="BK269" s="151">
        <f>ROUND(I269*H269,2)</f>
        <v>0</v>
      </c>
      <c r="BL269" s="17" t="s">
        <v>135</v>
      </c>
      <c r="BM269" s="17" t="s">
        <v>452</v>
      </c>
    </row>
    <row r="270" spans="2:65" s="11" customFormat="1" ht="10.199999999999999">
      <c r="B270" s="155"/>
      <c r="D270" s="152" t="s">
        <v>149</v>
      </c>
      <c r="E270" s="156" t="s">
        <v>3</v>
      </c>
      <c r="F270" s="157" t="s">
        <v>163</v>
      </c>
      <c r="H270" s="158">
        <v>7</v>
      </c>
      <c r="I270" s="159"/>
      <c r="L270" s="155"/>
      <c r="M270" s="160"/>
      <c r="N270" s="161"/>
      <c r="O270" s="161"/>
      <c r="P270" s="161"/>
      <c r="Q270" s="161"/>
      <c r="R270" s="161"/>
      <c r="S270" s="161"/>
      <c r="T270" s="162"/>
      <c r="AT270" s="156" t="s">
        <v>149</v>
      </c>
      <c r="AU270" s="156" t="s">
        <v>89</v>
      </c>
      <c r="AV270" s="11" t="s">
        <v>89</v>
      </c>
      <c r="AW270" s="11" t="s">
        <v>38</v>
      </c>
      <c r="AX270" s="11" t="s">
        <v>23</v>
      </c>
      <c r="AY270" s="156" t="s">
        <v>128</v>
      </c>
    </row>
    <row r="271" spans="2:65" s="1" customFormat="1" ht="16.5" customHeight="1">
      <c r="B271" s="139"/>
      <c r="C271" s="178" t="s">
        <v>453</v>
      </c>
      <c r="D271" s="178" t="s">
        <v>305</v>
      </c>
      <c r="E271" s="179" t="s">
        <v>454</v>
      </c>
      <c r="F271" s="180" t="s">
        <v>455</v>
      </c>
      <c r="G271" s="181" t="s">
        <v>133</v>
      </c>
      <c r="H271" s="182">
        <v>7</v>
      </c>
      <c r="I271" s="183"/>
      <c r="J271" s="184">
        <f>ROUND(I271*H271,2)</f>
        <v>0</v>
      </c>
      <c r="K271" s="180" t="s">
        <v>134</v>
      </c>
      <c r="L271" s="185"/>
      <c r="M271" s="186" t="s">
        <v>3</v>
      </c>
      <c r="N271" s="187" t="s">
        <v>50</v>
      </c>
      <c r="O271" s="50"/>
      <c r="P271" s="149">
        <f>O271*H271</f>
        <v>0</v>
      </c>
      <c r="Q271" s="149">
        <v>0.08</v>
      </c>
      <c r="R271" s="149">
        <f>Q271*H271</f>
        <v>0.56000000000000005</v>
      </c>
      <c r="S271" s="149">
        <v>0</v>
      </c>
      <c r="T271" s="150">
        <f>S271*H271</f>
        <v>0</v>
      </c>
      <c r="AR271" s="17" t="s">
        <v>173</v>
      </c>
      <c r="AT271" s="17" t="s">
        <v>305</v>
      </c>
      <c r="AU271" s="17" t="s">
        <v>89</v>
      </c>
      <c r="AY271" s="17" t="s">
        <v>128</v>
      </c>
      <c r="BE271" s="151">
        <f>IF(N271="základní",J271,0)</f>
        <v>0</v>
      </c>
      <c r="BF271" s="151">
        <f>IF(N271="snížená",J271,0)</f>
        <v>0</v>
      </c>
      <c r="BG271" s="151">
        <f>IF(N271="zákl. přenesená",J271,0)</f>
        <v>0</v>
      </c>
      <c r="BH271" s="151">
        <f>IF(N271="sníž. přenesená",J271,0)</f>
        <v>0</v>
      </c>
      <c r="BI271" s="151">
        <f>IF(N271="nulová",J271,0)</f>
        <v>0</v>
      </c>
      <c r="BJ271" s="17" t="s">
        <v>23</v>
      </c>
      <c r="BK271" s="151">
        <f>ROUND(I271*H271,2)</f>
        <v>0</v>
      </c>
      <c r="BL271" s="17" t="s">
        <v>135</v>
      </c>
      <c r="BM271" s="17" t="s">
        <v>456</v>
      </c>
    </row>
    <row r="272" spans="2:65" s="11" customFormat="1" ht="10.199999999999999">
      <c r="B272" s="155"/>
      <c r="D272" s="152" t="s">
        <v>149</v>
      </c>
      <c r="E272" s="156" t="s">
        <v>3</v>
      </c>
      <c r="F272" s="157" t="s">
        <v>163</v>
      </c>
      <c r="H272" s="158">
        <v>7</v>
      </c>
      <c r="I272" s="159"/>
      <c r="L272" s="155"/>
      <c r="M272" s="160"/>
      <c r="N272" s="161"/>
      <c r="O272" s="161"/>
      <c r="P272" s="161"/>
      <c r="Q272" s="161"/>
      <c r="R272" s="161"/>
      <c r="S272" s="161"/>
      <c r="T272" s="162"/>
      <c r="AT272" s="156" t="s">
        <v>149</v>
      </c>
      <c r="AU272" s="156" t="s">
        <v>89</v>
      </c>
      <c r="AV272" s="11" t="s">
        <v>89</v>
      </c>
      <c r="AW272" s="11" t="s">
        <v>38</v>
      </c>
      <c r="AX272" s="11" t="s">
        <v>23</v>
      </c>
      <c r="AY272" s="156" t="s">
        <v>128</v>
      </c>
    </row>
    <row r="273" spans="2:65" s="1" customFormat="1" ht="16.5" customHeight="1">
      <c r="B273" s="139"/>
      <c r="C273" s="178" t="s">
        <v>457</v>
      </c>
      <c r="D273" s="178" t="s">
        <v>305</v>
      </c>
      <c r="E273" s="179" t="s">
        <v>458</v>
      </c>
      <c r="F273" s="180" t="s">
        <v>459</v>
      </c>
      <c r="G273" s="181" t="s">
        <v>133</v>
      </c>
      <c r="H273" s="182">
        <v>7</v>
      </c>
      <c r="I273" s="183"/>
      <c r="J273" s="184">
        <f>ROUND(I273*H273,2)</f>
        <v>0</v>
      </c>
      <c r="K273" s="180" t="s">
        <v>134</v>
      </c>
      <c r="L273" s="185"/>
      <c r="M273" s="186" t="s">
        <v>3</v>
      </c>
      <c r="N273" s="187" t="s">
        <v>50</v>
      </c>
      <c r="O273" s="50"/>
      <c r="P273" s="149">
        <f>O273*H273</f>
        <v>0</v>
      </c>
      <c r="Q273" s="149">
        <v>7.1999999999999995E-2</v>
      </c>
      <c r="R273" s="149">
        <f>Q273*H273</f>
        <v>0.504</v>
      </c>
      <c r="S273" s="149">
        <v>0</v>
      </c>
      <c r="T273" s="150">
        <f>S273*H273</f>
        <v>0</v>
      </c>
      <c r="AR273" s="17" t="s">
        <v>173</v>
      </c>
      <c r="AT273" s="17" t="s">
        <v>305</v>
      </c>
      <c r="AU273" s="17" t="s">
        <v>89</v>
      </c>
      <c r="AY273" s="17" t="s">
        <v>128</v>
      </c>
      <c r="BE273" s="151">
        <f>IF(N273="základní",J273,0)</f>
        <v>0</v>
      </c>
      <c r="BF273" s="151">
        <f>IF(N273="snížená",J273,0)</f>
        <v>0</v>
      </c>
      <c r="BG273" s="151">
        <f>IF(N273="zákl. přenesená",J273,0)</f>
        <v>0</v>
      </c>
      <c r="BH273" s="151">
        <f>IF(N273="sníž. přenesená",J273,0)</f>
        <v>0</v>
      </c>
      <c r="BI273" s="151">
        <f>IF(N273="nulová",J273,0)</f>
        <v>0</v>
      </c>
      <c r="BJ273" s="17" t="s">
        <v>23</v>
      </c>
      <c r="BK273" s="151">
        <f>ROUND(I273*H273,2)</f>
        <v>0</v>
      </c>
      <c r="BL273" s="17" t="s">
        <v>135</v>
      </c>
      <c r="BM273" s="17" t="s">
        <v>460</v>
      </c>
    </row>
    <row r="274" spans="2:65" s="11" customFormat="1" ht="10.199999999999999">
      <c r="B274" s="155"/>
      <c r="D274" s="152" t="s">
        <v>149</v>
      </c>
      <c r="E274" s="156" t="s">
        <v>3</v>
      </c>
      <c r="F274" s="157" t="s">
        <v>163</v>
      </c>
      <c r="H274" s="158">
        <v>7</v>
      </c>
      <c r="I274" s="159"/>
      <c r="L274" s="155"/>
      <c r="M274" s="160"/>
      <c r="N274" s="161"/>
      <c r="O274" s="161"/>
      <c r="P274" s="161"/>
      <c r="Q274" s="161"/>
      <c r="R274" s="161"/>
      <c r="S274" s="161"/>
      <c r="T274" s="162"/>
      <c r="AT274" s="156" t="s">
        <v>149</v>
      </c>
      <c r="AU274" s="156" t="s">
        <v>89</v>
      </c>
      <c r="AV274" s="11" t="s">
        <v>89</v>
      </c>
      <c r="AW274" s="11" t="s">
        <v>38</v>
      </c>
      <c r="AX274" s="11" t="s">
        <v>23</v>
      </c>
      <c r="AY274" s="156" t="s">
        <v>128</v>
      </c>
    </row>
    <row r="275" spans="2:65" s="1" customFormat="1" ht="22.5" customHeight="1">
      <c r="B275" s="139"/>
      <c r="C275" s="178" t="s">
        <v>461</v>
      </c>
      <c r="D275" s="178" t="s">
        <v>305</v>
      </c>
      <c r="E275" s="179" t="s">
        <v>462</v>
      </c>
      <c r="F275" s="180" t="s">
        <v>463</v>
      </c>
      <c r="G275" s="181" t="s">
        <v>133</v>
      </c>
      <c r="H275" s="182">
        <v>7</v>
      </c>
      <c r="I275" s="183"/>
      <c r="J275" s="184">
        <f>ROUND(I275*H275,2)</f>
        <v>0</v>
      </c>
      <c r="K275" s="180" t="s">
        <v>3</v>
      </c>
      <c r="L275" s="185"/>
      <c r="M275" s="186" t="s">
        <v>3</v>
      </c>
      <c r="N275" s="187" t="s">
        <v>50</v>
      </c>
      <c r="O275" s="50"/>
      <c r="P275" s="149">
        <f>O275*H275</f>
        <v>0</v>
      </c>
      <c r="Q275" s="149">
        <v>5.8000000000000003E-2</v>
      </c>
      <c r="R275" s="149">
        <f>Q275*H275</f>
        <v>0.40600000000000003</v>
      </c>
      <c r="S275" s="149">
        <v>0</v>
      </c>
      <c r="T275" s="150">
        <f>S275*H275</f>
        <v>0</v>
      </c>
      <c r="AR275" s="17" t="s">
        <v>173</v>
      </c>
      <c r="AT275" s="17" t="s">
        <v>305</v>
      </c>
      <c r="AU275" s="17" t="s">
        <v>89</v>
      </c>
      <c r="AY275" s="17" t="s">
        <v>128</v>
      </c>
      <c r="BE275" s="151">
        <f>IF(N275="základní",J275,0)</f>
        <v>0</v>
      </c>
      <c r="BF275" s="151">
        <f>IF(N275="snížená",J275,0)</f>
        <v>0</v>
      </c>
      <c r="BG275" s="151">
        <f>IF(N275="zákl. přenesená",J275,0)</f>
        <v>0</v>
      </c>
      <c r="BH275" s="151">
        <f>IF(N275="sníž. přenesená",J275,0)</f>
        <v>0</v>
      </c>
      <c r="BI275" s="151">
        <f>IF(N275="nulová",J275,0)</f>
        <v>0</v>
      </c>
      <c r="BJ275" s="17" t="s">
        <v>23</v>
      </c>
      <c r="BK275" s="151">
        <f>ROUND(I275*H275,2)</f>
        <v>0</v>
      </c>
      <c r="BL275" s="17" t="s">
        <v>135</v>
      </c>
      <c r="BM275" s="17" t="s">
        <v>464</v>
      </c>
    </row>
    <row r="276" spans="2:65" s="11" customFormat="1" ht="10.199999999999999">
      <c r="B276" s="155"/>
      <c r="D276" s="152" t="s">
        <v>149</v>
      </c>
      <c r="E276" s="156" t="s">
        <v>3</v>
      </c>
      <c r="F276" s="157" t="s">
        <v>163</v>
      </c>
      <c r="H276" s="158">
        <v>7</v>
      </c>
      <c r="I276" s="159"/>
      <c r="L276" s="155"/>
      <c r="M276" s="160"/>
      <c r="N276" s="161"/>
      <c r="O276" s="161"/>
      <c r="P276" s="161"/>
      <c r="Q276" s="161"/>
      <c r="R276" s="161"/>
      <c r="S276" s="161"/>
      <c r="T276" s="162"/>
      <c r="AT276" s="156" t="s">
        <v>149</v>
      </c>
      <c r="AU276" s="156" t="s">
        <v>89</v>
      </c>
      <c r="AV276" s="11" t="s">
        <v>89</v>
      </c>
      <c r="AW276" s="11" t="s">
        <v>38</v>
      </c>
      <c r="AX276" s="11" t="s">
        <v>23</v>
      </c>
      <c r="AY276" s="156" t="s">
        <v>128</v>
      </c>
    </row>
    <row r="277" spans="2:65" s="1" customFormat="1" ht="22.5" customHeight="1">
      <c r="B277" s="139"/>
      <c r="C277" s="178" t="s">
        <v>465</v>
      </c>
      <c r="D277" s="178" t="s">
        <v>305</v>
      </c>
      <c r="E277" s="179" t="s">
        <v>466</v>
      </c>
      <c r="F277" s="180" t="s">
        <v>467</v>
      </c>
      <c r="G277" s="181" t="s">
        <v>133</v>
      </c>
      <c r="H277" s="182">
        <v>7</v>
      </c>
      <c r="I277" s="183"/>
      <c r="J277" s="184">
        <f>ROUND(I277*H277,2)</f>
        <v>0</v>
      </c>
      <c r="K277" s="180" t="s">
        <v>166</v>
      </c>
      <c r="L277" s="185"/>
      <c r="M277" s="186" t="s">
        <v>3</v>
      </c>
      <c r="N277" s="187" t="s">
        <v>50</v>
      </c>
      <c r="O277" s="50"/>
      <c r="P277" s="149">
        <f>O277*H277</f>
        <v>0</v>
      </c>
      <c r="Q277" s="149">
        <v>0.06</v>
      </c>
      <c r="R277" s="149">
        <f>Q277*H277</f>
        <v>0.42</v>
      </c>
      <c r="S277" s="149">
        <v>0</v>
      </c>
      <c r="T277" s="150">
        <f>S277*H277</f>
        <v>0</v>
      </c>
      <c r="AR277" s="17" t="s">
        <v>173</v>
      </c>
      <c r="AT277" s="17" t="s">
        <v>305</v>
      </c>
      <c r="AU277" s="17" t="s">
        <v>89</v>
      </c>
      <c r="AY277" s="17" t="s">
        <v>128</v>
      </c>
      <c r="BE277" s="151">
        <f>IF(N277="základní",J277,0)</f>
        <v>0</v>
      </c>
      <c r="BF277" s="151">
        <f>IF(N277="snížená",J277,0)</f>
        <v>0</v>
      </c>
      <c r="BG277" s="151">
        <f>IF(N277="zákl. přenesená",J277,0)</f>
        <v>0</v>
      </c>
      <c r="BH277" s="151">
        <f>IF(N277="sníž. přenesená",J277,0)</f>
        <v>0</v>
      </c>
      <c r="BI277" s="151">
        <f>IF(N277="nulová",J277,0)</f>
        <v>0</v>
      </c>
      <c r="BJ277" s="17" t="s">
        <v>23</v>
      </c>
      <c r="BK277" s="151">
        <f>ROUND(I277*H277,2)</f>
        <v>0</v>
      </c>
      <c r="BL277" s="17" t="s">
        <v>135</v>
      </c>
      <c r="BM277" s="17" t="s">
        <v>468</v>
      </c>
    </row>
    <row r="278" spans="2:65" s="11" customFormat="1" ht="10.199999999999999">
      <c r="B278" s="155"/>
      <c r="D278" s="152" t="s">
        <v>149</v>
      </c>
      <c r="E278" s="156" t="s">
        <v>3</v>
      </c>
      <c r="F278" s="157" t="s">
        <v>163</v>
      </c>
      <c r="H278" s="158">
        <v>7</v>
      </c>
      <c r="I278" s="159"/>
      <c r="L278" s="155"/>
      <c r="M278" s="160"/>
      <c r="N278" s="161"/>
      <c r="O278" s="161"/>
      <c r="P278" s="161"/>
      <c r="Q278" s="161"/>
      <c r="R278" s="161"/>
      <c r="S278" s="161"/>
      <c r="T278" s="162"/>
      <c r="AT278" s="156" t="s">
        <v>149</v>
      </c>
      <c r="AU278" s="156" t="s">
        <v>89</v>
      </c>
      <c r="AV278" s="11" t="s">
        <v>89</v>
      </c>
      <c r="AW278" s="11" t="s">
        <v>38</v>
      </c>
      <c r="AX278" s="11" t="s">
        <v>23</v>
      </c>
      <c r="AY278" s="156" t="s">
        <v>128</v>
      </c>
    </row>
    <row r="279" spans="2:65" s="1" customFormat="1" ht="16.5" customHeight="1">
      <c r="B279" s="139"/>
      <c r="C279" s="178" t="s">
        <v>15</v>
      </c>
      <c r="D279" s="178" t="s">
        <v>305</v>
      </c>
      <c r="E279" s="179" t="s">
        <v>469</v>
      </c>
      <c r="F279" s="180" t="s">
        <v>470</v>
      </c>
      <c r="G279" s="181" t="s">
        <v>133</v>
      </c>
      <c r="H279" s="182">
        <v>7</v>
      </c>
      <c r="I279" s="183"/>
      <c r="J279" s="184">
        <f>ROUND(I279*H279,2)</f>
        <v>0</v>
      </c>
      <c r="K279" s="180" t="s">
        <v>3</v>
      </c>
      <c r="L279" s="185"/>
      <c r="M279" s="186" t="s">
        <v>3</v>
      </c>
      <c r="N279" s="187" t="s">
        <v>50</v>
      </c>
      <c r="O279" s="50"/>
      <c r="P279" s="149">
        <f>O279*H279</f>
        <v>0</v>
      </c>
      <c r="Q279" s="149">
        <v>5.0999999999999997E-2</v>
      </c>
      <c r="R279" s="149">
        <f>Q279*H279</f>
        <v>0.35699999999999998</v>
      </c>
      <c r="S279" s="149">
        <v>0</v>
      </c>
      <c r="T279" s="150">
        <f>S279*H279</f>
        <v>0</v>
      </c>
      <c r="AR279" s="17" t="s">
        <v>173</v>
      </c>
      <c r="AT279" s="17" t="s">
        <v>305</v>
      </c>
      <c r="AU279" s="17" t="s">
        <v>89</v>
      </c>
      <c r="AY279" s="17" t="s">
        <v>128</v>
      </c>
      <c r="BE279" s="151">
        <f>IF(N279="základní",J279,0)</f>
        <v>0</v>
      </c>
      <c r="BF279" s="151">
        <f>IF(N279="snížená",J279,0)</f>
        <v>0</v>
      </c>
      <c r="BG279" s="151">
        <f>IF(N279="zákl. přenesená",J279,0)</f>
        <v>0</v>
      </c>
      <c r="BH279" s="151">
        <f>IF(N279="sníž. přenesená",J279,0)</f>
        <v>0</v>
      </c>
      <c r="BI279" s="151">
        <f>IF(N279="nulová",J279,0)</f>
        <v>0</v>
      </c>
      <c r="BJ279" s="17" t="s">
        <v>23</v>
      </c>
      <c r="BK279" s="151">
        <f>ROUND(I279*H279,2)</f>
        <v>0</v>
      </c>
      <c r="BL279" s="17" t="s">
        <v>135</v>
      </c>
      <c r="BM279" s="17" t="s">
        <v>471</v>
      </c>
    </row>
    <row r="280" spans="2:65" s="11" customFormat="1" ht="10.199999999999999">
      <c r="B280" s="155"/>
      <c r="D280" s="152" t="s">
        <v>149</v>
      </c>
      <c r="E280" s="156" t="s">
        <v>3</v>
      </c>
      <c r="F280" s="157" t="s">
        <v>163</v>
      </c>
      <c r="H280" s="158">
        <v>7</v>
      </c>
      <c r="I280" s="159"/>
      <c r="L280" s="155"/>
      <c r="M280" s="160"/>
      <c r="N280" s="161"/>
      <c r="O280" s="161"/>
      <c r="P280" s="161"/>
      <c r="Q280" s="161"/>
      <c r="R280" s="161"/>
      <c r="S280" s="161"/>
      <c r="T280" s="162"/>
      <c r="AT280" s="156" t="s">
        <v>149</v>
      </c>
      <c r="AU280" s="156" t="s">
        <v>89</v>
      </c>
      <c r="AV280" s="11" t="s">
        <v>89</v>
      </c>
      <c r="AW280" s="11" t="s">
        <v>38</v>
      </c>
      <c r="AX280" s="11" t="s">
        <v>23</v>
      </c>
      <c r="AY280" s="156" t="s">
        <v>128</v>
      </c>
    </row>
    <row r="281" spans="2:65" s="1" customFormat="1" ht="22.5" customHeight="1">
      <c r="B281" s="139"/>
      <c r="C281" s="140" t="s">
        <v>472</v>
      </c>
      <c r="D281" s="140" t="s">
        <v>130</v>
      </c>
      <c r="E281" s="141" t="s">
        <v>473</v>
      </c>
      <c r="F281" s="142" t="s">
        <v>474</v>
      </c>
      <c r="G281" s="143" t="s">
        <v>181</v>
      </c>
      <c r="H281" s="144">
        <v>52.637</v>
      </c>
      <c r="I281" s="145"/>
      <c r="J281" s="146">
        <f>ROUND(I281*H281,2)</f>
        <v>0</v>
      </c>
      <c r="K281" s="142" t="s">
        <v>475</v>
      </c>
      <c r="L281" s="31"/>
      <c r="M281" s="147" t="s">
        <v>3</v>
      </c>
      <c r="N281" s="148" t="s">
        <v>50</v>
      </c>
      <c r="O281" s="50"/>
      <c r="P281" s="149">
        <f>O281*H281</f>
        <v>0</v>
      </c>
      <c r="Q281" s="149">
        <v>0</v>
      </c>
      <c r="R281" s="149">
        <f>Q281*H281</f>
        <v>0</v>
      </c>
      <c r="S281" s="149">
        <v>0</v>
      </c>
      <c r="T281" s="150">
        <f>S281*H281</f>
        <v>0</v>
      </c>
      <c r="AR281" s="17" t="s">
        <v>135</v>
      </c>
      <c r="AT281" s="17" t="s">
        <v>130</v>
      </c>
      <c r="AU281" s="17" t="s">
        <v>89</v>
      </c>
      <c r="AY281" s="17" t="s">
        <v>128</v>
      </c>
      <c r="BE281" s="151">
        <f>IF(N281="základní",J281,0)</f>
        <v>0</v>
      </c>
      <c r="BF281" s="151">
        <f>IF(N281="snížená",J281,0)</f>
        <v>0</v>
      </c>
      <c r="BG281" s="151">
        <f>IF(N281="zákl. přenesená",J281,0)</f>
        <v>0</v>
      </c>
      <c r="BH281" s="151">
        <f>IF(N281="sníž. přenesená",J281,0)</f>
        <v>0</v>
      </c>
      <c r="BI281" s="151">
        <f>IF(N281="nulová",J281,0)</f>
        <v>0</v>
      </c>
      <c r="BJ281" s="17" t="s">
        <v>23</v>
      </c>
      <c r="BK281" s="151">
        <f>ROUND(I281*H281,2)</f>
        <v>0</v>
      </c>
      <c r="BL281" s="17" t="s">
        <v>135</v>
      </c>
      <c r="BM281" s="17" t="s">
        <v>476</v>
      </c>
    </row>
    <row r="282" spans="2:65" s="13" customFormat="1" ht="10.199999999999999">
      <c r="B282" s="171"/>
      <c r="D282" s="152" t="s">
        <v>149</v>
      </c>
      <c r="E282" s="172" t="s">
        <v>3</v>
      </c>
      <c r="F282" s="173" t="s">
        <v>477</v>
      </c>
      <c r="H282" s="172" t="s">
        <v>3</v>
      </c>
      <c r="I282" s="174"/>
      <c r="L282" s="171"/>
      <c r="M282" s="175"/>
      <c r="N282" s="176"/>
      <c r="O282" s="176"/>
      <c r="P282" s="176"/>
      <c r="Q282" s="176"/>
      <c r="R282" s="176"/>
      <c r="S282" s="176"/>
      <c r="T282" s="177"/>
      <c r="AT282" s="172" t="s">
        <v>149</v>
      </c>
      <c r="AU282" s="172" t="s">
        <v>89</v>
      </c>
      <c r="AV282" s="13" t="s">
        <v>23</v>
      </c>
      <c r="AW282" s="13" t="s">
        <v>4</v>
      </c>
      <c r="AX282" s="13" t="s">
        <v>79</v>
      </c>
      <c r="AY282" s="172" t="s">
        <v>128</v>
      </c>
    </row>
    <row r="283" spans="2:65" s="11" customFormat="1" ht="10.199999999999999">
      <c r="B283" s="155"/>
      <c r="D283" s="152" t="s">
        <v>149</v>
      </c>
      <c r="E283" s="156" t="s">
        <v>3</v>
      </c>
      <c r="F283" s="157" t="s">
        <v>478</v>
      </c>
      <c r="H283" s="158">
        <v>6.734</v>
      </c>
      <c r="I283" s="159"/>
      <c r="L283" s="155"/>
      <c r="M283" s="160"/>
      <c r="N283" s="161"/>
      <c r="O283" s="161"/>
      <c r="P283" s="161"/>
      <c r="Q283" s="161"/>
      <c r="R283" s="161"/>
      <c r="S283" s="161"/>
      <c r="T283" s="162"/>
      <c r="AT283" s="156" t="s">
        <v>149</v>
      </c>
      <c r="AU283" s="156" t="s">
        <v>89</v>
      </c>
      <c r="AV283" s="11" t="s">
        <v>89</v>
      </c>
      <c r="AW283" s="11" t="s">
        <v>38</v>
      </c>
      <c r="AX283" s="11" t="s">
        <v>79</v>
      </c>
      <c r="AY283" s="156" t="s">
        <v>128</v>
      </c>
    </row>
    <row r="284" spans="2:65" s="11" customFormat="1" ht="10.199999999999999">
      <c r="B284" s="155"/>
      <c r="D284" s="152" t="s">
        <v>149</v>
      </c>
      <c r="E284" s="156" t="s">
        <v>3</v>
      </c>
      <c r="F284" s="157" t="s">
        <v>479</v>
      </c>
      <c r="H284" s="158">
        <v>0.38400000000000001</v>
      </c>
      <c r="I284" s="159"/>
      <c r="L284" s="155"/>
      <c r="M284" s="160"/>
      <c r="N284" s="161"/>
      <c r="O284" s="161"/>
      <c r="P284" s="161"/>
      <c r="Q284" s="161"/>
      <c r="R284" s="161"/>
      <c r="S284" s="161"/>
      <c r="T284" s="162"/>
      <c r="AT284" s="156" t="s">
        <v>149</v>
      </c>
      <c r="AU284" s="156" t="s">
        <v>89</v>
      </c>
      <c r="AV284" s="11" t="s">
        <v>89</v>
      </c>
      <c r="AW284" s="11" t="s">
        <v>38</v>
      </c>
      <c r="AX284" s="11" t="s">
        <v>79</v>
      </c>
      <c r="AY284" s="156" t="s">
        <v>128</v>
      </c>
    </row>
    <row r="285" spans="2:65" s="13" customFormat="1" ht="10.199999999999999">
      <c r="B285" s="171"/>
      <c r="D285" s="152" t="s">
        <v>149</v>
      </c>
      <c r="E285" s="172" t="s">
        <v>3</v>
      </c>
      <c r="F285" s="173" t="s">
        <v>480</v>
      </c>
      <c r="H285" s="172" t="s">
        <v>3</v>
      </c>
      <c r="I285" s="174"/>
      <c r="L285" s="171"/>
      <c r="M285" s="175"/>
      <c r="N285" s="176"/>
      <c r="O285" s="176"/>
      <c r="P285" s="176"/>
      <c r="Q285" s="176"/>
      <c r="R285" s="176"/>
      <c r="S285" s="176"/>
      <c r="T285" s="177"/>
      <c r="AT285" s="172" t="s">
        <v>149</v>
      </c>
      <c r="AU285" s="172" t="s">
        <v>89</v>
      </c>
      <c r="AV285" s="13" t="s">
        <v>23</v>
      </c>
      <c r="AW285" s="13" t="s">
        <v>38</v>
      </c>
      <c r="AX285" s="13" t="s">
        <v>79</v>
      </c>
      <c r="AY285" s="172" t="s">
        <v>128</v>
      </c>
    </row>
    <row r="286" spans="2:65" s="11" customFormat="1" ht="10.199999999999999">
      <c r="B286" s="155"/>
      <c r="D286" s="152" t="s">
        <v>149</v>
      </c>
      <c r="E286" s="156" t="s">
        <v>3</v>
      </c>
      <c r="F286" s="157" t="s">
        <v>481</v>
      </c>
      <c r="H286" s="158">
        <v>34.299999999999997</v>
      </c>
      <c r="I286" s="159"/>
      <c r="L286" s="155"/>
      <c r="M286" s="160"/>
      <c r="N286" s="161"/>
      <c r="O286" s="161"/>
      <c r="P286" s="161"/>
      <c r="Q286" s="161"/>
      <c r="R286" s="161"/>
      <c r="S286" s="161"/>
      <c r="T286" s="162"/>
      <c r="AT286" s="156" t="s">
        <v>149</v>
      </c>
      <c r="AU286" s="156" t="s">
        <v>89</v>
      </c>
      <c r="AV286" s="11" t="s">
        <v>89</v>
      </c>
      <c r="AW286" s="11" t="s">
        <v>38</v>
      </c>
      <c r="AX286" s="11" t="s">
        <v>79</v>
      </c>
      <c r="AY286" s="156" t="s">
        <v>128</v>
      </c>
    </row>
    <row r="287" spans="2:65" s="13" customFormat="1" ht="10.199999999999999">
      <c r="B287" s="171"/>
      <c r="D287" s="152" t="s">
        <v>149</v>
      </c>
      <c r="E287" s="172" t="s">
        <v>3</v>
      </c>
      <c r="F287" s="173" t="s">
        <v>482</v>
      </c>
      <c r="H287" s="172" t="s">
        <v>3</v>
      </c>
      <c r="I287" s="174"/>
      <c r="L287" s="171"/>
      <c r="M287" s="175"/>
      <c r="N287" s="176"/>
      <c r="O287" s="176"/>
      <c r="P287" s="176"/>
      <c r="Q287" s="176"/>
      <c r="R287" s="176"/>
      <c r="S287" s="176"/>
      <c r="T287" s="177"/>
      <c r="AT287" s="172" t="s">
        <v>149</v>
      </c>
      <c r="AU287" s="172" t="s">
        <v>89</v>
      </c>
      <c r="AV287" s="13" t="s">
        <v>23</v>
      </c>
      <c r="AW287" s="13" t="s">
        <v>38</v>
      </c>
      <c r="AX287" s="13" t="s">
        <v>79</v>
      </c>
      <c r="AY287" s="172" t="s">
        <v>128</v>
      </c>
    </row>
    <row r="288" spans="2:65" s="14" customFormat="1" ht="10.199999999999999">
      <c r="B288" s="188"/>
      <c r="D288" s="152" t="s">
        <v>149</v>
      </c>
      <c r="E288" s="189" t="s">
        <v>3</v>
      </c>
      <c r="F288" s="190" t="s">
        <v>483</v>
      </c>
      <c r="H288" s="191">
        <v>41.417999999999999</v>
      </c>
      <c r="I288" s="192"/>
      <c r="L288" s="188"/>
      <c r="M288" s="193"/>
      <c r="N288" s="194"/>
      <c r="O288" s="194"/>
      <c r="P288" s="194"/>
      <c r="Q288" s="194"/>
      <c r="R288" s="194"/>
      <c r="S288" s="194"/>
      <c r="T288" s="195"/>
      <c r="AT288" s="189" t="s">
        <v>149</v>
      </c>
      <c r="AU288" s="189" t="s">
        <v>89</v>
      </c>
      <c r="AV288" s="14" t="s">
        <v>143</v>
      </c>
      <c r="AW288" s="14" t="s">
        <v>38</v>
      </c>
      <c r="AX288" s="14" t="s">
        <v>79</v>
      </c>
      <c r="AY288" s="189" t="s">
        <v>128</v>
      </c>
    </row>
    <row r="289" spans="2:65" s="11" customFormat="1" ht="10.199999999999999">
      <c r="B289" s="155"/>
      <c r="D289" s="152" t="s">
        <v>149</v>
      </c>
      <c r="E289" s="156" t="s">
        <v>3</v>
      </c>
      <c r="F289" s="157" t="s">
        <v>484</v>
      </c>
      <c r="H289" s="158">
        <v>11.218999999999999</v>
      </c>
      <c r="I289" s="159"/>
      <c r="L289" s="155"/>
      <c r="M289" s="160"/>
      <c r="N289" s="161"/>
      <c r="O289" s="161"/>
      <c r="P289" s="161"/>
      <c r="Q289" s="161"/>
      <c r="R289" s="161"/>
      <c r="S289" s="161"/>
      <c r="T289" s="162"/>
      <c r="AT289" s="156" t="s">
        <v>149</v>
      </c>
      <c r="AU289" s="156" t="s">
        <v>89</v>
      </c>
      <c r="AV289" s="11" t="s">
        <v>89</v>
      </c>
      <c r="AW289" s="11" t="s">
        <v>38</v>
      </c>
      <c r="AX289" s="11" t="s">
        <v>79</v>
      </c>
      <c r="AY289" s="156" t="s">
        <v>128</v>
      </c>
    </row>
    <row r="290" spans="2:65" s="12" customFormat="1" ht="10.199999999999999">
      <c r="B290" s="163"/>
      <c r="D290" s="152" t="s">
        <v>149</v>
      </c>
      <c r="E290" s="164" t="s">
        <v>3</v>
      </c>
      <c r="F290" s="165" t="s">
        <v>172</v>
      </c>
      <c r="H290" s="166">
        <v>52.637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4" t="s">
        <v>149</v>
      </c>
      <c r="AU290" s="164" t="s">
        <v>89</v>
      </c>
      <c r="AV290" s="12" t="s">
        <v>135</v>
      </c>
      <c r="AW290" s="12" t="s">
        <v>4</v>
      </c>
      <c r="AX290" s="12" t="s">
        <v>23</v>
      </c>
      <c r="AY290" s="164" t="s">
        <v>128</v>
      </c>
    </row>
    <row r="291" spans="2:65" s="1" customFormat="1" ht="33.75" customHeight="1">
      <c r="B291" s="139"/>
      <c r="C291" s="178" t="s">
        <v>485</v>
      </c>
      <c r="D291" s="178" t="s">
        <v>305</v>
      </c>
      <c r="E291" s="179" t="s">
        <v>486</v>
      </c>
      <c r="F291" s="180" t="s">
        <v>487</v>
      </c>
      <c r="G291" s="181" t="s">
        <v>278</v>
      </c>
      <c r="H291" s="182">
        <v>78.694000000000003</v>
      </c>
      <c r="I291" s="183"/>
      <c r="J291" s="184">
        <f>ROUND(I291*H291,2)</f>
        <v>0</v>
      </c>
      <c r="K291" s="180" t="s">
        <v>166</v>
      </c>
      <c r="L291" s="185"/>
      <c r="M291" s="186" t="s">
        <v>3</v>
      </c>
      <c r="N291" s="187" t="s">
        <v>50</v>
      </c>
      <c r="O291" s="50"/>
      <c r="P291" s="149">
        <f>O291*H291</f>
        <v>0</v>
      </c>
      <c r="Q291" s="149">
        <v>1</v>
      </c>
      <c r="R291" s="149">
        <f>Q291*H291</f>
        <v>78.694000000000003</v>
      </c>
      <c r="S291" s="149">
        <v>0</v>
      </c>
      <c r="T291" s="150">
        <f>S291*H291</f>
        <v>0</v>
      </c>
      <c r="AR291" s="17" t="s">
        <v>173</v>
      </c>
      <c r="AT291" s="17" t="s">
        <v>305</v>
      </c>
      <c r="AU291" s="17" t="s">
        <v>89</v>
      </c>
      <c r="AY291" s="17" t="s">
        <v>128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7" t="s">
        <v>23</v>
      </c>
      <c r="BK291" s="151">
        <f>ROUND(I291*H291,2)</f>
        <v>0</v>
      </c>
      <c r="BL291" s="17" t="s">
        <v>135</v>
      </c>
      <c r="BM291" s="17" t="s">
        <v>488</v>
      </c>
    </row>
    <row r="292" spans="2:65" s="11" customFormat="1" ht="10.199999999999999">
      <c r="B292" s="155"/>
      <c r="D292" s="152" t="s">
        <v>149</v>
      </c>
      <c r="E292" s="156" t="s">
        <v>3</v>
      </c>
      <c r="F292" s="157" t="s">
        <v>489</v>
      </c>
      <c r="H292" s="158">
        <v>78.694000000000003</v>
      </c>
      <c r="I292" s="159"/>
      <c r="L292" s="155"/>
      <c r="M292" s="160"/>
      <c r="N292" s="161"/>
      <c r="O292" s="161"/>
      <c r="P292" s="161"/>
      <c r="Q292" s="161"/>
      <c r="R292" s="161"/>
      <c r="S292" s="161"/>
      <c r="T292" s="162"/>
      <c r="AT292" s="156" t="s">
        <v>149</v>
      </c>
      <c r="AU292" s="156" t="s">
        <v>89</v>
      </c>
      <c r="AV292" s="11" t="s">
        <v>89</v>
      </c>
      <c r="AW292" s="11" t="s">
        <v>38</v>
      </c>
      <c r="AX292" s="11" t="s">
        <v>23</v>
      </c>
      <c r="AY292" s="156" t="s">
        <v>128</v>
      </c>
    </row>
    <row r="293" spans="2:65" s="1" customFormat="1" ht="33.75" customHeight="1">
      <c r="B293" s="139"/>
      <c r="C293" s="140" t="s">
        <v>490</v>
      </c>
      <c r="D293" s="140" t="s">
        <v>130</v>
      </c>
      <c r="E293" s="141" t="s">
        <v>491</v>
      </c>
      <c r="F293" s="142" t="s">
        <v>492</v>
      </c>
      <c r="G293" s="143" t="s">
        <v>181</v>
      </c>
      <c r="H293" s="144">
        <v>3.976</v>
      </c>
      <c r="I293" s="145"/>
      <c r="J293" s="146">
        <f>ROUND(I293*H293,2)</f>
        <v>0</v>
      </c>
      <c r="K293" s="142" t="s">
        <v>134</v>
      </c>
      <c r="L293" s="31"/>
      <c r="M293" s="147" t="s">
        <v>3</v>
      </c>
      <c r="N293" s="148" t="s">
        <v>50</v>
      </c>
      <c r="O293" s="50"/>
      <c r="P293" s="149">
        <f>O293*H293</f>
        <v>0</v>
      </c>
      <c r="Q293" s="149">
        <v>0</v>
      </c>
      <c r="R293" s="149">
        <f>Q293*H293</f>
        <v>0</v>
      </c>
      <c r="S293" s="149">
        <v>0</v>
      </c>
      <c r="T293" s="150">
        <f>S293*H293</f>
        <v>0</v>
      </c>
      <c r="AR293" s="17" t="s">
        <v>135</v>
      </c>
      <c r="AT293" s="17" t="s">
        <v>130</v>
      </c>
      <c r="AU293" s="17" t="s">
        <v>89</v>
      </c>
      <c r="AY293" s="17" t="s">
        <v>128</v>
      </c>
      <c r="BE293" s="151">
        <f>IF(N293="základní",J293,0)</f>
        <v>0</v>
      </c>
      <c r="BF293" s="151">
        <f>IF(N293="snížená",J293,0)</f>
        <v>0</v>
      </c>
      <c r="BG293" s="151">
        <f>IF(N293="zákl. přenesená",J293,0)</f>
        <v>0</v>
      </c>
      <c r="BH293" s="151">
        <f>IF(N293="sníž. přenesená",J293,0)</f>
        <v>0</v>
      </c>
      <c r="BI293" s="151">
        <f>IF(N293="nulová",J293,0)</f>
        <v>0</v>
      </c>
      <c r="BJ293" s="17" t="s">
        <v>23</v>
      </c>
      <c r="BK293" s="151">
        <f>ROUND(I293*H293,2)</f>
        <v>0</v>
      </c>
      <c r="BL293" s="17" t="s">
        <v>135</v>
      </c>
      <c r="BM293" s="17" t="s">
        <v>493</v>
      </c>
    </row>
    <row r="294" spans="2:65" s="1" customFormat="1" ht="96">
      <c r="B294" s="31"/>
      <c r="D294" s="152" t="s">
        <v>137</v>
      </c>
      <c r="F294" s="153" t="s">
        <v>494</v>
      </c>
      <c r="I294" s="85"/>
      <c r="L294" s="31"/>
      <c r="M294" s="154"/>
      <c r="N294" s="50"/>
      <c r="O294" s="50"/>
      <c r="P294" s="50"/>
      <c r="Q294" s="50"/>
      <c r="R294" s="50"/>
      <c r="S294" s="50"/>
      <c r="T294" s="51"/>
      <c r="AT294" s="17" t="s">
        <v>137</v>
      </c>
      <c r="AU294" s="17" t="s">
        <v>89</v>
      </c>
    </row>
    <row r="295" spans="2:65" s="11" customFormat="1" ht="10.199999999999999">
      <c r="B295" s="155"/>
      <c r="D295" s="152" t="s">
        <v>149</v>
      </c>
      <c r="E295" s="156" t="s">
        <v>3</v>
      </c>
      <c r="F295" s="157" t="s">
        <v>495</v>
      </c>
      <c r="H295" s="158">
        <v>0.44800000000000001</v>
      </c>
      <c r="I295" s="159"/>
      <c r="L295" s="155"/>
      <c r="M295" s="160"/>
      <c r="N295" s="161"/>
      <c r="O295" s="161"/>
      <c r="P295" s="161"/>
      <c r="Q295" s="161"/>
      <c r="R295" s="161"/>
      <c r="S295" s="161"/>
      <c r="T295" s="162"/>
      <c r="AT295" s="156" t="s">
        <v>149</v>
      </c>
      <c r="AU295" s="156" t="s">
        <v>89</v>
      </c>
      <c r="AV295" s="11" t="s">
        <v>89</v>
      </c>
      <c r="AW295" s="11" t="s">
        <v>38</v>
      </c>
      <c r="AX295" s="11" t="s">
        <v>79</v>
      </c>
      <c r="AY295" s="156" t="s">
        <v>128</v>
      </c>
    </row>
    <row r="296" spans="2:65" s="11" customFormat="1" ht="10.199999999999999">
      <c r="B296" s="155"/>
      <c r="D296" s="152" t="s">
        <v>149</v>
      </c>
      <c r="E296" s="156" t="s">
        <v>3</v>
      </c>
      <c r="F296" s="157" t="s">
        <v>496</v>
      </c>
      <c r="H296" s="158">
        <v>3.528</v>
      </c>
      <c r="I296" s="159"/>
      <c r="L296" s="155"/>
      <c r="M296" s="160"/>
      <c r="N296" s="161"/>
      <c r="O296" s="161"/>
      <c r="P296" s="161"/>
      <c r="Q296" s="161"/>
      <c r="R296" s="161"/>
      <c r="S296" s="161"/>
      <c r="T296" s="162"/>
      <c r="AT296" s="156" t="s">
        <v>149</v>
      </c>
      <c r="AU296" s="156" t="s">
        <v>89</v>
      </c>
      <c r="AV296" s="11" t="s">
        <v>89</v>
      </c>
      <c r="AW296" s="11" t="s">
        <v>38</v>
      </c>
      <c r="AX296" s="11" t="s">
        <v>79</v>
      </c>
      <c r="AY296" s="156" t="s">
        <v>128</v>
      </c>
    </row>
    <row r="297" spans="2:65" s="12" customFormat="1" ht="10.199999999999999">
      <c r="B297" s="163"/>
      <c r="D297" s="152" t="s">
        <v>149</v>
      </c>
      <c r="E297" s="164" t="s">
        <v>3</v>
      </c>
      <c r="F297" s="165" t="s">
        <v>172</v>
      </c>
      <c r="H297" s="166">
        <v>3.976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4" t="s">
        <v>149</v>
      </c>
      <c r="AU297" s="164" t="s">
        <v>89</v>
      </c>
      <c r="AV297" s="12" t="s">
        <v>135</v>
      </c>
      <c r="AW297" s="12" t="s">
        <v>38</v>
      </c>
      <c r="AX297" s="12" t="s">
        <v>23</v>
      </c>
      <c r="AY297" s="164" t="s">
        <v>128</v>
      </c>
    </row>
    <row r="298" spans="2:65" s="1" customFormat="1" ht="16.5" customHeight="1">
      <c r="B298" s="139"/>
      <c r="C298" s="178" t="s">
        <v>497</v>
      </c>
      <c r="D298" s="178" t="s">
        <v>305</v>
      </c>
      <c r="E298" s="179" t="s">
        <v>498</v>
      </c>
      <c r="F298" s="180" t="s">
        <v>499</v>
      </c>
      <c r="G298" s="181" t="s">
        <v>278</v>
      </c>
      <c r="H298" s="182">
        <v>7.952</v>
      </c>
      <c r="I298" s="183"/>
      <c r="J298" s="184">
        <f>ROUND(I298*H298,2)</f>
        <v>0</v>
      </c>
      <c r="K298" s="180" t="s">
        <v>134</v>
      </c>
      <c r="L298" s="185"/>
      <c r="M298" s="186" t="s">
        <v>3</v>
      </c>
      <c r="N298" s="187" t="s">
        <v>50</v>
      </c>
      <c r="O298" s="50"/>
      <c r="P298" s="149">
        <f>O298*H298</f>
        <v>0</v>
      </c>
      <c r="Q298" s="149">
        <v>1</v>
      </c>
      <c r="R298" s="149">
        <f>Q298*H298</f>
        <v>7.952</v>
      </c>
      <c r="S298" s="149">
        <v>0</v>
      </c>
      <c r="T298" s="150">
        <f>S298*H298</f>
        <v>0</v>
      </c>
      <c r="AR298" s="17" t="s">
        <v>173</v>
      </c>
      <c r="AT298" s="17" t="s">
        <v>305</v>
      </c>
      <c r="AU298" s="17" t="s">
        <v>89</v>
      </c>
      <c r="AY298" s="17" t="s">
        <v>128</v>
      </c>
      <c r="BE298" s="151">
        <f>IF(N298="základní",J298,0)</f>
        <v>0</v>
      </c>
      <c r="BF298" s="151">
        <f>IF(N298="snížená",J298,0)</f>
        <v>0</v>
      </c>
      <c r="BG298" s="151">
        <f>IF(N298="zákl. přenesená",J298,0)</f>
        <v>0</v>
      </c>
      <c r="BH298" s="151">
        <f>IF(N298="sníž. přenesená",J298,0)</f>
        <v>0</v>
      </c>
      <c r="BI298" s="151">
        <f>IF(N298="nulová",J298,0)</f>
        <v>0</v>
      </c>
      <c r="BJ298" s="17" t="s">
        <v>23</v>
      </c>
      <c r="BK298" s="151">
        <f>ROUND(I298*H298,2)</f>
        <v>0</v>
      </c>
      <c r="BL298" s="17" t="s">
        <v>135</v>
      </c>
      <c r="BM298" s="17" t="s">
        <v>500</v>
      </c>
    </row>
    <row r="299" spans="2:65" s="11" customFormat="1" ht="10.199999999999999">
      <c r="B299" s="155"/>
      <c r="D299" s="152" t="s">
        <v>149</v>
      </c>
      <c r="E299" s="156" t="s">
        <v>3</v>
      </c>
      <c r="F299" s="157" t="s">
        <v>501</v>
      </c>
      <c r="H299" s="158">
        <v>7.952</v>
      </c>
      <c r="I299" s="159"/>
      <c r="L299" s="155"/>
      <c r="M299" s="160"/>
      <c r="N299" s="161"/>
      <c r="O299" s="161"/>
      <c r="P299" s="161"/>
      <c r="Q299" s="161"/>
      <c r="R299" s="161"/>
      <c r="S299" s="161"/>
      <c r="T299" s="162"/>
      <c r="AT299" s="156" t="s">
        <v>149</v>
      </c>
      <c r="AU299" s="156" t="s">
        <v>89</v>
      </c>
      <c r="AV299" s="11" t="s">
        <v>89</v>
      </c>
      <c r="AW299" s="11" t="s">
        <v>38</v>
      </c>
      <c r="AX299" s="11" t="s">
        <v>23</v>
      </c>
      <c r="AY299" s="156" t="s">
        <v>128</v>
      </c>
    </row>
    <row r="300" spans="2:65" s="1" customFormat="1" ht="16.5" customHeight="1">
      <c r="B300" s="139"/>
      <c r="C300" s="140" t="s">
        <v>502</v>
      </c>
      <c r="D300" s="140" t="s">
        <v>130</v>
      </c>
      <c r="E300" s="141" t="s">
        <v>503</v>
      </c>
      <c r="F300" s="142" t="s">
        <v>504</v>
      </c>
      <c r="G300" s="143" t="s">
        <v>133</v>
      </c>
      <c r="H300" s="144">
        <v>4</v>
      </c>
      <c r="I300" s="145"/>
      <c r="J300" s="146">
        <f>ROUND(I300*H300,2)</f>
        <v>0</v>
      </c>
      <c r="K300" s="142" t="s">
        <v>134</v>
      </c>
      <c r="L300" s="31"/>
      <c r="M300" s="147" t="s">
        <v>3</v>
      </c>
      <c r="N300" s="148" t="s">
        <v>50</v>
      </c>
      <c r="O300" s="50"/>
      <c r="P300" s="149">
        <f>O300*H300</f>
        <v>0</v>
      </c>
      <c r="Q300" s="149">
        <v>0.42080000000000001</v>
      </c>
      <c r="R300" s="149">
        <f>Q300*H300</f>
        <v>1.6832</v>
      </c>
      <c r="S300" s="149">
        <v>0</v>
      </c>
      <c r="T300" s="150">
        <f>S300*H300</f>
        <v>0</v>
      </c>
      <c r="AR300" s="17" t="s">
        <v>135</v>
      </c>
      <c r="AT300" s="17" t="s">
        <v>130</v>
      </c>
      <c r="AU300" s="17" t="s">
        <v>89</v>
      </c>
      <c r="AY300" s="17" t="s">
        <v>128</v>
      </c>
      <c r="BE300" s="151">
        <f>IF(N300="základní",J300,0)</f>
        <v>0</v>
      </c>
      <c r="BF300" s="151">
        <f>IF(N300="snížená",J300,0)</f>
        <v>0</v>
      </c>
      <c r="BG300" s="151">
        <f>IF(N300="zákl. přenesená",J300,0)</f>
        <v>0</v>
      </c>
      <c r="BH300" s="151">
        <f>IF(N300="sníž. přenesená",J300,0)</f>
        <v>0</v>
      </c>
      <c r="BI300" s="151">
        <f>IF(N300="nulová",J300,0)</f>
        <v>0</v>
      </c>
      <c r="BJ300" s="17" t="s">
        <v>23</v>
      </c>
      <c r="BK300" s="151">
        <f>ROUND(I300*H300,2)</f>
        <v>0</v>
      </c>
      <c r="BL300" s="17" t="s">
        <v>135</v>
      </c>
      <c r="BM300" s="17" t="s">
        <v>505</v>
      </c>
    </row>
    <row r="301" spans="2:65" s="1" customFormat="1" ht="96">
      <c r="B301" s="31"/>
      <c r="D301" s="152" t="s">
        <v>137</v>
      </c>
      <c r="F301" s="153" t="s">
        <v>506</v>
      </c>
      <c r="I301" s="85"/>
      <c r="L301" s="31"/>
      <c r="M301" s="154"/>
      <c r="N301" s="50"/>
      <c r="O301" s="50"/>
      <c r="P301" s="50"/>
      <c r="Q301" s="50"/>
      <c r="R301" s="50"/>
      <c r="S301" s="50"/>
      <c r="T301" s="51"/>
      <c r="AT301" s="17" t="s">
        <v>137</v>
      </c>
      <c r="AU301" s="17" t="s">
        <v>89</v>
      </c>
    </row>
    <row r="302" spans="2:65" s="11" customFormat="1" ht="10.199999999999999">
      <c r="B302" s="155"/>
      <c r="D302" s="152" t="s">
        <v>149</v>
      </c>
      <c r="E302" s="156" t="s">
        <v>3</v>
      </c>
      <c r="F302" s="157" t="s">
        <v>135</v>
      </c>
      <c r="H302" s="158">
        <v>4</v>
      </c>
      <c r="I302" s="159"/>
      <c r="L302" s="155"/>
      <c r="M302" s="160"/>
      <c r="N302" s="161"/>
      <c r="O302" s="161"/>
      <c r="P302" s="161"/>
      <c r="Q302" s="161"/>
      <c r="R302" s="161"/>
      <c r="S302" s="161"/>
      <c r="T302" s="162"/>
      <c r="AT302" s="156" t="s">
        <v>149</v>
      </c>
      <c r="AU302" s="156" t="s">
        <v>89</v>
      </c>
      <c r="AV302" s="11" t="s">
        <v>89</v>
      </c>
      <c r="AW302" s="11" t="s">
        <v>38</v>
      </c>
      <c r="AX302" s="11" t="s">
        <v>23</v>
      </c>
      <c r="AY302" s="156" t="s">
        <v>128</v>
      </c>
    </row>
    <row r="303" spans="2:65" s="1" customFormat="1" ht="22.5" customHeight="1">
      <c r="B303" s="139"/>
      <c r="C303" s="140" t="s">
        <v>507</v>
      </c>
      <c r="D303" s="140" t="s">
        <v>130</v>
      </c>
      <c r="E303" s="141" t="s">
        <v>508</v>
      </c>
      <c r="F303" s="142" t="s">
        <v>509</v>
      </c>
      <c r="G303" s="143" t="s">
        <v>133</v>
      </c>
      <c r="H303" s="144">
        <v>7</v>
      </c>
      <c r="I303" s="145"/>
      <c r="J303" s="146">
        <f>ROUND(I303*H303,2)</f>
        <v>0</v>
      </c>
      <c r="K303" s="142" t="s">
        <v>134</v>
      </c>
      <c r="L303" s="31"/>
      <c r="M303" s="147" t="s">
        <v>3</v>
      </c>
      <c r="N303" s="148" t="s">
        <v>50</v>
      </c>
      <c r="O303" s="50"/>
      <c r="P303" s="149">
        <f>O303*H303</f>
        <v>0</v>
      </c>
      <c r="Q303" s="149">
        <v>0.31108000000000002</v>
      </c>
      <c r="R303" s="149">
        <f>Q303*H303</f>
        <v>2.1775600000000002</v>
      </c>
      <c r="S303" s="149">
        <v>0</v>
      </c>
      <c r="T303" s="150">
        <f>S303*H303</f>
        <v>0</v>
      </c>
      <c r="AR303" s="17" t="s">
        <v>135</v>
      </c>
      <c r="AT303" s="17" t="s">
        <v>130</v>
      </c>
      <c r="AU303" s="17" t="s">
        <v>89</v>
      </c>
      <c r="AY303" s="17" t="s">
        <v>128</v>
      </c>
      <c r="BE303" s="151">
        <f>IF(N303="základní",J303,0)</f>
        <v>0</v>
      </c>
      <c r="BF303" s="151">
        <f>IF(N303="snížená",J303,0)</f>
        <v>0</v>
      </c>
      <c r="BG303" s="151">
        <f>IF(N303="zákl. přenesená",J303,0)</f>
        <v>0</v>
      </c>
      <c r="BH303" s="151">
        <f>IF(N303="sníž. přenesená",J303,0)</f>
        <v>0</v>
      </c>
      <c r="BI303" s="151">
        <f>IF(N303="nulová",J303,0)</f>
        <v>0</v>
      </c>
      <c r="BJ303" s="17" t="s">
        <v>23</v>
      </c>
      <c r="BK303" s="151">
        <f>ROUND(I303*H303,2)</f>
        <v>0</v>
      </c>
      <c r="BL303" s="17" t="s">
        <v>135</v>
      </c>
      <c r="BM303" s="17" t="s">
        <v>510</v>
      </c>
    </row>
    <row r="304" spans="2:65" s="1" customFormat="1" ht="96">
      <c r="B304" s="31"/>
      <c r="D304" s="152" t="s">
        <v>137</v>
      </c>
      <c r="F304" s="153" t="s">
        <v>506</v>
      </c>
      <c r="I304" s="85"/>
      <c r="L304" s="31"/>
      <c r="M304" s="154"/>
      <c r="N304" s="50"/>
      <c r="O304" s="50"/>
      <c r="P304" s="50"/>
      <c r="Q304" s="50"/>
      <c r="R304" s="50"/>
      <c r="S304" s="50"/>
      <c r="T304" s="51"/>
      <c r="AT304" s="17" t="s">
        <v>137</v>
      </c>
      <c r="AU304" s="17" t="s">
        <v>89</v>
      </c>
    </row>
    <row r="305" spans="2:65" s="11" customFormat="1" ht="10.199999999999999">
      <c r="B305" s="155"/>
      <c r="D305" s="152" t="s">
        <v>149</v>
      </c>
      <c r="E305" s="156" t="s">
        <v>3</v>
      </c>
      <c r="F305" s="157" t="s">
        <v>163</v>
      </c>
      <c r="H305" s="158">
        <v>7</v>
      </c>
      <c r="I305" s="159"/>
      <c r="L305" s="155"/>
      <c r="M305" s="160"/>
      <c r="N305" s="161"/>
      <c r="O305" s="161"/>
      <c r="P305" s="161"/>
      <c r="Q305" s="161"/>
      <c r="R305" s="161"/>
      <c r="S305" s="161"/>
      <c r="T305" s="162"/>
      <c r="AT305" s="156" t="s">
        <v>149</v>
      </c>
      <c r="AU305" s="156" t="s">
        <v>89</v>
      </c>
      <c r="AV305" s="11" t="s">
        <v>89</v>
      </c>
      <c r="AW305" s="11" t="s">
        <v>38</v>
      </c>
      <c r="AX305" s="11" t="s">
        <v>23</v>
      </c>
      <c r="AY305" s="156" t="s">
        <v>128</v>
      </c>
    </row>
    <row r="306" spans="2:65" s="1" customFormat="1" ht="16.5" customHeight="1">
      <c r="B306" s="139"/>
      <c r="C306" s="140" t="s">
        <v>511</v>
      </c>
      <c r="D306" s="140" t="s">
        <v>130</v>
      </c>
      <c r="E306" s="141" t="s">
        <v>512</v>
      </c>
      <c r="F306" s="142" t="s">
        <v>513</v>
      </c>
      <c r="G306" s="143" t="s">
        <v>191</v>
      </c>
      <c r="H306" s="144">
        <v>3</v>
      </c>
      <c r="I306" s="145"/>
      <c r="J306" s="146">
        <f>ROUND(I306*H306,2)</f>
        <v>0</v>
      </c>
      <c r="K306" s="142" t="s">
        <v>3</v>
      </c>
      <c r="L306" s="31"/>
      <c r="M306" s="147" t="s">
        <v>3</v>
      </c>
      <c r="N306" s="148" t="s">
        <v>50</v>
      </c>
      <c r="O306" s="50"/>
      <c r="P306" s="149">
        <f>O306*H306</f>
        <v>0</v>
      </c>
      <c r="Q306" s="149">
        <v>4.6999999999999999E-4</v>
      </c>
      <c r="R306" s="149">
        <f>Q306*H306</f>
        <v>1.41E-3</v>
      </c>
      <c r="S306" s="149">
        <v>0</v>
      </c>
      <c r="T306" s="150">
        <f>S306*H306</f>
        <v>0</v>
      </c>
      <c r="AR306" s="17" t="s">
        <v>135</v>
      </c>
      <c r="AT306" s="17" t="s">
        <v>130</v>
      </c>
      <c r="AU306" s="17" t="s">
        <v>89</v>
      </c>
      <c r="AY306" s="17" t="s">
        <v>128</v>
      </c>
      <c r="BE306" s="151">
        <f>IF(N306="základní",J306,0)</f>
        <v>0</v>
      </c>
      <c r="BF306" s="151">
        <f>IF(N306="snížená",J306,0)</f>
        <v>0</v>
      </c>
      <c r="BG306" s="151">
        <f>IF(N306="zákl. přenesená",J306,0)</f>
        <v>0</v>
      </c>
      <c r="BH306" s="151">
        <f>IF(N306="sníž. přenesená",J306,0)</f>
        <v>0</v>
      </c>
      <c r="BI306" s="151">
        <f>IF(N306="nulová",J306,0)</f>
        <v>0</v>
      </c>
      <c r="BJ306" s="17" t="s">
        <v>23</v>
      </c>
      <c r="BK306" s="151">
        <f>ROUND(I306*H306,2)</f>
        <v>0</v>
      </c>
      <c r="BL306" s="17" t="s">
        <v>135</v>
      </c>
      <c r="BM306" s="17" t="s">
        <v>514</v>
      </c>
    </row>
    <row r="307" spans="2:65" s="11" customFormat="1" ht="10.199999999999999">
      <c r="B307" s="155"/>
      <c r="D307" s="152" t="s">
        <v>149</v>
      </c>
      <c r="E307" s="156" t="s">
        <v>3</v>
      </c>
      <c r="F307" s="157" t="s">
        <v>143</v>
      </c>
      <c r="H307" s="158">
        <v>3</v>
      </c>
      <c r="I307" s="159"/>
      <c r="L307" s="155"/>
      <c r="M307" s="160"/>
      <c r="N307" s="161"/>
      <c r="O307" s="161"/>
      <c r="P307" s="161"/>
      <c r="Q307" s="161"/>
      <c r="R307" s="161"/>
      <c r="S307" s="161"/>
      <c r="T307" s="162"/>
      <c r="AT307" s="156" t="s">
        <v>149</v>
      </c>
      <c r="AU307" s="156" t="s">
        <v>89</v>
      </c>
      <c r="AV307" s="11" t="s">
        <v>89</v>
      </c>
      <c r="AW307" s="11" t="s">
        <v>38</v>
      </c>
      <c r="AX307" s="11" t="s">
        <v>23</v>
      </c>
      <c r="AY307" s="156" t="s">
        <v>128</v>
      </c>
    </row>
    <row r="308" spans="2:65" s="1" customFormat="1" ht="16.5" customHeight="1">
      <c r="B308" s="139"/>
      <c r="C308" s="178" t="s">
        <v>515</v>
      </c>
      <c r="D308" s="178" t="s">
        <v>305</v>
      </c>
      <c r="E308" s="179" t="s">
        <v>516</v>
      </c>
      <c r="F308" s="180" t="s">
        <v>517</v>
      </c>
      <c r="G308" s="181" t="s">
        <v>191</v>
      </c>
      <c r="H308" s="182">
        <v>3</v>
      </c>
      <c r="I308" s="183"/>
      <c r="J308" s="184">
        <f>ROUND(I308*H308,2)</f>
        <v>0</v>
      </c>
      <c r="K308" s="180" t="s">
        <v>3</v>
      </c>
      <c r="L308" s="185"/>
      <c r="M308" s="186" t="s">
        <v>3</v>
      </c>
      <c r="N308" s="187" t="s">
        <v>50</v>
      </c>
      <c r="O308" s="50"/>
      <c r="P308" s="149">
        <f>O308*H308</f>
        <v>0</v>
      </c>
      <c r="Q308" s="149">
        <v>6.7499999999999999E-3</v>
      </c>
      <c r="R308" s="149">
        <f>Q308*H308</f>
        <v>2.0250000000000001E-2</v>
      </c>
      <c r="S308" s="149">
        <v>0</v>
      </c>
      <c r="T308" s="150">
        <f>S308*H308</f>
        <v>0</v>
      </c>
      <c r="AR308" s="17" t="s">
        <v>173</v>
      </c>
      <c r="AT308" s="17" t="s">
        <v>305</v>
      </c>
      <c r="AU308" s="17" t="s">
        <v>89</v>
      </c>
      <c r="AY308" s="17" t="s">
        <v>128</v>
      </c>
      <c r="BE308" s="151">
        <f>IF(N308="základní",J308,0)</f>
        <v>0</v>
      </c>
      <c r="BF308" s="151">
        <f>IF(N308="snížená",J308,0)</f>
        <v>0</v>
      </c>
      <c r="BG308" s="151">
        <f>IF(N308="zákl. přenesená",J308,0)</f>
        <v>0</v>
      </c>
      <c r="BH308" s="151">
        <f>IF(N308="sníž. přenesená",J308,0)</f>
        <v>0</v>
      </c>
      <c r="BI308" s="151">
        <f>IF(N308="nulová",J308,0)</f>
        <v>0</v>
      </c>
      <c r="BJ308" s="17" t="s">
        <v>23</v>
      </c>
      <c r="BK308" s="151">
        <f>ROUND(I308*H308,2)</f>
        <v>0</v>
      </c>
      <c r="BL308" s="17" t="s">
        <v>135</v>
      </c>
      <c r="BM308" s="17" t="s">
        <v>518</v>
      </c>
    </row>
    <row r="309" spans="2:65" s="11" customFormat="1" ht="10.199999999999999">
      <c r="B309" s="155"/>
      <c r="D309" s="152" t="s">
        <v>149</v>
      </c>
      <c r="E309" s="156" t="s">
        <v>3</v>
      </c>
      <c r="F309" s="157" t="s">
        <v>143</v>
      </c>
      <c r="H309" s="158">
        <v>3</v>
      </c>
      <c r="I309" s="159"/>
      <c r="L309" s="155"/>
      <c r="M309" s="160"/>
      <c r="N309" s="161"/>
      <c r="O309" s="161"/>
      <c r="P309" s="161"/>
      <c r="Q309" s="161"/>
      <c r="R309" s="161"/>
      <c r="S309" s="161"/>
      <c r="T309" s="162"/>
      <c r="AT309" s="156" t="s">
        <v>149</v>
      </c>
      <c r="AU309" s="156" t="s">
        <v>89</v>
      </c>
      <c r="AV309" s="11" t="s">
        <v>89</v>
      </c>
      <c r="AW309" s="11" t="s">
        <v>38</v>
      </c>
      <c r="AX309" s="11" t="s">
        <v>23</v>
      </c>
      <c r="AY309" s="156" t="s">
        <v>128</v>
      </c>
    </row>
    <row r="310" spans="2:65" s="1" customFormat="1" ht="16.5" customHeight="1">
      <c r="B310" s="139"/>
      <c r="C310" s="140" t="s">
        <v>317</v>
      </c>
      <c r="D310" s="140" t="s">
        <v>130</v>
      </c>
      <c r="E310" s="141" t="s">
        <v>519</v>
      </c>
      <c r="F310" s="142" t="s">
        <v>520</v>
      </c>
      <c r="G310" s="143" t="s">
        <v>146</v>
      </c>
      <c r="H310" s="144">
        <v>231.67</v>
      </c>
      <c r="I310" s="145"/>
      <c r="J310" s="146">
        <f>ROUND(I310*H310,2)</f>
        <v>0</v>
      </c>
      <c r="K310" s="142" t="s">
        <v>166</v>
      </c>
      <c r="L310" s="31"/>
      <c r="M310" s="147" t="s">
        <v>3</v>
      </c>
      <c r="N310" s="148" t="s">
        <v>50</v>
      </c>
      <c r="O310" s="50"/>
      <c r="P310" s="149">
        <f>O310*H310</f>
        <v>0</v>
      </c>
      <c r="Q310" s="149">
        <v>6.8999999999999997E-4</v>
      </c>
      <c r="R310" s="149">
        <f>Q310*H310</f>
        <v>0.15985229999999997</v>
      </c>
      <c r="S310" s="149">
        <v>0</v>
      </c>
      <c r="T310" s="150">
        <f>S310*H310</f>
        <v>0</v>
      </c>
      <c r="AR310" s="17" t="s">
        <v>135</v>
      </c>
      <c r="AT310" s="17" t="s">
        <v>130</v>
      </c>
      <c r="AU310" s="17" t="s">
        <v>89</v>
      </c>
      <c r="AY310" s="17" t="s">
        <v>128</v>
      </c>
      <c r="BE310" s="151">
        <f>IF(N310="základní",J310,0)</f>
        <v>0</v>
      </c>
      <c r="BF310" s="151">
        <f>IF(N310="snížená",J310,0)</f>
        <v>0</v>
      </c>
      <c r="BG310" s="151">
        <f>IF(N310="zákl. přenesená",J310,0)</f>
        <v>0</v>
      </c>
      <c r="BH310" s="151">
        <f>IF(N310="sníž. přenesená",J310,0)</f>
        <v>0</v>
      </c>
      <c r="BI310" s="151">
        <f>IF(N310="nulová",J310,0)</f>
        <v>0</v>
      </c>
      <c r="BJ310" s="17" t="s">
        <v>23</v>
      </c>
      <c r="BK310" s="151">
        <f>ROUND(I310*H310,2)</f>
        <v>0</v>
      </c>
      <c r="BL310" s="17" t="s">
        <v>135</v>
      </c>
      <c r="BM310" s="17" t="s">
        <v>521</v>
      </c>
    </row>
    <row r="311" spans="2:65" s="1" customFormat="1" ht="28.8">
      <c r="B311" s="31"/>
      <c r="D311" s="152" t="s">
        <v>137</v>
      </c>
      <c r="F311" s="153" t="s">
        <v>522</v>
      </c>
      <c r="I311" s="85"/>
      <c r="L311" s="31"/>
      <c r="M311" s="154"/>
      <c r="N311" s="50"/>
      <c r="O311" s="50"/>
      <c r="P311" s="50"/>
      <c r="Q311" s="50"/>
      <c r="R311" s="50"/>
      <c r="S311" s="50"/>
      <c r="T311" s="51"/>
      <c r="AT311" s="17" t="s">
        <v>137</v>
      </c>
      <c r="AU311" s="17" t="s">
        <v>89</v>
      </c>
    </row>
    <row r="312" spans="2:65" s="13" customFormat="1" ht="10.199999999999999">
      <c r="B312" s="171"/>
      <c r="D312" s="152" t="s">
        <v>149</v>
      </c>
      <c r="E312" s="172" t="s">
        <v>3</v>
      </c>
      <c r="F312" s="173" t="s">
        <v>523</v>
      </c>
      <c r="H312" s="172" t="s">
        <v>3</v>
      </c>
      <c r="I312" s="174"/>
      <c r="L312" s="171"/>
      <c r="M312" s="175"/>
      <c r="N312" s="176"/>
      <c r="O312" s="176"/>
      <c r="P312" s="176"/>
      <c r="Q312" s="176"/>
      <c r="R312" s="176"/>
      <c r="S312" s="176"/>
      <c r="T312" s="177"/>
      <c r="AT312" s="172" t="s">
        <v>149</v>
      </c>
      <c r="AU312" s="172" t="s">
        <v>89</v>
      </c>
      <c r="AV312" s="13" t="s">
        <v>23</v>
      </c>
      <c r="AW312" s="13" t="s">
        <v>38</v>
      </c>
      <c r="AX312" s="13" t="s">
        <v>79</v>
      </c>
      <c r="AY312" s="172" t="s">
        <v>128</v>
      </c>
    </row>
    <row r="313" spans="2:65" s="11" customFormat="1" ht="10.199999999999999">
      <c r="B313" s="155"/>
      <c r="D313" s="152" t="s">
        <v>149</v>
      </c>
      <c r="E313" s="156" t="s">
        <v>3</v>
      </c>
      <c r="F313" s="157" t="s">
        <v>524</v>
      </c>
      <c r="H313" s="158">
        <v>32.25</v>
      </c>
      <c r="I313" s="159"/>
      <c r="L313" s="155"/>
      <c r="M313" s="160"/>
      <c r="N313" s="161"/>
      <c r="O313" s="161"/>
      <c r="P313" s="161"/>
      <c r="Q313" s="161"/>
      <c r="R313" s="161"/>
      <c r="S313" s="161"/>
      <c r="T313" s="162"/>
      <c r="AT313" s="156" t="s">
        <v>149</v>
      </c>
      <c r="AU313" s="156" t="s">
        <v>89</v>
      </c>
      <c r="AV313" s="11" t="s">
        <v>89</v>
      </c>
      <c r="AW313" s="11" t="s">
        <v>38</v>
      </c>
      <c r="AX313" s="11" t="s">
        <v>79</v>
      </c>
      <c r="AY313" s="156" t="s">
        <v>128</v>
      </c>
    </row>
    <row r="314" spans="2:65" s="11" customFormat="1" ht="10.199999999999999">
      <c r="B314" s="155"/>
      <c r="D314" s="152" t="s">
        <v>149</v>
      </c>
      <c r="E314" s="156" t="s">
        <v>3</v>
      </c>
      <c r="F314" s="157" t="s">
        <v>525</v>
      </c>
      <c r="H314" s="158">
        <v>165.92</v>
      </c>
      <c r="I314" s="159"/>
      <c r="L314" s="155"/>
      <c r="M314" s="160"/>
      <c r="N314" s="161"/>
      <c r="O314" s="161"/>
      <c r="P314" s="161"/>
      <c r="Q314" s="161"/>
      <c r="R314" s="161"/>
      <c r="S314" s="161"/>
      <c r="T314" s="162"/>
      <c r="AT314" s="156" t="s">
        <v>149</v>
      </c>
      <c r="AU314" s="156" t="s">
        <v>89</v>
      </c>
      <c r="AV314" s="11" t="s">
        <v>89</v>
      </c>
      <c r="AW314" s="11" t="s">
        <v>38</v>
      </c>
      <c r="AX314" s="11" t="s">
        <v>79</v>
      </c>
      <c r="AY314" s="156" t="s">
        <v>128</v>
      </c>
    </row>
    <row r="315" spans="2:65" s="13" customFormat="1" ht="10.199999999999999">
      <c r="B315" s="171"/>
      <c r="D315" s="152" t="s">
        <v>149</v>
      </c>
      <c r="E315" s="172" t="s">
        <v>3</v>
      </c>
      <c r="F315" s="173" t="s">
        <v>526</v>
      </c>
      <c r="H315" s="172" t="s">
        <v>3</v>
      </c>
      <c r="I315" s="174"/>
      <c r="L315" s="171"/>
      <c r="M315" s="175"/>
      <c r="N315" s="176"/>
      <c r="O315" s="176"/>
      <c r="P315" s="176"/>
      <c r="Q315" s="176"/>
      <c r="R315" s="176"/>
      <c r="S315" s="176"/>
      <c r="T315" s="177"/>
      <c r="AT315" s="172" t="s">
        <v>149</v>
      </c>
      <c r="AU315" s="172" t="s">
        <v>89</v>
      </c>
      <c r="AV315" s="13" t="s">
        <v>23</v>
      </c>
      <c r="AW315" s="13" t="s">
        <v>38</v>
      </c>
      <c r="AX315" s="13" t="s">
        <v>79</v>
      </c>
      <c r="AY315" s="172" t="s">
        <v>128</v>
      </c>
    </row>
    <row r="316" spans="2:65" s="11" customFormat="1" ht="10.199999999999999">
      <c r="B316" s="155"/>
      <c r="D316" s="152" t="s">
        <v>149</v>
      </c>
      <c r="E316" s="156" t="s">
        <v>3</v>
      </c>
      <c r="F316" s="157" t="s">
        <v>527</v>
      </c>
      <c r="H316" s="158">
        <v>33.5</v>
      </c>
      <c r="I316" s="159"/>
      <c r="L316" s="155"/>
      <c r="M316" s="160"/>
      <c r="N316" s="161"/>
      <c r="O316" s="161"/>
      <c r="P316" s="161"/>
      <c r="Q316" s="161"/>
      <c r="R316" s="161"/>
      <c r="S316" s="161"/>
      <c r="T316" s="162"/>
      <c r="AT316" s="156" t="s">
        <v>149</v>
      </c>
      <c r="AU316" s="156" t="s">
        <v>89</v>
      </c>
      <c r="AV316" s="11" t="s">
        <v>89</v>
      </c>
      <c r="AW316" s="11" t="s">
        <v>38</v>
      </c>
      <c r="AX316" s="11" t="s">
        <v>79</v>
      </c>
      <c r="AY316" s="156" t="s">
        <v>128</v>
      </c>
    </row>
    <row r="317" spans="2:65" s="10" customFormat="1" ht="22.8" customHeight="1">
      <c r="B317" s="126"/>
      <c r="D317" s="127" t="s">
        <v>78</v>
      </c>
      <c r="E317" s="137" t="s">
        <v>178</v>
      </c>
      <c r="F317" s="137" t="s">
        <v>528</v>
      </c>
      <c r="I317" s="129"/>
      <c r="J317" s="138">
        <f>BK317</f>
        <v>0</v>
      </c>
      <c r="L317" s="126"/>
      <c r="M317" s="131"/>
      <c r="N317" s="132"/>
      <c r="O317" s="132"/>
      <c r="P317" s="133">
        <f>P318+SUM(P319:P388)</f>
        <v>0</v>
      </c>
      <c r="Q317" s="132"/>
      <c r="R317" s="133">
        <f>R318+SUM(R319:R388)</f>
        <v>219.963492</v>
      </c>
      <c r="S317" s="132"/>
      <c r="T317" s="134">
        <f>T318+SUM(T319:T388)</f>
        <v>18.859500000000001</v>
      </c>
      <c r="AR317" s="127" t="s">
        <v>23</v>
      </c>
      <c r="AT317" s="135" t="s">
        <v>78</v>
      </c>
      <c r="AU317" s="135" t="s">
        <v>23</v>
      </c>
      <c r="AY317" s="127" t="s">
        <v>128</v>
      </c>
      <c r="BK317" s="136">
        <f>BK318+SUM(BK319:BK388)</f>
        <v>0</v>
      </c>
    </row>
    <row r="318" spans="2:65" s="1" customFormat="1" ht="16.5" customHeight="1">
      <c r="B318" s="139"/>
      <c r="C318" s="140" t="s">
        <v>529</v>
      </c>
      <c r="D318" s="140" t="s">
        <v>130</v>
      </c>
      <c r="E318" s="141" t="s">
        <v>530</v>
      </c>
      <c r="F318" s="142" t="s">
        <v>531</v>
      </c>
      <c r="G318" s="143" t="s">
        <v>191</v>
      </c>
      <c r="H318" s="144">
        <v>635.6</v>
      </c>
      <c r="I318" s="145"/>
      <c r="J318" s="146">
        <f>ROUND(I318*H318,2)</f>
        <v>0</v>
      </c>
      <c r="K318" s="142" t="s">
        <v>134</v>
      </c>
      <c r="L318" s="31"/>
      <c r="M318" s="147" t="s">
        <v>3</v>
      </c>
      <c r="N318" s="148" t="s">
        <v>50</v>
      </c>
      <c r="O318" s="50"/>
      <c r="P318" s="149">
        <f>O318*H318</f>
        <v>0</v>
      </c>
      <c r="Q318" s="149">
        <v>3.3E-4</v>
      </c>
      <c r="R318" s="149">
        <f>Q318*H318</f>
        <v>0.20974800000000002</v>
      </c>
      <c r="S318" s="149">
        <v>0</v>
      </c>
      <c r="T318" s="150">
        <f>S318*H318</f>
        <v>0</v>
      </c>
      <c r="AR318" s="17" t="s">
        <v>135</v>
      </c>
      <c r="AT318" s="17" t="s">
        <v>130</v>
      </c>
      <c r="AU318" s="17" t="s">
        <v>89</v>
      </c>
      <c r="AY318" s="17" t="s">
        <v>128</v>
      </c>
      <c r="BE318" s="151">
        <f>IF(N318="základní",J318,0)</f>
        <v>0</v>
      </c>
      <c r="BF318" s="151">
        <f>IF(N318="snížená",J318,0)</f>
        <v>0</v>
      </c>
      <c r="BG318" s="151">
        <f>IF(N318="zákl. přenesená",J318,0)</f>
        <v>0</v>
      </c>
      <c r="BH318" s="151">
        <f>IF(N318="sníž. přenesená",J318,0)</f>
        <v>0</v>
      </c>
      <c r="BI318" s="151">
        <f>IF(N318="nulová",J318,0)</f>
        <v>0</v>
      </c>
      <c r="BJ318" s="17" t="s">
        <v>23</v>
      </c>
      <c r="BK318" s="151">
        <f>ROUND(I318*H318,2)</f>
        <v>0</v>
      </c>
      <c r="BL318" s="17" t="s">
        <v>135</v>
      </c>
      <c r="BM318" s="17" t="s">
        <v>532</v>
      </c>
    </row>
    <row r="319" spans="2:65" s="1" customFormat="1" ht="105.6">
      <c r="B319" s="31"/>
      <c r="D319" s="152" t="s">
        <v>137</v>
      </c>
      <c r="F319" s="153" t="s">
        <v>533</v>
      </c>
      <c r="I319" s="85"/>
      <c r="L319" s="31"/>
      <c r="M319" s="154"/>
      <c r="N319" s="50"/>
      <c r="O319" s="50"/>
      <c r="P319" s="50"/>
      <c r="Q319" s="50"/>
      <c r="R319" s="50"/>
      <c r="S319" s="50"/>
      <c r="T319" s="51"/>
      <c r="AT319" s="17" t="s">
        <v>137</v>
      </c>
      <c r="AU319" s="17" t="s">
        <v>89</v>
      </c>
    </row>
    <row r="320" spans="2:65" s="11" customFormat="1" ht="10.199999999999999">
      <c r="B320" s="155"/>
      <c r="D320" s="152" t="s">
        <v>149</v>
      </c>
      <c r="E320" s="156" t="s">
        <v>3</v>
      </c>
      <c r="F320" s="157" t="s">
        <v>534</v>
      </c>
      <c r="H320" s="158">
        <v>635.6</v>
      </c>
      <c r="I320" s="159"/>
      <c r="L320" s="155"/>
      <c r="M320" s="160"/>
      <c r="N320" s="161"/>
      <c r="O320" s="161"/>
      <c r="P320" s="161"/>
      <c r="Q320" s="161"/>
      <c r="R320" s="161"/>
      <c r="S320" s="161"/>
      <c r="T320" s="162"/>
      <c r="AT320" s="156" t="s">
        <v>149</v>
      </c>
      <c r="AU320" s="156" t="s">
        <v>89</v>
      </c>
      <c r="AV320" s="11" t="s">
        <v>89</v>
      </c>
      <c r="AW320" s="11" t="s">
        <v>38</v>
      </c>
      <c r="AX320" s="11" t="s">
        <v>23</v>
      </c>
      <c r="AY320" s="156" t="s">
        <v>128</v>
      </c>
    </row>
    <row r="321" spans="2:65" s="1" customFormat="1" ht="16.5" customHeight="1">
      <c r="B321" s="139"/>
      <c r="C321" s="140" t="s">
        <v>535</v>
      </c>
      <c r="D321" s="140" t="s">
        <v>130</v>
      </c>
      <c r="E321" s="141" t="s">
        <v>536</v>
      </c>
      <c r="F321" s="142" t="s">
        <v>537</v>
      </c>
      <c r="G321" s="143" t="s">
        <v>191</v>
      </c>
      <c r="H321" s="144">
        <v>13</v>
      </c>
      <c r="I321" s="145"/>
      <c r="J321" s="146">
        <f>ROUND(I321*H321,2)</f>
        <v>0</v>
      </c>
      <c r="K321" s="142" t="s">
        <v>134</v>
      </c>
      <c r="L321" s="31"/>
      <c r="M321" s="147" t="s">
        <v>3</v>
      </c>
      <c r="N321" s="148" t="s">
        <v>50</v>
      </c>
      <c r="O321" s="50"/>
      <c r="P321" s="149">
        <f>O321*H321</f>
        <v>0</v>
      </c>
      <c r="Q321" s="149">
        <v>1.1E-4</v>
      </c>
      <c r="R321" s="149">
        <f>Q321*H321</f>
        <v>1.4300000000000001E-3</v>
      </c>
      <c r="S321" s="149">
        <v>0</v>
      </c>
      <c r="T321" s="150">
        <f>S321*H321</f>
        <v>0</v>
      </c>
      <c r="AR321" s="17" t="s">
        <v>135</v>
      </c>
      <c r="AT321" s="17" t="s">
        <v>130</v>
      </c>
      <c r="AU321" s="17" t="s">
        <v>89</v>
      </c>
      <c r="AY321" s="17" t="s">
        <v>128</v>
      </c>
      <c r="BE321" s="151">
        <f>IF(N321="základní",J321,0)</f>
        <v>0</v>
      </c>
      <c r="BF321" s="151">
        <f>IF(N321="snížená",J321,0)</f>
        <v>0</v>
      </c>
      <c r="BG321" s="151">
        <f>IF(N321="zákl. přenesená",J321,0)</f>
        <v>0</v>
      </c>
      <c r="BH321" s="151">
        <f>IF(N321="sníž. přenesená",J321,0)</f>
        <v>0</v>
      </c>
      <c r="BI321" s="151">
        <f>IF(N321="nulová",J321,0)</f>
        <v>0</v>
      </c>
      <c r="BJ321" s="17" t="s">
        <v>23</v>
      </c>
      <c r="BK321" s="151">
        <f>ROUND(I321*H321,2)</f>
        <v>0</v>
      </c>
      <c r="BL321" s="17" t="s">
        <v>135</v>
      </c>
      <c r="BM321" s="17" t="s">
        <v>538</v>
      </c>
    </row>
    <row r="322" spans="2:65" s="1" customFormat="1" ht="105.6">
      <c r="B322" s="31"/>
      <c r="D322" s="152" t="s">
        <v>137</v>
      </c>
      <c r="F322" s="153" t="s">
        <v>533</v>
      </c>
      <c r="I322" s="85"/>
      <c r="L322" s="31"/>
      <c r="M322" s="154"/>
      <c r="N322" s="50"/>
      <c r="O322" s="50"/>
      <c r="P322" s="50"/>
      <c r="Q322" s="50"/>
      <c r="R322" s="50"/>
      <c r="S322" s="50"/>
      <c r="T322" s="51"/>
      <c r="AT322" s="17" t="s">
        <v>137</v>
      </c>
      <c r="AU322" s="17" t="s">
        <v>89</v>
      </c>
    </row>
    <row r="323" spans="2:65" s="11" customFormat="1" ht="10.199999999999999">
      <c r="B323" s="155"/>
      <c r="D323" s="152" t="s">
        <v>149</v>
      </c>
      <c r="E323" s="156" t="s">
        <v>3</v>
      </c>
      <c r="F323" s="157" t="s">
        <v>211</v>
      </c>
      <c r="H323" s="158">
        <v>13</v>
      </c>
      <c r="I323" s="159"/>
      <c r="L323" s="155"/>
      <c r="M323" s="160"/>
      <c r="N323" s="161"/>
      <c r="O323" s="161"/>
      <c r="P323" s="161"/>
      <c r="Q323" s="161"/>
      <c r="R323" s="161"/>
      <c r="S323" s="161"/>
      <c r="T323" s="162"/>
      <c r="AT323" s="156" t="s">
        <v>149</v>
      </c>
      <c r="AU323" s="156" t="s">
        <v>89</v>
      </c>
      <c r="AV323" s="11" t="s">
        <v>89</v>
      </c>
      <c r="AW323" s="11" t="s">
        <v>38</v>
      </c>
      <c r="AX323" s="11" t="s">
        <v>23</v>
      </c>
      <c r="AY323" s="156" t="s">
        <v>128</v>
      </c>
    </row>
    <row r="324" spans="2:65" s="1" customFormat="1" ht="16.5" customHeight="1">
      <c r="B324" s="139"/>
      <c r="C324" s="140" t="s">
        <v>539</v>
      </c>
      <c r="D324" s="140" t="s">
        <v>130</v>
      </c>
      <c r="E324" s="141" t="s">
        <v>540</v>
      </c>
      <c r="F324" s="142" t="s">
        <v>541</v>
      </c>
      <c r="G324" s="143" t="s">
        <v>191</v>
      </c>
      <c r="H324" s="144">
        <v>50</v>
      </c>
      <c r="I324" s="145"/>
      <c r="J324" s="146">
        <f>ROUND(I324*H324,2)</f>
        <v>0</v>
      </c>
      <c r="K324" s="142" t="s">
        <v>134</v>
      </c>
      <c r="L324" s="31"/>
      <c r="M324" s="147" t="s">
        <v>3</v>
      </c>
      <c r="N324" s="148" t="s">
        <v>50</v>
      </c>
      <c r="O324" s="50"/>
      <c r="P324" s="149">
        <f>O324*H324</f>
        <v>0</v>
      </c>
      <c r="Q324" s="149">
        <v>3.8000000000000002E-4</v>
      </c>
      <c r="R324" s="149">
        <f>Q324*H324</f>
        <v>1.9E-2</v>
      </c>
      <c r="S324" s="149">
        <v>0</v>
      </c>
      <c r="T324" s="150">
        <f>S324*H324</f>
        <v>0</v>
      </c>
      <c r="AR324" s="17" t="s">
        <v>135</v>
      </c>
      <c r="AT324" s="17" t="s">
        <v>130</v>
      </c>
      <c r="AU324" s="17" t="s">
        <v>89</v>
      </c>
      <c r="AY324" s="17" t="s">
        <v>128</v>
      </c>
      <c r="BE324" s="151">
        <f>IF(N324="základní",J324,0)</f>
        <v>0</v>
      </c>
      <c r="BF324" s="151">
        <f>IF(N324="snížená",J324,0)</f>
        <v>0</v>
      </c>
      <c r="BG324" s="151">
        <f>IF(N324="zákl. přenesená",J324,0)</f>
        <v>0</v>
      </c>
      <c r="BH324" s="151">
        <f>IF(N324="sníž. přenesená",J324,0)</f>
        <v>0</v>
      </c>
      <c r="BI324" s="151">
        <f>IF(N324="nulová",J324,0)</f>
        <v>0</v>
      </c>
      <c r="BJ324" s="17" t="s">
        <v>23</v>
      </c>
      <c r="BK324" s="151">
        <f>ROUND(I324*H324,2)</f>
        <v>0</v>
      </c>
      <c r="BL324" s="17" t="s">
        <v>135</v>
      </c>
      <c r="BM324" s="17" t="s">
        <v>542</v>
      </c>
    </row>
    <row r="325" spans="2:65" s="1" customFormat="1" ht="105.6">
      <c r="B325" s="31"/>
      <c r="D325" s="152" t="s">
        <v>137</v>
      </c>
      <c r="F325" s="153" t="s">
        <v>533</v>
      </c>
      <c r="I325" s="85"/>
      <c r="L325" s="31"/>
      <c r="M325" s="154"/>
      <c r="N325" s="50"/>
      <c r="O325" s="50"/>
      <c r="P325" s="50"/>
      <c r="Q325" s="50"/>
      <c r="R325" s="50"/>
      <c r="S325" s="50"/>
      <c r="T325" s="51"/>
      <c r="AT325" s="17" t="s">
        <v>137</v>
      </c>
      <c r="AU325" s="17" t="s">
        <v>89</v>
      </c>
    </row>
    <row r="326" spans="2:65" s="11" customFormat="1" ht="10.199999999999999">
      <c r="B326" s="155"/>
      <c r="D326" s="152" t="s">
        <v>149</v>
      </c>
      <c r="E326" s="156" t="s">
        <v>3</v>
      </c>
      <c r="F326" s="157" t="s">
        <v>543</v>
      </c>
      <c r="H326" s="158">
        <v>50</v>
      </c>
      <c r="I326" s="159"/>
      <c r="L326" s="155"/>
      <c r="M326" s="160"/>
      <c r="N326" s="161"/>
      <c r="O326" s="161"/>
      <c r="P326" s="161"/>
      <c r="Q326" s="161"/>
      <c r="R326" s="161"/>
      <c r="S326" s="161"/>
      <c r="T326" s="162"/>
      <c r="AT326" s="156" t="s">
        <v>149</v>
      </c>
      <c r="AU326" s="156" t="s">
        <v>89</v>
      </c>
      <c r="AV326" s="11" t="s">
        <v>89</v>
      </c>
      <c r="AW326" s="11" t="s">
        <v>38</v>
      </c>
      <c r="AX326" s="11" t="s">
        <v>23</v>
      </c>
      <c r="AY326" s="156" t="s">
        <v>128</v>
      </c>
    </row>
    <row r="327" spans="2:65" s="1" customFormat="1" ht="16.5" customHeight="1">
      <c r="B327" s="139"/>
      <c r="C327" s="140" t="s">
        <v>544</v>
      </c>
      <c r="D327" s="140" t="s">
        <v>130</v>
      </c>
      <c r="E327" s="141" t="s">
        <v>545</v>
      </c>
      <c r="F327" s="142" t="s">
        <v>546</v>
      </c>
      <c r="G327" s="143" t="s">
        <v>191</v>
      </c>
      <c r="H327" s="144">
        <v>698.6</v>
      </c>
      <c r="I327" s="145"/>
      <c r="J327" s="146">
        <f>ROUND(I327*H327,2)</f>
        <v>0</v>
      </c>
      <c r="K327" s="142" t="s">
        <v>475</v>
      </c>
      <c r="L327" s="31"/>
      <c r="M327" s="147" t="s">
        <v>3</v>
      </c>
      <c r="N327" s="148" t="s">
        <v>50</v>
      </c>
      <c r="O327" s="50"/>
      <c r="P327" s="149">
        <f>O327*H327</f>
        <v>0</v>
      </c>
      <c r="Q327" s="149">
        <v>0</v>
      </c>
      <c r="R327" s="149">
        <f>Q327*H327</f>
        <v>0</v>
      </c>
      <c r="S327" s="149">
        <v>0</v>
      </c>
      <c r="T327" s="150">
        <f>S327*H327</f>
        <v>0</v>
      </c>
      <c r="AR327" s="17" t="s">
        <v>135</v>
      </c>
      <c r="AT327" s="17" t="s">
        <v>130</v>
      </c>
      <c r="AU327" s="17" t="s">
        <v>89</v>
      </c>
      <c r="AY327" s="17" t="s">
        <v>128</v>
      </c>
      <c r="BE327" s="151">
        <f>IF(N327="základní",J327,0)</f>
        <v>0</v>
      </c>
      <c r="BF327" s="151">
        <f>IF(N327="snížená",J327,0)</f>
        <v>0</v>
      </c>
      <c r="BG327" s="151">
        <f>IF(N327="zákl. přenesená",J327,0)</f>
        <v>0</v>
      </c>
      <c r="BH327" s="151">
        <f>IF(N327="sníž. přenesená",J327,0)</f>
        <v>0</v>
      </c>
      <c r="BI327" s="151">
        <f>IF(N327="nulová",J327,0)</f>
        <v>0</v>
      </c>
      <c r="BJ327" s="17" t="s">
        <v>23</v>
      </c>
      <c r="BK327" s="151">
        <f>ROUND(I327*H327,2)</f>
        <v>0</v>
      </c>
      <c r="BL327" s="17" t="s">
        <v>135</v>
      </c>
      <c r="BM327" s="17" t="s">
        <v>547</v>
      </c>
    </row>
    <row r="328" spans="2:65" s="11" customFormat="1" ht="10.199999999999999">
      <c r="B328" s="155"/>
      <c r="D328" s="152" t="s">
        <v>149</v>
      </c>
      <c r="E328" s="156" t="s">
        <v>3</v>
      </c>
      <c r="F328" s="157" t="s">
        <v>548</v>
      </c>
      <c r="H328" s="158">
        <v>698.6</v>
      </c>
      <c r="I328" s="159"/>
      <c r="L328" s="155"/>
      <c r="M328" s="160"/>
      <c r="N328" s="161"/>
      <c r="O328" s="161"/>
      <c r="P328" s="161"/>
      <c r="Q328" s="161"/>
      <c r="R328" s="161"/>
      <c r="S328" s="161"/>
      <c r="T328" s="162"/>
      <c r="AT328" s="156" t="s">
        <v>149</v>
      </c>
      <c r="AU328" s="156" t="s">
        <v>89</v>
      </c>
      <c r="AV328" s="11" t="s">
        <v>89</v>
      </c>
      <c r="AW328" s="11" t="s">
        <v>38</v>
      </c>
      <c r="AX328" s="11" t="s">
        <v>79</v>
      </c>
      <c r="AY328" s="156" t="s">
        <v>128</v>
      </c>
    </row>
    <row r="329" spans="2:65" s="1" customFormat="1" ht="16.5" customHeight="1">
      <c r="B329" s="139"/>
      <c r="C329" s="140" t="s">
        <v>549</v>
      </c>
      <c r="D329" s="140" t="s">
        <v>130</v>
      </c>
      <c r="E329" s="141" t="s">
        <v>550</v>
      </c>
      <c r="F329" s="142" t="s">
        <v>551</v>
      </c>
      <c r="G329" s="143" t="s">
        <v>191</v>
      </c>
      <c r="H329" s="144">
        <v>69</v>
      </c>
      <c r="I329" s="145"/>
      <c r="J329" s="146">
        <f>ROUND(I329*H329,2)</f>
        <v>0</v>
      </c>
      <c r="K329" s="142" t="s">
        <v>166</v>
      </c>
      <c r="L329" s="31"/>
      <c r="M329" s="147" t="s">
        <v>3</v>
      </c>
      <c r="N329" s="148" t="s">
        <v>50</v>
      </c>
      <c r="O329" s="50"/>
      <c r="P329" s="149">
        <f>O329*H329</f>
        <v>0</v>
      </c>
      <c r="Q329" s="149">
        <v>0.43540000000000001</v>
      </c>
      <c r="R329" s="149">
        <f>Q329*H329</f>
        <v>30.0426</v>
      </c>
      <c r="S329" s="149">
        <v>0</v>
      </c>
      <c r="T329" s="150">
        <f>S329*H329</f>
        <v>0</v>
      </c>
      <c r="AR329" s="17" t="s">
        <v>135</v>
      </c>
      <c r="AT329" s="17" t="s">
        <v>130</v>
      </c>
      <c r="AU329" s="17" t="s">
        <v>89</v>
      </c>
      <c r="AY329" s="17" t="s">
        <v>128</v>
      </c>
      <c r="BE329" s="151">
        <f>IF(N329="základní",J329,0)</f>
        <v>0</v>
      </c>
      <c r="BF329" s="151">
        <f>IF(N329="snížená",J329,0)</f>
        <v>0</v>
      </c>
      <c r="BG329" s="151">
        <f>IF(N329="zákl. přenesená",J329,0)</f>
        <v>0</v>
      </c>
      <c r="BH329" s="151">
        <f>IF(N329="sníž. přenesená",J329,0)</f>
        <v>0</v>
      </c>
      <c r="BI329" s="151">
        <f>IF(N329="nulová",J329,0)</f>
        <v>0</v>
      </c>
      <c r="BJ329" s="17" t="s">
        <v>23</v>
      </c>
      <c r="BK329" s="151">
        <f>ROUND(I329*H329,2)</f>
        <v>0</v>
      </c>
      <c r="BL329" s="17" t="s">
        <v>135</v>
      </c>
      <c r="BM329" s="17" t="s">
        <v>552</v>
      </c>
    </row>
    <row r="330" spans="2:65" s="1" customFormat="1" ht="67.2">
      <c r="B330" s="31"/>
      <c r="D330" s="152" t="s">
        <v>137</v>
      </c>
      <c r="F330" s="153" t="s">
        <v>553</v>
      </c>
      <c r="I330" s="85"/>
      <c r="L330" s="31"/>
      <c r="M330" s="154"/>
      <c r="N330" s="50"/>
      <c r="O330" s="50"/>
      <c r="P330" s="50"/>
      <c r="Q330" s="50"/>
      <c r="R330" s="50"/>
      <c r="S330" s="50"/>
      <c r="T330" s="51"/>
      <c r="AT330" s="17" t="s">
        <v>137</v>
      </c>
      <c r="AU330" s="17" t="s">
        <v>89</v>
      </c>
    </row>
    <row r="331" spans="2:65" s="11" customFormat="1" ht="10.199999999999999">
      <c r="B331" s="155"/>
      <c r="D331" s="152" t="s">
        <v>149</v>
      </c>
      <c r="E331" s="156" t="s">
        <v>3</v>
      </c>
      <c r="F331" s="157" t="s">
        <v>554</v>
      </c>
      <c r="H331" s="158">
        <v>69</v>
      </c>
      <c r="I331" s="159"/>
      <c r="L331" s="155"/>
      <c r="M331" s="160"/>
      <c r="N331" s="161"/>
      <c r="O331" s="161"/>
      <c r="P331" s="161"/>
      <c r="Q331" s="161"/>
      <c r="R331" s="161"/>
      <c r="S331" s="161"/>
      <c r="T331" s="162"/>
      <c r="AT331" s="156" t="s">
        <v>149</v>
      </c>
      <c r="AU331" s="156" t="s">
        <v>89</v>
      </c>
      <c r="AV331" s="11" t="s">
        <v>89</v>
      </c>
      <c r="AW331" s="11" t="s">
        <v>38</v>
      </c>
      <c r="AX331" s="11" t="s">
        <v>23</v>
      </c>
      <c r="AY331" s="156" t="s">
        <v>128</v>
      </c>
    </row>
    <row r="332" spans="2:65" s="1" customFormat="1" ht="16.5" customHeight="1">
      <c r="B332" s="139"/>
      <c r="C332" s="140" t="s">
        <v>555</v>
      </c>
      <c r="D332" s="140" t="s">
        <v>130</v>
      </c>
      <c r="E332" s="141" t="s">
        <v>556</v>
      </c>
      <c r="F332" s="142" t="s">
        <v>557</v>
      </c>
      <c r="G332" s="143" t="s">
        <v>133</v>
      </c>
      <c r="H332" s="144">
        <v>10</v>
      </c>
      <c r="I332" s="145"/>
      <c r="J332" s="146">
        <f>ROUND(I332*H332,2)</f>
        <v>0</v>
      </c>
      <c r="K332" s="142" t="s">
        <v>134</v>
      </c>
      <c r="L332" s="31"/>
      <c r="M332" s="147" t="s">
        <v>3</v>
      </c>
      <c r="N332" s="148" t="s">
        <v>50</v>
      </c>
      <c r="O332" s="50"/>
      <c r="P332" s="149">
        <f>O332*H332</f>
        <v>0</v>
      </c>
      <c r="Q332" s="149">
        <v>0.26168000000000002</v>
      </c>
      <c r="R332" s="149">
        <f>Q332*H332</f>
        <v>2.6168000000000005</v>
      </c>
      <c r="S332" s="149">
        <v>0</v>
      </c>
      <c r="T332" s="150">
        <f>S332*H332</f>
        <v>0</v>
      </c>
      <c r="AR332" s="17" t="s">
        <v>135</v>
      </c>
      <c r="AT332" s="17" t="s">
        <v>130</v>
      </c>
      <c r="AU332" s="17" t="s">
        <v>89</v>
      </c>
      <c r="AY332" s="17" t="s">
        <v>128</v>
      </c>
      <c r="BE332" s="151">
        <f>IF(N332="základní",J332,0)</f>
        <v>0</v>
      </c>
      <c r="BF332" s="151">
        <f>IF(N332="snížená",J332,0)</f>
        <v>0</v>
      </c>
      <c r="BG332" s="151">
        <f>IF(N332="zákl. přenesená",J332,0)</f>
        <v>0</v>
      </c>
      <c r="BH332" s="151">
        <f>IF(N332="sníž. přenesená",J332,0)</f>
        <v>0</v>
      </c>
      <c r="BI332" s="151">
        <f>IF(N332="nulová",J332,0)</f>
        <v>0</v>
      </c>
      <c r="BJ332" s="17" t="s">
        <v>23</v>
      </c>
      <c r="BK332" s="151">
        <f>ROUND(I332*H332,2)</f>
        <v>0</v>
      </c>
      <c r="BL332" s="17" t="s">
        <v>135</v>
      </c>
      <c r="BM332" s="17" t="s">
        <v>558</v>
      </c>
    </row>
    <row r="333" spans="2:65" s="1" customFormat="1" ht="67.2">
      <c r="B333" s="31"/>
      <c r="D333" s="152" t="s">
        <v>137</v>
      </c>
      <c r="F333" s="153" t="s">
        <v>559</v>
      </c>
      <c r="I333" s="85"/>
      <c r="L333" s="31"/>
      <c r="M333" s="154"/>
      <c r="N333" s="50"/>
      <c r="O333" s="50"/>
      <c r="P333" s="50"/>
      <c r="Q333" s="50"/>
      <c r="R333" s="50"/>
      <c r="S333" s="50"/>
      <c r="T333" s="51"/>
      <c r="AT333" s="17" t="s">
        <v>137</v>
      </c>
      <c r="AU333" s="17" t="s">
        <v>89</v>
      </c>
    </row>
    <row r="334" spans="2:65" s="11" customFormat="1" ht="10.199999999999999">
      <c r="B334" s="155"/>
      <c r="D334" s="152" t="s">
        <v>149</v>
      </c>
      <c r="E334" s="156" t="s">
        <v>3</v>
      </c>
      <c r="F334" s="157" t="s">
        <v>28</v>
      </c>
      <c r="H334" s="158">
        <v>10</v>
      </c>
      <c r="I334" s="159"/>
      <c r="L334" s="155"/>
      <c r="M334" s="160"/>
      <c r="N334" s="161"/>
      <c r="O334" s="161"/>
      <c r="P334" s="161"/>
      <c r="Q334" s="161"/>
      <c r="R334" s="161"/>
      <c r="S334" s="161"/>
      <c r="T334" s="162"/>
      <c r="AT334" s="156" t="s">
        <v>149</v>
      </c>
      <c r="AU334" s="156" t="s">
        <v>89</v>
      </c>
      <c r="AV334" s="11" t="s">
        <v>89</v>
      </c>
      <c r="AW334" s="11" t="s">
        <v>38</v>
      </c>
      <c r="AX334" s="11" t="s">
        <v>23</v>
      </c>
      <c r="AY334" s="156" t="s">
        <v>128</v>
      </c>
    </row>
    <row r="335" spans="2:65" s="1" customFormat="1" ht="16.5" customHeight="1">
      <c r="B335" s="139"/>
      <c r="C335" s="140" t="s">
        <v>560</v>
      </c>
      <c r="D335" s="140" t="s">
        <v>130</v>
      </c>
      <c r="E335" s="141" t="s">
        <v>561</v>
      </c>
      <c r="F335" s="142" t="s">
        <v>562</v>
      </c>
      <c r="G335" s="143" t="s">
        <v>191</v>
      </c>
      <c r="H335" s="144">
        <v>69</v>
      </c>
      <c r="I335" s="145"/>
      <c r="J335" s="146">
        <f>ROUND(I335*H335,2)</f>
        <v>0</v>
      </c>
      <c r="K335" s="142" t="s">
        <v>134</v>
      </c>
      <c r="L335" s="31"/>
      <c r="M335" s="147" t="s">
        <v>3</v>
      </c>
      <c r="N335" s="148" t="s">
        <v>50</v>
      </c>
      <c r="O335" s="50"/>
      <c r="P335" s="149">
        <f>O335*H335</f>
        <v>0</v>
      </c>
      <c r="Q335" s="149">
        <v>0.51915</v>
      </c>
      <c r="R335" s="149">
        <f>Q335*H335</f>
        <v>35.821350000000002</v>
      </c>
      <c r="S335" s="149">
        <v>0</v>
      </c>
      <c r="T335" s="150">
        <f>S335*H335</f>
        <v>0</v>
      </c>
      <c r="AR335" s="17" t="s">
        <v>135</v>
      </c>
      <c r="AT335" s="17" t="s">
        <v>130</v>
      </c>
      <c r="AU335" s="17" t="s">
        <v>89</v>
      </c>
      <c r="AY335" s="17" t="s">
        <v>128</v>
      </c>
      <c r="BE335" s="151">
        <f>IF(N335="základní",J335,0)</f>
        <v>0</v>
      </c>
      <c r="BF335" s="151">
        <f>IF(N335="snížená",J335,0)</f>
        <v>0</v>
      </c>
      <c r="BG335" s="151">
        <f>IF(N335="zákl. přenesená",J335,0)</f>
        <v>0</v>
      </c>
      <c r="BH335" s="151">
        <f>IF(N335="sníž. přenesená",J335,0)</f>
        <v>0</v>
      </c>
      <c r="BI335" s="151">
        <f>IF(N335="nulová",J335,0)</f>
        <v>0</v>
      </c>
      <c r="BJ335" s="17" t="s">
        <v>23</v>
      </c>
      <c r="BK335" s="151">
        <f>ROUND(I335*H335,2)</f>
        <v>0</v>
      </c>
      <c r="BL335" s="17" t="s">
        <v>135</v>
      </c>
      <c r="BM335" s="17" t="s">
        <v>563</v>
      </c>
    </row>
    <row r="336" spans="2:65" s="1" customFormat="1" ht="67.2">
      <c r="B336" s="31"/>
      <c r="D336" s="152" t="s">
        <v>137</v>
      </c>
      <c r="F336" s="153" t="s">
        <v>559</v>
      </c>
      <c r="I336" s="85"/>
      <c r="L336" s="31"/>
      <c r="M336" s="154"/>
      <c r="N336" s="50"/>
      <c r="O336" s="50"/>
      <c r="P336" s="50"/>
      <c r="Q336" s="50"/>
      <c r="R336" s="50"/>
      <c r="S336" s="50"/>
      <c r="T336" s="51"/>
      <c r="AT336" s="17" t="s">
        <v>137</v>
      </c>
      <c r="AU336" s="17" t="s">
        <v>89</v>
      </c>
    </row>
    <row r="337" spans="2:65" s="11" customFormat="1" ht="10.199999999999999">
      <c r="B337" s="155"/>
      <c r="D337" s="152" t="s">
        <v>149</v>
      </c>
      <c r="E337" s="156" t="s">
        <v>3</v>
      </c>
      <c r="F337" s="157" t="s">
        <v>554</v>
      </c>
      <c r="H337" s="158">
        <v>69</v>
      </c>
      <c r="I337" s="159"/>
      <c r="L337" s="155"/>
      <c r="M337" s="160"/>
      <c r="N337" s="161"/>
      <c r="O337" s="161"/>
      <c r="P337" s="161"/>
      <c r="Q337" s="161"/>
      <c r="R337" s="161"/>
      <c r="S337" s="161"/>
      <c r="T337" s="162"/>
      <c r="AT337" s="156" t="s">
        <v>149</v>
      </c>
      <c r="AU337" s="156" t="s">
        <v>89</v>
      </c>
      <c r="AV337" s="11" t="s">
        <v>89</v>
      </c>
      <c r="AW337" s="11" t="s">
        <v>38</v>
      </c>
      <c r="AX337" s="11" t="s">
        <v>23</v>
      </c>
      <c r="AY337" s="156" t="s">
        <v>128</v>
      </c>
    </row>
    <row r="338" spans="2:65" s="1" customFormat="1" ht="16.5" customHeight="1">
      <c r="B338" s="139"/>
      <c r="C338" s="140" t="s">
        <v>564</v>
      </c>
      <c r="D338" s="140" t="s">
        <v>130</v>
      </c>
      <c r="E338" s="141" t="s">
        <v>565</v>
      </c>
      <c r="F338" s="142" t="s">
        <v>566</v>
      </c>
      <c r="G338" s="143" t="s">
        <v>133</v>
      </c>
      <c r="H338" s="144">
        <v>2</v>
      </c>
      <c r="I338" s="145"/>
      <c r="J338" s="146">
        <f>ROUND(I338*H338,2)</f>
        <v>0</v>
      </c>
      <c r="K338" s="142" t="s">
        <v>134</v>
      </c>
      <c r="L338" s="31"/>
      <c r="M338" s="147" t="s">
        <v>3</v>
      </c>
      <c r="N338" s="148" t="s">
        <v>50</v>
      </c>
      <c r="O338" s="50"/>
      <c r="P338" s="149">
        <f>O338*H338</f>
        <v>0</v>
      </c>
      <c r="Q338" s="149">
        <v>0.2767</v>
      </c>
      <c r="R338" s="149">
        <f>Q338*H338</f>
        <v>0.5534</v>
      </c>
      <c r="S338" s="149">
        <v>0</v>
      </c>
      <c r="T338" s="150">
        <f>S338*H338</f>
        <v>0</v>
      </c>
      <c r="AR338" s="17" t="s">
        <v>135</v>
      </c>
      <c r="AT338" s="17" t="s">
        <v>130</v>
      </c>
      <c r="AU338" s="17" t="s">
        <v>89</v>
      </c>
      <c r="AY338" s="17" t="s">
        <v>128</v>
      </c>
      <c r="BE338" s="151">
        <f>IF(N338="základní",J338,0)</f>
        <v>0</v>
      </c>
      <c r="BF338" s="151">
        <f>IF(N338="snížená",J338,0)</f>
        <v>0</v>
      </c>
      <c r="BG338" s="151">
        <f>IF(N338="zákl. přenesená",J338,0)</f>
        <v>0</v>
      </c>
      <c r="BH338" s="151">
        <f>IF(N338="sníž. přenesená",J338,0)</f>
        <v>0</v>
      </c>
      <c r="BI338" s="151">
        <f>IF(N338="nulová",J338,0)</f>
        <v>0</v>
      </c>
      <c r="BJ338" s="17" t="s">
        <v>23</v>
      </c>
      <c r="BK338" s="151">
        <f>ROUND(I338*H338,2)</f>
        <v>0</v>
      </c>
      <c r="BL338" s="17" t="s">
        <v>135</v>
      </c>
      <c r="BM338" s="17" t="s">
        <v>567</v>
      </c>
    </row>
    <row r="339" spans="2:65" s="1" customFormat="1" ht="67.2">
      <c r="B339" s="31"/>
      <c r="D339" s="152" t="s">
        <v>137</v>
      </c>
      <c r="F339" s="153" t="s">
        <v>559</v>
      </c>
      <c r="I339" s="85"/>
      <c r="L339" s="31"/>
      <c r="M339" s="154"/>
      <c r="N339" s="50"/>
      <c r="O339" s="50"/>
      <c r="P339" s="50"/>
      <c r="Q339" s="50"/>
      <c r="R339" s="50"/>
      <c r="S339" s="50"/>
      <c r="T339" s="51"/>
      <c r="AT339" s="17" t="s">
        <v>137</v>
      </c>
      <c r="AU339" s="17" t="s">
        <v>89</v>
      </c>
    </row>
    <row r="340" spans="2:65" s="1" customFormat="1" ht="28.8">
      <c r="B340" s="31"/>
      <c r="D340" s="152" t="s">
        <v>183</v>
      </c>
      <c r="F340" s="153" t="s">
        <v>568</v>
      </c>
      <c r="I340" s="85"/>
      <c r="L340" s="31"/>
      <c r="M340" s="154"/>
      <c r="N340" s="50"/>
      <c r="O340" s="50"/>
      <c r="P340" s="50"/>
      <c r="Q340" s="50"/>
      <c r="R340" s="50"/>
      <c r="S340" s="50"/>
      <c r="T340" s="51"/>
      <c r="AT340" s="17" t="s">
        <v>183</v>
      </c>
      <c r="AU340" s="17" t="s">
        <v>89</v>
      </c>
    </row>
    <row r="341" spans="2:65" s="11" customFormat="1" ht="10.199999999999999">
      <c r="B341" s="155"/>
      <c r="D341" s="152" t="s">
        <v>149</v>
      </c>
      <c r="E341" s="156" t="s">
        <v>3</v>
      </c>
      <c r="F341" s="157" t="s">
        <v>89</v>
      </c>
      <c r="H341" s="158">
        <v>2</v>
      </c>
      <c r="I341" s="159"/>
      <c r="L341" s="155"/>
      <c r="M341" s="160"/>
      <c r="N341" s="161"/>
      <c r="O341" s="161"/>
      <c r="P341" s="161"/>
      <c r="Q341" s="161"/>
      <c r="R341" s="161"/>
      <c r="S341" s="161"/>
      <c r="T341" s="162"/>
      <c r="AT341" s="156" t="s">
        <v>149</v>
      </c>
      <c r="AU341" s="156" t="s">
        <v>89</v>
      </c>
      <c r="AV341" s="11" t="s">
        <v>89</v>
      </c>
      <c r="AW341" s="11" t="s">
        <v>38</v>
      </c>
      <c r="AX341" s="11" t="s">
        <v>23</v>
      </c>
      <c r="AY341" s="156" t="s">
        <v>128</v>
      </c>
    </row>
    <row r="342" spans="2:65" s="1" customFormat="1" ht="22.5" customHeight="1">
      <c r="B342" s="139"/>
      <c r="C342" s="140" t="s">
        <v>569</v>
      </c>
      <c r="D342" s="140" t="s">
        <v>130</v>
      </c>
      <c r="E342" s="141" t="s">
        <v>570</v>
      </c>
      <c r="F342" s="142" t="s">
        <v>571</v>
      </c>
      <c r="G342" s="143" t="s">
        <v>146</v>
      </c>
      <c r="H342" s="144">
        <v>6.75</v>
      </c>
      <c r="I342" s="145"/>
      <c r="J342" s="146">
        <f>ROUND(I342*H342,2)</f>
        <v>0</v>
      </c>
      <c r="K342" s="142" t="s">
        <v>3</v>
      </c>
      <c r="L342" s="31"/>
      <c r="M342" s="147" t="s">
        <v>3</v>
      </c>
      <c r="N342" s="148" t="s">
        <v>50</v>
      </c>
      <c r="O342" s="50"/>
      <c r="P342" s="149">
        <f>O342*H342</f>
        <v>0</v>
      </c>
      <c r="Q342" s="149">
        <v>0</v>
      </c>
      <c r="R342" s="149">
        <f>Q342*H342</f>
        <v>0</v>
      </c>
      <c r="S342" s="149">
        <v>5.8999999999999997E-2</v>
      </c>
      <c r="T342" s="150">
        <f>S342*H342</f>
        <v>0.39824999999999999</v>
      </c>
      <c r="AR342" s="17" t="s">
        <v>135</v>
      </c>
      <c r="AT342" s="17" t="s">
        <v>130</v>
      </c>
      <c r="AU342" s="17" t="s">
        <v>89</v>
      </c>
      <c r="AY342" s="17" t="s">
        <v>128</v>
      </c>
      <c r="BE342" s="151">
        <f>IF(N342="základní",J342,0)</f>
        <v>0</v>
      </c>
      <c r="BF342" s="151">
        <f>IF(N342="snížená",J342,0)</f>
        <v>0</v>
      </c>
      <c r="BG342" s="151">
        <f>IF(N342="zákl. přenesená",J342,0)</f>
        <v>0</v>
      </c>
      <c r="BH342" s="151">
        <f>IF(N342="sníž. přenesená",J342,0)</f>
        <v>0</v>
      </c>
      <c r="BI342" s="151">
        <f>IF(N342="nulová",J342,0)</f>
        <v>0</v>
      </c>
      <c r="BJ342" s="17" t="s">
        <v>23</v>
      </c>
      <c r="BK342" s="151">
        <f>ROUND(I342*H342,2)</f>
        <v>0</v>
      </c>
      <c r="BL342" s="17" t="s">
        <v>135</v>
      </c>
      <c r="BM342" s="17" t="s">
        <v>572</v>
      </c>
    </row>
    <row r="343" spans="2:65" s="11" customFormat="1" ht="10.199999999999999">
      <c r="B343" s="155"/>
      <c r="D343" s="152" t="s">
        <v>149</v>
      </c>
      <c r="E343" s="156" t="s">
        <v>3</v>
      </c>
      <c r="F343" s="157" t="s">
        <v>573</v>
      </c>
      <c r="H343" s="158">
        <v>6.75</v>
      </c>
      <c r="I343" s="159"/>
      <c r="L343" s="155"/>
      <c r="M343" s="160"/>
      <c r="N343" s="161"/>
      <c r="O343" s="161"/>
      <c r="P343" s="161"/>
      <c r="Q343" s="161"/>
      <c r="R343" s="161"/>
      <c r="S343" s="161"/>
      <c r="T343" s="162"/>
      <c r="AT343" s="156" t="s">
        <v>149</v>
      </c>
      <c r="AU343" s="156" t="s">
        <v>89</v>
      </c>
      <c r="AV343" s="11" t="s">
        <v>89</v>
      </c>
      <c r="AW343" s="11" t="s">
        <v>38</v>
      </c>
      <c r="AX343" s="11" t="s">
        <v>23</v>
      </c>
      <c r="AY343" s="156" t="s">
        <v>128</v>
      </c>
    </row>
    <row r="344" spans="2:65" s="1" customFormat="1" ht="16.5" customHeight="1">
      <c r="B344" s="139"/>
      <c r="C344" s="140" t="s">
        <v>574</v>
      </c>
      <c r="D344" s="140" t="s">
        <v>130</v>
      </c>
      <c r="E344" s="141" t="s">
        <v>575</v>
      </c>
      <c r="F344" s="142" t="s">
        <v>576</v>
      </c>
      <c r="G344" s="143" t="s">
        <v>191</v>
      </c>
      <c r="H344" s="144">
        <v>10</v>
      </c>
      <c r="I344" s="145"/>
      <c r="J344" s="146">
        <f>ROUND(I344*H344,2)</f>
        <v>0</v>
      </c>
      <c r="K344" s="142" t="s">
        <v>3</v>
      </c>
      <c r="L344" s="31"/>
      <c r="M344" s="147" t="s">
        <v>3</v>
      </c>
      <c r="N344" s="148" t="s">
        <v>50</v>
      </c>
      <c r="O344" s="50"/>
      <c r="P344" s="149">
        <f>O344*H344</f>
        <v>0</v>
      </c>
      <c r="Q344" s="149">
        <v>0.16370999999999999</v>
      </c>
      <c r="R344" s="149">
        <f>Q344*H344</f>
        <v>1.6371</v>
      </c>
      <c r="S344" s="149">
        <v>0</v>
      </c>
      <c r="T344" s="150">
        <f>S344*H344</f>
        <v>0</v>
      </c>
      <c r="AR344" s="17" t="s">
        <v>135</v>
      </c>
      <c r="AT344" s="17" t="s">
        <v>130</v>
      </c>
      <c r="AU344" s="17" t="s">
        <v>89</v>
      </c>
      <c r="AY344" s="17" t="s">
        <v>128</v>
      </c>
      <c r="BE344" s="151">
        <f>IF(N344="základní",J344,0)</f>
        <v>0</v>
      </c>
      <c r="BF344" s="151">
        <f>IF(N344="snížená",J344,0)</f>
        <v>0</v>
      </c>
      <c r="BG344" s="151">
        <f>IF(N344="zákl. přenesená",J344,0)</f>
        <v>0</v>
      </c>
      <c r="BH344" s="151">
        <f>IF(N344="sníž. přenesená",J344,0)</f>
        <v>0</v>
      </c>
      <c r="BI344" s="151">
        <f>IF(N344="nulová",J344,0)</f>
        <v>0</v>
      </c>
      <c r="BJ344" s="17" t="s">
        <v>23</v>
      </c>
      <c r="BK344" s="151">
        <f>ROUND(I344*H344,2)</f>
        <v>0</v>
      </c>
      <c r="BL344" s="17" t="s">
        <v>135</v>
      </c>
      <c r="BM344" s="17" t="s">
        <v>577</v>
      </c>
    </row>
    <row r="345" spans="2:65" s="11" customFormat="1" ht="10.199999999999999">
      <c r="B345" s="155"/>
      <c r="D345" s="152" t="s">
        <v>149</v>
      </c>
      <c r="E345" s="156" t="s">
        <v>3</v>
      </c>
      <c r="F345" s="157" t="s">
        <v>28</v>
      </c>
      <c r="H345" s="158">
        <v>10</v>
      </c>
      <c r="I345" s="159"/>
      <c r="L345" s="155"/>
      <c r="M345" s="160"/>
      <c r="N345" s="161"/>
      <c r="O345" s="161"/>
      <c r="P345" s="161"/>
      <c r="Q345" s="161"/>
      <c r="R345" s="161"/>
      <c r="S345" s="161"/>
      <c r="T345" s="162"/>
      <c r="AT345" s="156" t="s">
        <v>149</v>
      </c>
      <c r="AU345" s="156" t="s">
        <v>89</v>
      </c>
      <c r="AV345" s="11" t="s">
        <v>89</v>
      </c>
      <c r="AW345" s="11" t="s">
        <v>38</v>
      </c>
      <c r="AX345" s="11" t="s">
        <v>23</v>
      </c>
      <c r="AY345" s="156" t="s">
        <v>128</v>
      </c>
    </row>
    <row r="346" spans="2:65" s="1" customFormat="1" ht="16.5" customHeight="1">
      <c r="B346" s="139"/>
      <c r="C346" s="178" t="s">
        <v>578</v>
      </c>
      <c r="D346" s="178" t="s">
        <v>305</v>
      </c>
      <c r="E346" s="179" t="s">
        <v>579</v>
      </c>
      <c r="F346" s="180" t="s">
        <v>580</v>
      </c>
      <c r="G346" s="181" t="s">
        <v>133</v>
      </c>
      <c r="H346" s="182">
        <v>33</v>
      </c>
      <c r="I346" s="183"/>
      <c r="J346" s="184">
        <f>ROUND(I346*H346,2)</f>
        <v>0</v>
      </c>
      <c r="K346" s="180" t="s">
        <v>166</v>
      </c>
      <c r="L346" s="185"/>
      <c r="M346" s="186" t="s">
        <v>3</v>
      </c>
      <c r="N346" s="187" t="s">
        <v>50</v>
      </c>
      <c r="O346" s="50"/>
      <c r="P346" s="149">
        <f>O346*H346</f>
        <v>0</v>
      </c>
      <c r="Q346" s="149">
        <v>4.2999999999999997E-2</v>
      </c>
      <c r="R346" s="149">
        <f>Q346*H346</f>
        <v>1.4189999999999998</v>
      </c>
      <c r="S346" s="149">
        <v>0</v>
      </c>
      <c r="T346" s="150">
        <f>S346*H346</f>
        <v>0</v>
      </c>
      <c r="AR346" s="17" t="s">
        <v>173</v>
      </c>
      <c r="AT346" s="17" t="s">
        <v>305</v>
      </c>
      <c r="AU346" s="17" t="s">
        <v>89</v>
      </c>
      <c r="AY346" s="17" t="s">
        <v>128</v>
      </c>
      <c r="BE346" s="151">
        <f>IF(N346="základní",J346,0)</f>
        <v>0</v>
      </c>
      <c r="BF346" s="151">
        <f>IF(N346="snížená",J346,0)</f>
        <v>0</v>
      </c>
      <c r="BG346" s="151">
        <f>IF(N346="zákl. přenesená",J346,0)</f>
        <v>0</v>
      </c>
      <c r="BH346" s="151">
        <f>IF(N346="sníž. přenesená",J346,0)</f>
        <v>0</v>
      </c>
      <c r="BI346" s="151">
        <f>IF(N346="nulová",J346,0)</f>
        <v>0</v>
      </c>
      <c r="BJ346" s="17" t="s">
        <v>23</v>
      </c>
      <c r="BK346" s="151">
        <f>ROUND(I346*H346,2)</f>
        <v>0</v>
      </c>
      <c r="BL346" s="17" t="s">
        <v>135</v>
      </c>
      <c r="BM346" s="17" t="s">
        <v>581</v>
      </c>
    </row>
    <row r="347" spans="2:65" s="11" customFormat="1" ht="10.199999999999999">
      <c r="B347" s="155"/>
      <c r="D347" s="152" t="s">
        <v>149</v>
      </c>
      <c r="E347" s="156" t="s">
        <v>3</v>
      </c>
      <c r="F347" s="157" t="s">
        <v>341</v>
      </c>
      <c r="H347" s="158">
        <v>33</v>
      </c>
      <c r="I347" s="159"/>
      <c r="L347" s="155"/>
      <c r="M347" s="160"/>
      <c r="N347" s="161"/>
      <c r="O347" s="161"/>
      <c r="P347" s="161"/>
      <c r="Q347" s="161"/>
      <c r="R347" s="161"/>
      <c r="S347" s="161"/>
      <c r="T347" s="162"/>
      <c r="AT347" s="156" t="s">
        <v>149</v>
      </c>
      <c r="AU347" s="156" t="s">
        <v>89</v>
      </c>
      <c r="AV347" s="11" t="s">
        <v>89</v>
      </c>
      <c r="AW347" s="11" t="s">
        <v>38</v>
      </c>
      <c r="AX347" s="11" t="s">
        <v>23</v>
      </c>
      <c r="AY347" s="156" t="s">
        <v>128</v>
      </c>
    </row>
    <row r="348" spans="2:65" s="1" customFormat="1" ht="22.5" customHeight="1">
      <c r="B348" s="139"/>
      <c r="C348" s="140" t="s">
        <v>582</v>
      </c>
      <c r="D348" s="140" t="s">
        <v>130</v>
      </c>
      <c r="E348" s="141" t="s">
        <v>583</v>
      </c>
      <c r="F348" s="142" t="s">
        <v>584</v>
      </c>
      <c r="G348" s="143" t="s">
        <v>191</v>
      </c>
      <c r="H348" s="144">
        <v>36</v>
      </c>
      <c r="I348" s="145"/>
      <c r="J348" s="146">
        <f>ROUND(I348*H348,2)</f>
        <v>0</v>
      </c>
      <c r="K348" s="142" t="s">
        <v>3</v>
      </c>
      <c r="L348" s="31"/>
      <c r="M348" s="147" t="s">
        <v>3</v>
      </c>
      <c r="N348" s="148" t="s">
        <v>50</v>
      </c>
      <c r="O348" s="50"/>
      <c r="P348" s="149">
        <f>O348*H348</f>
        <v>0</v>
      </c>
      <c r="Q348" s="149">
        <v>0.16370999999999999</v>
      </c>
      <c r="R348" s="149">
        <f>Q348*H348</f>
        <v>5.8935599999999999</v>
      </c>
      <c r="S348" s="149">
        <v>0</v>
      </c>
      <c r="T348" s="150">
        <f>S348*H348</f>
        <v>0</v>
      </c>
      <c r="AR348" s="17" t="s">
        <v>135</v>
      </c>
      <c r="AT348" s="17" t="s">
        <v>130</v>
      </c>
      <c r="AU348" s="17" t="s">
        <v>89</v>
      </c>
      <c r="AY348" s="17" t="s">
        <v>128</v>
      </c>
      <c r="BE348" s="151">
        <f>IF(N348="základní",J348,0)</f>
        <v>0</v>
      </c>
      <c r="BF348" s="151">
        <f>IF(N348="snížená",J348,0)</f>
        <v>0</v>
      </c>
      <c r="BG348" s="151">
        <f>IF(N348="zákl. přenesená",J348,0)</f>
        <v>0</v>
      </c>
      <c r="BH348" s="151">
        <f>IF(N348="sníž. přenesená",J348,0)</f>
        <v>0</v>
      </c>
      <c r="BI348" s="151">
        <f>IF(N348="nulová",J348,0)</f>
        <v>0</v>
      </c>
      <c r="BJ348" s="17" t="s">
        <v>23</v>
      </c>
      <c r="BK348" s="151">
        <f>ROUND(I348*H348,2)</f>
        <v>0</v>
      </c>
      <c r="BL348" s="17" t="s">
        <v>135</v>
      </c>
      <c r="BM348" s="17" t="s">
        <v>585</v>
      </c>
    </row>
    <row r="349" spans="2:65" s="11" customFormat="1" ht="10.199999999999999">
      <c r="B349" s="155"/>
      <c r="D349" s="152" t="s">
        <v>149</v>
      </c>
      <c r="E349" s="156" t="s">
        <v>3</v>
      </c>
      <c r="F349" s="157" t="s">
        <v>194</v>
      </c>
      <c r="H349" s="158">
        <v>36</v>
      </c>
      <c r="I349" s="159"/>
      <c r="L349" s="155"/>
      <c r="M349" s="160"/>
      <c r="N349" s="161"/>
      <c r="O349" s="161"/>
      <c r="P349" s="161"/>
      <c r="Q349" s="161"/>
      <c r="R349" s="161"/>
      <c r="S349" s="161"/>
      <c r="T349" s="162"/>
      <c r="AT349" s="156" t="s">
        <v>149</v>
      </c>
      <c r="AU349" s="156" t="s">
        <v>89</v>
      </c>
      <c r="AV349" s="11" t="s">
        <v>89</v>
      </c>
      <c r="AW349" s="11" t="s">
        <v>38</v>
      </c>
      <c r="AX349" s="11" t="s">
        <v>23</v>
      </c>
      <c r="AY349" s="156" t="s">
        <v>128</v>
      </c>
    </row>
    <row r="350" spans="2:65" s="1" customFormat="1" ht="16.5" customHeight="1">
      <c r="B350" s="139"/>
      <c r="C350" s="178" t="s">
        <v>586</v>
      </c>
      <c r="D350" s="178" t="s">
        <v>305</v>
      </c>
      <c r="E350" s="179" t="s">
        <v>587</v>
      </c>
      <c r="F350" s="180" t="s">
        <v>588</v>
      </c>
      <c r="G350" s="181" t="s">
        <v>133</v>
      </c>
      <c r="H350" s="182">
        <v>109.09099999999999</v>
      </c>
      <c r="I350" s="183"/>
      <c r="J350" s="184">
        <f>ROUND(I350*H350,2)</f>
        <v>0</v>
      </c>
      <c r="K350" s="180" t="s">
        <v>166</v>
      </c>
      <c r="L350" s="185"/>
      <c r="M350" s="186" t="s">
        <v>3</v>
      </c>
      <c r="N350" s="187" t="s">
        <v>50</v>
      </c>
      <c r="O350" s="50"/>
      <c r="P350" s="149">
        <f>O350*H350</f>
        <v>0</v>
      </c>
      <c r="Q350" s="149">
        <v>4.3999999999999997E-2</v>
      </c>
      <c r="R350" s="149">
        <f>Q350*H350</f>
        <v>4.8000039999999995</v>
      </c>
      <c r="S350" s="149">
        <v>0</v>
      </c>
      <c r="T350" s="150">
        <f>S350*H350</f>
        <v>0</v>
      </c>
      <c r="AR350" s="17" t="s">
        <v>173</v>
      </c>
      <c r="AT350" s="17" t="s">
        <v>305</v>
      </c>
      <c r="AU350" s="17" t="s">
        <v>89</v>
      </c>
      <c r="AY350" s="17" t="s">
        <v>128</v>
      </c>
      <c r="BE350" s="151">
        <f>IF(N350="základní",J350,0)</f>
        <v>0</v>
      </c>
      <c r="BF350" s="151">
        <f>IF(N350="snížená",J350,0)</f>
        <v>0</v>
      </c>
      <c r="BG350" s="151">
        <f>IF(N350="zákl. přenesená",J350,0)</f>
        <v>0</v>
      </c>
      <c r="BH350" s="151">
        <f>IF(N350="sníž. přenesená",J350,0)</f>
        <v>0</v>
      </c>
      <c r="BI350" s="151">
        <f>IF(N350="nulová",J350,0)</f>
        <v>0</v>
      </c>
      <c r="BJ350" s="17" t="s">
        <v>23</v>
      </c>
      <c r="BK350" s="151">
        <f>ROUND(I350*H350,2)</f>
        <v>0</v>
      </c>
      <c r="BL350" s="17" t="s">
        <v>135</v>
      </c>
      <c r="BM350" s="17" t="s">
        <v>589</v>
      </c>
    </row>
    <row r="351" spans="2:65" s="11" customFormat="1" ht="10.199999999999999">
      <c r="B351" s="155"/>
      <c r="D351" s="152" t="s">
        <v>149</v>
      </c>
      <c r="E351" s="156" t="s">
        <v>3</v>
      </c>
      <c r="F351" s="157" t="s">
        <v>590</v>
      </c>
      <c r="H351" s="158">
        <v>109.09099999999999</v>
      </c>
      <c r="I351" s="159"/>
      <c r="L351" s="155"/>
      <c r="M351" s="160"/>
      <c r="N351" s="161"/>
      <c r="O351" s="161"/>
      <c r="P351" s="161"/>
      <c r="Q351" s="161"/>
      <c r="R351" s="161"/>
      <c r="S351" s="161"/>
      <c r="T351" s="162"/>
      <c r="AT351" s="156" t="s">
        <v>149</v>
      </c>
      <c r="AU351" s="156" t="s">
        <v>89</v>
      </c>
      <c r="AV351" s="11" t="s">
        <v>89</v>
      </c>
      <c r="AW351" s="11" t="s">
        <v>38</v>
      </c>
      <c r="AX351" s="11" t="s">
        <v>23</v>
      </c>
      <c r="AY351" s="156" t="s">
        <v>128</v>
      </c>
    </row>
    <row r="352" spans="2:65" s="1" customFormat="1" ht="22.5" customHeight="1">
      <c r="B352" s="139"/>
      <c r="C352" s="140" t="s">
        <v>591</v>
      </c>
      <c r="D352" s="140" t="s">
        <v>130</v>
      </c>
      <c r="E352" s="141" t="s">
        <v>592</v>
      </c>
      <c r="F352" s="142" t="s">
        <v>593</v>
      </c>
      <c r="G352" s="143" t="s">
        <v>191</v>
      </c>
      <c r="H352" s="144">
        <v>122</v>
      </c>
      <c r="I352" s="145"/>
      <c r="J352" s="146">
        <f>ROUND(I352*H352,2)</f>
        <v>0</v>
      </c>
      <c r="K352" s="142" t="s">
        <v>134</v>
      </c>
      <c r="L352" s="31"/>
      <c r="M352" s="147" t="s">
        <v>3</v>
      </c>
      <c r="N352" s="148" t="s">
        <v>50</v>
      </c>
      <c r="O352" s="50"/>
      <c r="P352" s="149">
        <f>O352*H352</f>
        <v>0</v>
      </c>
      <c r="Q352" s="149">
        <v>0.1295</v>
      </c>
      <c r="R352" s="149">
        <f>Q352*H352</f>
        <v>15.799000000000001</v>
      </c>
      <c r="S352" s="149">
        <v>0</v>
      </c>
      <c r="T352" s="150">
        <f>S352*H352</f>
        <v>0</v>
      </c>
      <c r="AR352" s="17" t="s">
        <v>135</v>
      </c>
      <c r="AT352" s="17" t="s">
        <v>130</v>
      </c>
      <c r="AU352" s="17" t="s">
        <v>89</v>
      </c>
      <c r="AY352" s="17" t="s">
        <v>128</v>
      </c>
      <c r="BE352" s="151">
        <f>IF(N352="základní",J352,0)</f>
        <v>0</v>
      </c>
      <c r="BF352" s="151">
        <f>IF(N352="snížená",J352,0)</f>
        <v>0</v>
      </c>
      <c r="BG352" s="151">
        <f>IF(N352="zákl. přenesená",J352,0)</f>
        <v>0</v>
      </c>
      <c r="BH352" s="151">
        <f>IF(N352="sníž. přenesená",J352,0)</f>
        <v>0</v>
      </c>
      <c r="BI352" s="151">
        <f>IF(N352="nulová",J352,0)</f>
        <v>0</v>
      </c>
      <c r="BJ352" s="17" t="s">
        <v>23</v>
      </c>
      <c r="BK352" s="151">
        <f>ROUND(I352*H352,2)</f>
        <v>0</v>
      </c>
      <c r="BL352" s="17" t="s">
        <v>135</v>
      </c>
      <c r="BM352" s="17" t="s">
        <v>594</v>
      </c>
    </row>
    <row r="353" spans="2:65" s="1" customFormat="1" ht="86.4">
      <c r="B353" s="31"/>
      <c r="D353" s="152" t="s">
        <v>137</v>
      </c>
      <c r="F353" s="153" t="s">
        <v>595</v>
      </c>
      <c r="I353" s="85"/>
      <c r="L353" s="31"/>
      <c r="M353" s="154"/>
      <c r="N353" s="50"/>
      <c r="O353" s="50"/>
      <c r="P353" s="50"/>
      <c r="Q353" s="50"/>
      <c r="R353" s="50"/>
      <c r="S353" s="50"/>
      <c r="T353" s="51"/>
      <c r="AT353" s="17" t="s">
        <v>137</v>
      </c>
      <c r="AU353" s="17" t="s">
        <v>89</v>
      </c>
    </row>
    <row r="354" spans="2:65" s="11" customFormat="1" ht="10.199999999999999">
      <c r="B354" s="155"/>
      <c r="D354" s="152" t="s">
        <v>149</v>
      </c>
      <c r="E354" s="156" t="s">
        <v>3</v>
      </c>
      <c r="F354" s="157" t="s">
        <v>596</v>
      </c>
      <c r="H354" s="158">
        <v>122</v>
      </c>
      <c r="I354" s="159"/>
      <c r="L354" s="155"/>
      <c r="M354" s="160"/>
      <c r="N354" s="161"/>
      <c r="O354" s="161"/>
      <c r="P354" s="161"/>
      <c r="Q354" s="161"/>
      <c r="R354" s="161"/>
      <c r="S354" s="161"/>
      <c r="T354" s="162"/>
      <c r="AT354" s="156" t="s">
        <v>149</v>
      </c>
      <c r="AU354" s="156" t="s">
        <v>89</v>
      </c>
      <c r="AV354" s="11" t="s">
        <v>89</v>
      </c>
      <c r="AW354" s="11" t="s">
        <v>38</v>
      </c>
      <c r="AX354" s="11" t="s">
        <v>23</v>
      </c>
      <c r="AY354" s="156" t="s">
        <v>128</v>
      </c>
    </row>
    <row r="355" spans="2:65" s="1" customFormat="1" ht="22.5" customHeight="1">
      <c r="B355" s="139"/>
      <c r="C355" s="140" t="s">
        <v>597</v>
      </c>
      <c r="D355" s="140" t="s">
        <v>130</v>
      </c>
      <c r="E355" s="141" t="s">
        <v>598</v>
      </c>
      <c r="F355" s="142" t="s">
        <v>599</v>
      </c>
      <c r="G355" s="143" t="s">
        <v>191</v>
      </c>
      <c r="H355" s="144">
        <v>501</v>
      </c>
      <c r="I355" s="145"/>
      <c r="J355" s="146">
        <f>ROUND(I355*H355,2)</f>
        <v>0</v>
      </c>
      <c r="K355" s="142" t="s">
        <v>3</v>
      </c>
      <c r="L355" s="31"/>
      <c r="M355" s="147" t="s">
        <v>3</v>
      </c>
      <c r="N355" s="148" t="s">
        <v>50</v>
      </c>
      <c r="O355" s="50"/>
      <c r="P355" s="149">
        <f>O355*H355</f>
        <v>0</v>
      </c>
      <c r="Q355" s="149">
        <v>0.15540000000000001</v>
      </c>
      <c r="R355" s="149">
        <f>Q355*H355</f>
        <v>77.855400000000003</v>
      </c>
      <c r="S355" s="149">
        <v>0</v>
      </c>
      <c r="T355" s="150">
        <f>S355*H355</f>
        <v>0</v>
      </c>
      <c r="AR355" s="17" t="s">
        <v>135</v>
      </c>
      <c r="AT355" s="17" t="s">
        <v>130</v>
      </c>
      <c r="AU355" s="17" t="s">
        <v>89</v>
      </c>
      <c r="AY355" s="17" t="s">
        <v>128</v>
      </c>
      <c r="BE355" s="151">
        <f>IF(N355="základní",J355,0)</f>
        <v>0</v>
      </c>
      <c r="BF355" s="151">
        <f>IF(N355="snížená",J355,0)</f>
        <v>0</v>
      </c>
      <c r="BG355" s="151">
        <f>IF(N355="zákl. přenesená",J355,0)</f>
        <v>0</v>
      </c>
      <c r="BH355" s="151">
        <f>IF(N355="sníž. přenesená",J355,0)</f>
        <v>0</v>
      </c>
      <c r="BI355" s="151">
        <f>IF(N355="nulová",J355,0)</f>
        <v>0</v>
      </c>
      <c r="BJ355" s="17" t="s">
        <v>23</v>
      </c>
      <c r="BK355" s="151">
        <f>ROUND(I355*H355,2)</f>
        <v>0</v>
      </c>
      <c r="BL355" s="17" t="s">
        <v>135</v>
      </c>
      <c r="BM355" s="17" t="s">
        <v>600</v>
      </c>
    </row>
    <row r="356" spans="2:65" s="1" customFormat="1" ht="19.2">
      <c r="B356" s="31"/>
      <c r="D356" s="152" t="s">
        <v>183</v>
      </c>
      <c r="F356" s="153" t="s">
        <v>601</v>
      </c>
      <c r="I356" s="85"/>
      <c r="L356" s="31"/>
      <c r="M356" s="154"/>
      <c r="N356" s="50"/>
      <c r="O356" s="50"/>
      <c r="P356" s="50"/>
      <c r="Q356" s="50"/>
      <c r="R356" s="50"/>
      <c r="S356" s="50"/>
      <c r="T356" s="51"/>
      <c r="AT356" s="17" t="s">
        <v>183</v>
      </c>
      <c r="AU356" s="17" t="s">
        <v>89</v>
      </c>
    </row>
    <row r="357" spans="2:65" s="11" customFormat="1" ht="10.199999999999999">
      <c r="B357" s="155"/>
      <c r="D357" s="152" t="s">
        <v>149</v>
      </c>
      <c r="E357" s="156" t="s">
        <v>3</v>
      </c>
      <c r="F357" s="157" t="s">
        <v>602</v>
      </c>
      <c r="H357" s="158">
        <v>501</v>
      </c>
      <c r="I357" s="159"/>
      <c r="L357" s="155"/>
      <c r="M357" s="160"/>
      <c r="N357" s="161"/>
      <c r="O357" s="161"/>
      <c r="P357" s="161"/>
      <c r="Q357" s="161"/>
      <c r="R357" s="161"/>
      <c r="S357" s="161"/>
      <c r="T357" s="162"/>
      <c r="AT357" s="156" t="s">
        <v>149</v>
      </c>
      <c r="AU357" s="156" t="s">
        <v>89</v>
      </c>
      <c r="AV357" s="11" t="s">
        <v>89</v>
      </c>
      <c r="AW357" s="11" t="s">
        <v>38</v>
      </c>
      <c r="AX357" s="11" t="s">
        <v>23</v>
      </c>
      <c r="AY357" s="156" t="s">
        <v>128</v>
      </c>
    </row>
    <row r="358" spans="2:65" s="1" customFormat="1" ht="16.5" customHeight="1">
      <c r="B358" s="139"/>
      <c r="C358" s="178" t="s">
        <v>603</v>
      </c>
      <c r="D358" s="178" t="s">
        <v>305</v>
      </c>
      <c r="E358" s="179" t="s">
        <v>604</v>
      </c>
      <c r="F358" s="180" t="s">
        <v>605</v>
      </c>
      <c r="G358" s="181" t="s">
        <v>133</v>
      </c>
      <c r="H358" s="182">
        <v>220</v>
      </c>
      <c r="I358" s="183"/>
      <c r="J358" s="184">
        <f>ROUND(I358*H358,2)</f>
        <v>0</v>
      </c>
      <c r="K358" s="180" t="s">
        <v>166</v>
      </c>
      <c r="L358" s="185"/>
      <c r="M358" s="186" t="s">
        <v>3</v>
      </c>
      <c r="N358" s="187" t="s">
        <v>50</v>
      </c>
      <c r="O358" s="50"/>
      <c r="P358" s="149">
        <f>O358*H358</f>
        <v>0</v>
      </c>
      <c r="Q358" s="149">
        <v>4.8300000000000003E-2</v>
      </c>
      <c r="R358" s="149">
        <f>Q358*H358</f>
        <v>10.626000000000001</v>
      </c>
      <c r="S358" s="149">
        <v>0</v>
      </c>
      <c r="T358" s="150">
        <f>S358*H358</f>
        <v>0</v>
      </c>
      <c r="AR358" s="17" t="s">
        <v>173</v>
      </c>
      <c r="AT358" s="17" t="s">
        <v>305</v>
      </c>
      <c r="AU358" s="17" t="s">
        <v>89</v>
      </c>
      <c r="AY358" s="17" t="s">
        <v>128</v>
      </c>
      <c r="BE358" s="151">
        <f>IF(N358="základní",J358,0)</f>
        <v>0</v>
      </c>
      <c r="BF358" s="151">
        <f>IF(N358="snížená",J358,0)</f>
        <v>0</v>
      </c>
      <c r="BG358" s="151">
        <f>IF(N358="zákl. přenesená",J358,0)</f>
        <v>0</v>
      </c>
      <c r="BH358" s="151">
        <f>IF(N358="sníž. přenesená",J358,0)</f>
        <v>0</v>
      </c>
      <c r="BI358" s="151">
        <f>IF(N358="nulová",J358,0)</f>
        <v>0</v>
      </c>
      <c r="BJ358" s="17" t="s">
        <v>23</v>
      </c>
      <c r="BK358" s="151">
        <f>ROUND(I358*H358,2)</f>
        <v>0</v>
      </c>
      <c r="BL358" s="17" t="s">
        <v>135</v>
      </c>
      <c r="BM358" s="17" t="s">
        <v>606</v>
      </c>
    </row>
    <row r="359" spans="2:65" s="11" customFormat="1" ht="10.199999999999999">
      <c r="B359" s="155"/>
      <c r="D359" s="152" t="s">
        <v>149</v>
      </c>
      <c r="E359" s="156" t="s">
        <v>3</v>
      </c>
      <c r="F359" s="157" t="s">
        <v>607</v>
      </c>
      <c r="H359" s="158">
        <v>220</v>
      </c>
      <c r="I359" s="159"/>
      <c r="L359" s="155"/>
      <c r="M359" s="160"/>
      <c r="N359" s="161"/>
      <c r="O359" s="161"/>
      <c r="P359" s="161"/>
      <c r="Q359" s="161"/>
      <c r="R359" s="161"/>
      <c r="S359" s="161"/>
      <c r="T359" s="162"/>
      <c r="AT359" s="156" t="s">
        <v>149</v>
      </c>
      <c r="AU359" s="156" t="s">
        <v>89</v>
      </c>
      <c r="AV359" s="11" t="s">
        <v>89</v>
      </c>
      <c r="AW359" s="11" t="s">
        <v>38</v>
      </c>
      <c r="AX359" s="11" t="s">
        <v>23</v>
      </c>
      <c r="AY359" s="156" t="s">
        <v>128</v>
      </c>
    </row>
    <row r="360" spans="2:65" s="1" customFormat="1" ht="16.5" customHeight="1">
      <c r="B360" s="139"/>
      <c r="C360" s="178" t="s">
        <v>373</v>
      </c>
      <c r="D360" s="178" t="s">
        <v>305</v>
      </c>
      <c r="E360" s="179" t="s">
        <v>608</v>
      </c>
      <c r="F360" s="180" t="s">
        <v>609</v>
      </c>
      <c r="G360" s="181" t="s">
        <v>133</v>
      </c>
      <c r="H360" s="182">
        <v>249</v>
      </c>
      <c r="I360" s="183"/>
      <c r="J360" s="184">
        <f>ROUND(I360*H360,2)</f>
        <v>0</v>
      </c>
      <c r="K360" s="180" t="s">
        <v>166</v>
      </c>
      <c r="L360" s="185"/>
      <c r="M360" s="186" t="s">
        <v>3</v>
      </c>
      <c r="N360" s="187" t="s">
        <v>50</v>
      </c>
      <c r="O360" s="50"/>
      <c r="P360" s="149">
        <f>O360*H360</f>
        <v>0</v>
      </c>
      <c r="Q360" s="149">
        <v>8.2100000000000006E-2</v>
      </c>
      <c r="R360" s="149">
        <f>Q360*H360</f>
        <v>20.442900000000002</v>
      </c>
      <c r="S360" s="149">
        <v>0</v>
      </c>
      <c r="T360" s="150">
        <f>S360*H360</f>
        <v>0</v>
      </c>
      <c r="AR360" s="17" t="s">
        <v>173</v>
      </c>
      <c r="AT360" s="17" t="s">
        <v>305</v>
      </c>
      <c r="AU360" s="17" t="s">
        <v>89</v>
      </c>
      <c r="AY360" s="17" t="s">
        <v>128</v>
      </c>
      <c r="BE360" s="151">
        <f>IF(N360="základní",J360,0)</f>
        <v>0</v>
      </c>
      <c r="BF360" s="151">
        <f>IF(N360="snížená",J360,0)</f>
        <v>0</v>
      </c>
      <c r="BG360" s="151">
        <f>IF(N360="zákl. přenesená",J360,0)</f>
        <v>0</v>
      </c>
      <c r="BH360" s="151">
        <f>IF(N360="sníž. přenesená",J360,0)</f>
        <v>0</v>
      </c>
      <c r="BI360" s="151">
        <f>IF(N360="nulová",J360,0)</f>
        <v>0</v>
      </c>
      <c r="BJ360" s="17" t="s">
        <v>23</v>
      </c>
      <c r="BK360" s="151">
        <f>ROUND(I360*H360,2)</f>
        <v>0</v>
      </c>
      <c r="BL360" s="17" t="s">
        <v>135</v>
      </c>
      <c r="BM360" s="17" t="s">
        <v>610</v>
      </c>
    </row>
    <row r="361" spans="2:65" s="11" customFormat="1" ht="10.199999999999999">
      <c r="B361" s="155"/>
      <c r="D361" s="152" t="s">
        <v>149</v>
      </c>
      <c r="E361" s="156" t="s">
        <v>3</v>
      </c>
      <c r="F361" s="157" t="s">
        <v>611</v>
      </c>
      <c r="H361" s="158">
        <v>249</v>
      </c>
      <c r="I361" s="159"/>
      <c r="L361" s="155"/>
      <c r="M361" s="160"/>
      <c r="N361" s="161"/>
      <c r="O361" s="161"/>
      <c r="P361" s="161"/>
      <c r="Q361" s="161"/>
      <c r="R361" s="161"/>
      <c r="S361" s="161"/>
      <c r="T361" s="162"/>
      <c r="AT361" s="156" t="s">
        <v>149</v>
      </c>
      <c r="AU361" s="156" t="s">
        <v>89</v>
      </c>
      <c r="AV361" s="11" t="s">
        <v>89</v>
      </c>
      <c r="AW361" s="11" t="s">
        <v>38</v>
      </c>
      <c r="AX361" s="11" t="s">
        <v>23</v>
      </c>
      <c r="AY361" s="156" t="s">
        <v>128</v>
      </c>
    </row>
    <row r="362" spans="2:65" s="1" customFormat="1" ht="16.5" customHeight="1">
      <c r="B362" s="139"/>
      <c r="C362" s="178" t="s">
        <v>612</v>
      </c>
      <c r="D362" s="178" t="s">
        <v>305</v>
      </c>
      <c r="E362" s="179" t="s">
        <v>613</v>
      </c>
      <c r="F362" s="180" t="s">
        <v>614</v>
      </c>
      <c r="G362" s="181" t="s">
        <v>133</v>
      </c>
      <c r="H362" s="182">
        <v>122</v>
      </c>
      <c r="I362" s="183"/>
      <c r="J362" s="184">
        <f>ROUND(I362*H362,2)</f>
        <v>0</v>
      </c>
      <c r="K362" s="180" t="s">
        <v>3</v>
      </c>
      <c r="L362" s="185"/>
      <c r="M362" s="186" t="s">
        <v>3</v>
      </c>
      <c r="N362" s="187" t="s">
        <v>50</v>
      </c>
      <c r="O362" s="50"/>
      <c r="P362" s="149">
        <f>O362*H362</f>
        <v>0</v>
      </c>
      <c r="Q362" s="149">
        <v>8.2100000000000006E-2</v>
      </c>
      <c r="R362" s="149">
        <f>Q362*H362</f>
        <v>10.016200000000001</v>
      </c>
      <c r="S362" s="149">
        <v>0</v>
      </c>
      <c r="T362" s="150">
        <f>S362*H362</f>
        <v>0</v>
      </c>
      <c r="AR362" s="17" t="s">
        <v>173</v>
      </c>
      <c r="AT362" s="17" t="s">
        <v>305</v>
      </c>
      <c r="AU362" s="17" t="s">
        <v>89</v>
      </c>
      <c r="AY362" s="17" t="s">
        <v>128</v>
      </c>
      <c r="BE362" s="151">
        <f>IF(N362="základní",J362,0)</f>
        <v>0</v>
      </c>
      <c r="BF362" s="151">
        <f>IF(N362="snížená",J362,0)</f>
        <v>0</v>
      </c>
      <c r="BG362" s="151">
        <f>IF(N362="zákl. přenesená",J362,0)</f>
        <v>0</v>
      </c>
      <c r="BH362" s="151">
        <f>IF(N362="sníž. přenesená",J362,0)</f>
        <v>0</v>
      </c>
      <c r="BI362" s="151">
        <f>IF(N362="nulová",J362,0)</f>
        <v>0</v>
      </c>
      <c r="BJ362" s="17" t="s">
        <v>23</v>
      </c>
      <c r="BK362" s="151">
        <f>ROUND(I362*H362,2)</f>
        <v>0</v>
      </c>
      <c r="BL362" s="17" t="s">
        <v>135</v>
      </c>
      <c r="BM362" s="17" t="s">
        <v>615</v>
      </c>
    </row>
    <row r="363" spans="2:65" s="11" customFormat="1" ht="10.199999999999999">
      <c r="B363" s="155"/>
      <c r="D363" s="152" t="s">
        <v>149</v>
      </c>
      <c r="E363" s="156" t="s">
        <v>3</v>
      </c>
      <c r="F363" s="157" t="s">
        <v>616</v>
      </c>
      <c r="H363" s="158">
        <v>122</v>
      </c>
      <c r="I363" s="159"/>
      <c r="L363" s="155"/>
      <c r="M363" s="160"/>
      <c r="N363" s="161"/>
      <c r="O363" s="161"/>
      <c r="P363" s="161"/>
      <c r="Q363" s="161"/>
      <c r="R363" s="161"/>
      <c r="S363" s="161"/>
      <c r="T363" s="162"/>
      <c r="AT363" s="156" t="s">
        <v>149</v>
      </c>
      <c r="AU363" s="156" t="s">
        <v>89</v>
      </c>
      <c r="AV363" s="11" t="s">
        <v>89</v>
      </c>
      <c r="AW363" s="11" t="s">
        <v>38</v>
      </c>
      <c r="AX363" s="11" t="s">
        <v>23</v>
      </c>
      <c r="AY363" s="156" t="s">
        <v>128</v>
      </c>
    </row>
    <row r="364" spans="2:65" s="1" customFormat="1" ht="16.5" customHeight="1">
      <c r="B364" s="139"/>
      <c r="C364" s="178" t="s">
        <v>617</v>
      </c>
      <c r="D364" s="178" t="s">
        <v>305</v>
      </c>
      <c r="E364" s="179" t="s">
        <v>618</v>
      </c>
      <c r="F364" s="180" t="s">
        <v>619</v>
      </c>
      <c r="G364" s="181" t="s">
        <v>133</v>
      </c>
      <c r="H364" s="182">
        <v>32</v>
      </c>
      <c r="I364" s="183"/>
      <c r="J364" s="184">
        <f>ROUND(I364*H364,2)</f>
        <v>0</v>
      </c>
      <c r="K364" s="180" t="s">
        <v>166</v>
      </c>
      <c r="L364" s="185"/>
      <c r="M364" s="186" t="s">
        <v>3</v>
      </c>
      <c r="N364" s="187" t="s">
        <v>50</v>
      </c>
      <c r="O364" s="50"/>
      <c r="P364" s="149">
        <f>O364*H364</f>
        <v>0</v>
      </c>
      <c r="Q364" s="149">
        <v>6.4000000000000001E-2</v>
      </c>
      <c r="R364" s="149">
        <f>Q364*H364</f>
        <v>2.048</v>
      </c>
      <c r="S364" s="149">
        <v>0</v>
      </c>
      <c r="T364" s="150">
        <f>S364*H364</f>
        <v>0</v>
      </c>
      <c r="AR364" s="17" t="s">
        <v>173</v>
      </c>
      <c r="AT364" s="17" t="s">
        <v>305</v>
      </c>
      <c r="AU364" s="17" t="s">
        <v>89</v>
      </c>
      <c r="AY364" s="17" t="s">
        <v>128</v>
      </c>
      <c r="BE364" s="151">
        <f>IF(N364="základní",J364,0)</f>
        <v>0</v>
      </c>
      <c r="BF364" s="151">
        <f>IF(N364="snížená",J364,0)</f>
        <v>0</v>
      </c>
      <c r="BG364" s="151">
        <f>IF(N364="zákl. přenesená",J364,0)</f>
        <v>0</v>
      </c>
      <c r="BH364" s="151">
        <f>IF(N364="sníž. přenesená",J364,0)</f>
        <v>0</v>
      </c>
      <c r="BI364" s="151">
        <f>IF(N364="nulová",J364,0)</f>
        <v>0</v>
      </c>
      <c r="BJ364" s="17" t="s">
        <v>23</v>
      </c>
      <c r="BK364" s="151">
        <f>ROUND(I364*H364,2)</f>
        <v>0</v>
      </c>
      <c r="BL364" s="17" t="s">
        <v>135</v>
      </c>
      <c r="BM364" s="17" t="s">
        <v>620</v>
      </c>
    </row>
    <row r="365" spans="2:65" s="11" customFormat="1" ht="10.199999999999999">
      <c r="B365" s="155"/>
      <c r="D365" s="152" t="s">
        <v>149</v>
      </c>
      <c r="E365" s="156" t="s">
        <v>3</v>
      </c>
      <c r="F365" s="157" t="s">
        <v>621</v>
      </c>
      <c r="H365" s="158">
        <v>32</v>
      </c>
      <c r="I365" s="159"/>
      <c r="L365" s="155"/>
      <c r="M365" s="160"/>
      <c r="N365" s="161"/>
      <c r="O365" s="161"/>
      <c r="P365" s="161"/>
      <c r="Q365" s="161"/>
      <c r="R365" s="161"/>
      <c r="S365" s="161"/>
      <c r="T365" s="162"/>
      <c r="AT365" s="156" t="s">
        <v>149</v>
      </c>
      <c r="AU365" s="156" t="s">
        <v>89</v>
      </c>
      <c r="AV365" s="11" t="s">
        <v>89</v>
      </c>
      <c r="AW365" s="11" t="s">
        <v>38</v>
      </c>
      <c r="AX365" s="11" t="s">
        <v>23</v>
      </c>
      <c r="AY365" s="156" t="s">
        <v>128</v>
      </c>
    </row>
    <row r="366" spans="2:65" s="1" customFormat="1" ht="16.5" customHeight="1">
      <c r="B366" s="139"/>
      <c r="C366" s="140" t="s">
        <v>622</v>
      </c>
      <c r="D366" s="140" t="s">
        <v>130</v>
      </c>
      <c r="E366" s="141" t="s">
        <v>623</v>
      </c>
      <c r="F366" s="142" t="s">
        <v>624</v>
      </c>
      <c r="G366" s="143" t="s">
        <v>191</v>
      </c>
      <c r="H366" s="144">
        <v>360</v>
      </c>
      <c r="I366" s="145"/>
      <c r="J366" s="146">
        <f>ROUND(I366*H366,2)</f>
        <v>0</v>
      </c>
      <c r="K366" s="142" t="s">
        <v>134</v>
      </c>
      <c r="L366" s="31"/>
      <c r="M366" s="147" t="s">
        <v>3</v>
      </c>
      <c r="N366" s="148" t="s">
        <v>50</v>
      </c>
      <c r="O366" s="50"/>
      <c r="P366" s="149">
        <f>O366*H366</f>
        <v>0</v>
      </c>
      <c r="Q366" s="149">
        <v>0</v>
      </c>
      <c r="R366" s="149">
        <f>Q366*H366</f>
        <v>0</v>
      </c>
      <c r="S366" s="149">
        <v>0</v>
      </c>
      <c r="T366" s="150">
        <f>S366*H366</f>
        <v>0</v>
      </c>
      <c r="AR366" s="17" t="s">
        <v>135</v>
      </c>
      <c r="AT366" s="17" t="s">
        <v>130</v>
      </c>
      <c r="AU366" s="17" t="s">
        <v>89</v>
      </c>
      <c r="AY366" s="17" t="s">
        <v>128</v>
      </c>
      <c r="BE366" s="151">
        <f>IF(N366="základní",J366,0)</f>
        <v>0</v>
      </c>
      <c r="BF366" s="151">
        <f>IF(N366="snížená",J366,0)</f>
        <v>0</v>
      </c>
      <c r="BG366" s="151">
        <f>IF(N366="zákl. přenesená",J366,0)</f>
        <v>0</v>
      </c>
      <c r="BH366" s="151">
        <f>IF(N366="sníž. přenesená",J366,0)</f>
        <v>0</v>
      </c>
      <c r="BI366" s="151">
        <f>IF(N366="nulová",J366,0)</f>
        <v>0</v>
      </c>
      <c r="BJ366" s="17" t="s">
        <v>23</v>
      </c>
      <c r="BK366" s="151">
        <f>ROUND(I366*H366,2)</f>
        <v>0</v>
      </c>
      <c r="BL366" s="17" t="s">
        <v>135</v>
      </c>
      <c r="BM366" s="17" t="s">
        <v>625</v>
      </c>
    </row>
    <row r="367" spans="2:65" s="1" customFormat="1" ht="28.8">
      <c r="B367" s="31"/>
      <c r="D367" s="152" t="s">
        <v>137</v>
      </c>
      <c r="F367" s="153" t="s">
        <v>626</v>
      </c>
      <c r="I367" s="85"/>
      <c r="L367" s="31"/>
      <c r="M367" s="154"/>
      <c r="N367" s="50"/>
      <c r="O367" s="50"/>
      <c r="P367" s="50"/>
      <c r="Q367" s="50"/>
      <c r="R367" s="50"/>
      <c r="S367" s="50"/>
      <c r="T367" s="51"/>
      <c r="AT367" s="17" t="s">
        <v>137</v>
      </c>
      <c r="AU367" s="17" t="s">
        <v>89</v>
      </c>
    </row>
    <row r="368" spans="2:65" s="11" customFormat="1" ht="10.199999999999999">
      <c r="B368" s="155"/>
      <c r="D368" s="152" t="s">
        <v>149</v>
      </c>
      <c r="E368" s="156" t="s">
        <v>3</v>
      </c>
      <c r="F368" s="157" t="s">
        <v>627</v>
      </c>
      <c r="H368" s="158">
        <v>360</v>
      </c>
      <c r="I368" s="159"/>
      <c r="L368" s="155"/>
      <c r="M368" s="160"/>
      <c r="N368" s="161"/>
      <c r="O368" s="161"/>
      <c r="P368" s="161"/>
      <c r="Q368" s="161"/>
      <c r="R368" s="161"/>
      <c r="S368" s="161"/>
      <c r="T368" s="162"/>
      <c r="AT368" s="156" t="s">
        <v>149</v>
      </c>
      <c r="AU368" s="156" t="s">
        <v>89</v>
      </c>
      <c r="AV368" s="11" t="s">
        <v>89</v>
      </c>
      <c r="AW368" s="11" t="s">
        <v>38</v>
      </c>
      <c r="AX368" s="11" t="s">
        <v>23</v>
      </c>
      <c r="AY368" s="156" t="s">
        <v>128</v>
      </c>
    </row>
    <row r="369" spans="2:65" s="1" customFormat="1" ht="16.5" customHeight="1">
      <c r="B369" s="139"/>
      <c r="C369" s="140" t="s">
        <v>628</v>
      </c>
      <c r="D369" s="140" t="s">
        <v>130</v>
      </c>
      <c r="E369" s="141" t="s">
        <v>629</v>
      </c>
      <c r="F369" s="142" t="s">
        <v>630</v>
      </c>
      <c r="G369" s="143" t="s">
        <v>191</v>
      </c>
      <c r="H369" s="144">
        <v>360</v>
      </c>
      <c r="I369" s="145"/>
      <c r="J369" s="146">
        <f>ROUND(I369*H369,2)</f>
        <v>0</v>
      </c>
      <c r="K369" s="142" t="s">
        <v>166</v>
      </c>
      <c r="L369" s="31"/>
      <c r="M369" s="147" t="s">
        <v>3</v>
      </c>
      <c r="N369" s="148" t="s">
        <v>50</v>
      </c>
      <c r="O369" s="50"/>
      <c r="P369" s="149">
        <f>O369*H369</f>
        <v>0</v>
      </c>
      <c r="Q369" s="149">
        <v>0</v>
      </c>
      <c r="R369" s="149">
        <f>Q369*H369</f>
        <v>0</v>
      </c>
      <c r="S369" s="149">
        <v>0</v>
      </c>
      <c r="T369" s="150">
        <f>S369*H369</f>
        <v>0</v>
      </c>
      <c r="AR369" s="17" t="s">
        <v>135</v>
      </c>
      <c r="AT369" s="17" t="s">
        <v>130</v>
      </c>
      <c r="AU369" s="17" t="s">
        <v>89</v>
      </c>
      <c r="AY369" s="17" t="s">
        <v>128</v>
      </c>
      <c r="BE369" s="151">
        <f>IF(N369="základní",J369,0)</f>
        <v>0</v>
      </c>
      <c r="BF369" s="151">
        <f>IF(N369="snížená",J369,0)</f>
        <v>0</v>
      </c>
      <c r="BG369" s="151">
        <f>IF(N369="zákl. přenesená",J369,0)</f>
        <v>0</v>
      </c>
      <c r="BH369" s="151">
        <f>IF(N369="sníž. přenesená",J369,0)</f>
        <v>0</v>
      </c>
      <c r="BI369" s="151">
        <f>IF(N369="nulová",J369,0)</f>
        <v>0</v>
      </c>
      <c r="BJ369" s="17" t="s">
        <v>23</v>
      </c>
      <c r="BK369" s="151">
        <f>ROUND(I369*H369,2)</f>
        <v>0</v>
      </c>
      <c r="BL369" s="17" t="s">
        <v>135</v>
      </c>
      <c r="BM369" s="17" t="s">
        <v>631</v>
      </c>
    </row>
    <row r="370" spans="2:65" s="1" customFormat="1" ht="28.8">
      <c r="B370" s="31"/>
      <c r="D370" s="152" t="s">
        <v>137</v>
      </c>
      <c r="F370" s="153" t="s">
        <v>626</v>
      </c>
      <c r="I370" s="85"/>
      <c r="L370" s="31"/>
      <c r="M370" s="154"/>
      <c r="N370" s="50"/>
      <c r="O370" s="50"/>
      <c r="P370" s="50"/>
      <c r="Q370" s="50"/>
      <c r="R370" s="50"/>
      <c r="S370" s="50"/>
      <c r="T370" s="51"/>
      <c r="AT370" s="17" t="s">
        <v>137</v>
      </c>
      <c r="AU370" s="17" t="s">
        <v>89</v>
      </c>
    </row>
    <row r="371" spans="2:65" s="11" customFormat="1" ht="10.199999999999999">
      <c r="B371" s="155"/>
      <c r="D371" s="152" t="s">
        <v>149</v>
      </c>
      <c r="E371" s="156" t="s">
        <v>3</v>
      </c>
      <c r="F371" s="157" t="s">
        <v>627</v>
      </c>
      <c r="H371" s="158">
        <v>360</v>
      </c>
      <c r="I371" s="159"/>
      <c r="L371" s="155"/>
      <c r="M371" s="160"/>
      <c r="N371" s="161"/>
      <c r="O371" s="161"/>
      <c r="P371" s="161"/>
      <c r="Q371" s="161"/>
      <c r="R371" s="161"/>
      <c r="S371" s="161"/>
      <c r="T371" s="162"/>
      <c r="AT371" s="156" t="s">
        <v>149</v>
      </c>
      <c r="AU371" s="156" t="s">
        <v>89</v>
      </c>
      <c r="AV371" s="11" t="s">
        <v>89</v>
      </c>
      <c r="AW371" s="11" t="s">
        <v>38</v>
      </c>
      <c r="AX371" s="11" t="s">
        <v>79</v>
      </c>
      <c r="AY371" s="156" t="s">
        <v>128</v>
      </c>
    </row>
    <row r="372" spans="2:65" s="1" customFormat="1" ht="22.5" customHeight="1">
      <c r="B372" s="139"/>
      <c r="C372" s="140" t="s">
        <v>632</v>
      </c>
      <c r="D372" s="140" t="s">
        <v>130</v>
      </c>
      <c r="E372" s="141" t="s">
        <v>633</v>
      </c>
      <c r="F372" s="142" t="s">
        <v>634</v>
      </c>
      <c r="G372" s="143" t="s">
        <v>191</v>
      </c>
      <c r="H372" s="144">
        <v>360</v>
      </c>
      <c r="I372" s="145"/>
      <c r="J372" s="146">
        <f>ROUND(I372*H372,2)</f>
        <v>0</v>
      </c>
      <c r="K372" s="142" t="s">
        <v>134</v>
      </c>
      <c r="L372" s="31"/>
      <c r="M372" s="147" t="s">
        <v>3</v>
      </c>
      <c r="N372" s="148" t="s">
        <v>50</v>
      </c>
      <c r="O372" s="50"/>
      <c r="P372" s="149">
        <f>O372*H372</f>
        <v>0</v>
      </c>
      <c r="Q372" s="149">
        <v>0</v>
      </c>
      <c r="R372" s="149">
        <f>Q372*H372</f>
        <v>0</v>
      </c>
      <c r="S372" s="149">
        <v>0</v>
      </c>
      <c r="T372" s="150">
        <f>S372*H372</f>
        <v>0</v>
      </c>
      <c r="AR372" s="17" t="s">
        <v>135</v>
      </c>
      <c r="AT372" s="17" t="s">
        <v>130</v>
      </c>
      <c r="AU372" s="17" t="s">
        <v>89</v>
      </c>
      <c r="AY372" s="17" t="s">
        <v>128</v>
      </c>
      <c r="BE372" s="151">
        <f>IF(N372="základní",J372,0)</f>
        <v>0</v>
      </c>
      <c r="BF372" s="151">
        <f>IF(N372="snížená",J372,0)</f>
        <v>0</v>
      </c>
      <c r="BG372" s="151">
        <f>IF(N372="zákl. přenesená",J372,0)</f>
        <v>0</v>
      </c>
      <c r="BH372" s="151">
        <f>IF(N372="sníž. přenesená",J372,0)</f>
        <v>0</v>
      </c>
      <c r="BI372" s="151">
        <f>IF(N372="nulová",J372,0)</f>
        <v>0</v>
      </c>
      <c r="BJ372" s="17" t="s">
        <v>23</v>
      </c>
      <c r="BK372" s="151">
        <f>ROUND(I372*H372,2)</f>
        <v>0</v>
      </c>
      <c r="BL372" s="17" t="s">
        <v>135</v>
      </c>
      <c r="BM372" s="17" t="s">
        <v>635</v>
      </c>
    </row>
    <row r="373" spans="2:65" s="1" customFormat="1" ht="48">
      <c r="B373" s="31"/>
      <c r="D373" s="152" t="s">
        <v>137</v>
      </c>
      <c r="F373" s="153" t="s">
        <v>636</v>
      </c>
      <c r="I373" s="85"/>
      <c r="L373" s="31"/>
      <c r="M373" s="154"/>
      <c r="N373" s="50"/>
      <c r="O373" s="50"/>
      <c r="P373" s="50"/>
      <c r="Q373" s="50"/>
      <c r="R373" s="50"/>
      <c r="S373" s="50"/>
      <c r="T373" s="51"/>
      <c r="AT373" s="17" t="s">
        <v>137</v>
      </c>
      <c r="AU373" s="17" t="s">
        <v>89</v>
      </c>
    </row>
    <row r="374" spans="2:65" s="11" customFormat="1" ht="10.199999999999999">
      <c r="B374" s="155"/>
      <c r="D374" s="152" t="s">
        <v>149</v>
      </c>
      <c r="E374" s="156" t="s">
        <v>3</v>
      </c>
      <c r="F374" s="157" t="s">
        <v>627</v>
      </c>
      <c r="H374" s="158">
        <v>360</v>
      </c>
      <c r="I374" s="159"/>
      <c r="L374" s="155"/>
      <c r="M374" s="160"/>
      <c r="N374" s="161"/>
      <c r="O374" s="161"/>
      <c r="P374" s="161"/>
      <c r="Q374" s="161"/>
      <c r="R374" s="161"/>
      <c r="S374" s="161"/>
      <c r="T374" s="162"/>
      <c r="AT374" s="156" t="s">
        <v>149</v>
      </c>
      <c r="AU374" s="156" t="s">
        <v>89</v>
      </c>
      <c r="AV374" s="11" t="s">
        <v>89</v>
      </c>
      <c r="AW374" s="11" t="s">
        <v>38</v>
      </c>
      <c r="AX374" s="11" t="s">
        <v>23</v>
      </c>
      <c r="AY374" s="156" t="s">
        <v>128</v>
      </c>
    </row>
    <row r="375" spans="2:65" s="1" customFormat="1" ht="16.5" customHeight="1">
      <c r="B375" s="139"/>
      <c r="C375" s="140" t="s">
        <v>637</v>
      </c>
      <c r="D375" s="140" t="s">
        <v>130</v>
      </c>
      <c r="E375" s="141" t="s">
        <v>638</v>
      </c>
      <c r="F375" s="142" t="s">
        <v>639</v>
      </c>
      <c r="G375" s="143" t="s">
        <v>191</v>
      </c>
      <c r="H375" s="144">
        <v>360</v>
      </c>
      <c r="I375" s="145"/>
      <c r="J375" s="146">
        <f>ROUND(I375*H375,2)</f>
        <v>0</v>
      </c>
      <c r="K375" s="142" t="s">
        <v>166</v>
      </c>
      <c r="L375" s="31"/>
      <c r="M375" s="147" t="s">
        <v>3</v>
      </c>
      <c r="N375" s="148" t="s">
        <v>50</v>
      </c>
      <c r="O375" s="50"/>
      <c r="P375" s="149">
        <f>O375*H375</f>
        <v>0</v>
      </c>
      <c r="Q375" s="149">
        <v>0</v>
      </c>
      <c r="R375" s="149">
        <f>Q375*H375</f>
        <v>0</v>
      </c>
      <c r="S375" s="149">
        <v>0</v>
      </c>
      <c r="T375" s="150">
        <f>S375*H375</f>
        <v>0</v>
      </c>
      <c r="AR375" s="17" t="s">
        <v>135</v>
      </c>
      <c r="AT375" s="17" t="s">
        <v>130</v>
      </c>
      <c r="AU375" s="17" t="s">
        <v>89</v>
      </c>
      <c r="AY375" s="17" t="s">
        <v>128</v>
      </c>
      <c r="BE375" s="151">
        <f>IF(N375="základní",J375,0)</f>
        <v>0</v>
      </c>
      <c r="BF375" s="151">
        <f>IF(N375="snížená",J375,0)</f>
        <v>0</v>
      </c>
      <c r="BG375" s="151">
        <f>IF(N375="zákl. přenesená",J375,0)</f>
        <v>0</v>
      </c>
      <c r="BH375" s="151">
        <f>IF(N375="sníž. přenesená",J375,0)</f>
        <v>0</v>
      </c>
      <c r="BI375" s="151">
        <f>IF(N375="nulová",J375,0)</f>
        <v>0</v>
      </c>
      <c r="BJ375" s="17" t="s">
        <v>23</v>
      </c>
      <c r="BK375" s="151">
        <f>ROUND(I375*H375,2)</f>
        <v>0</v>
      </c>
      <c r="BL375" s="17" t="s">
        <v>135</v>
      </c>
      <c r="BM375" s="17" t="s">
        <v>640</v>
      </c>
    </row>
    <row r="376" spans="2:65" s="1" customFormat="1" ht="57.6">
      <c r="B376" s="31"/>
      <c r="D376" s="152" t="s">
        <v>137</v>
      </c>
      <c r="F376" s="153" t="s">
        <v>641</v>
      </c>
      <c r="I376" s="85"/>
      <c r="L376" s="31"/>
      <c r="M376" s="154"/>
      <c r="N376" s="50"/>
      <c r="O376" s="50"/>
      <c r="P376" s="50"/>
      <c r="Q376" s="50"/>
      <c r="R376" s="50"/>
      <c r="S376" s="50"/>
      <c r="T376" s="51"/>
      <c r="AT376" s="17" t="s">
        <v>137</v>
      </c>
      <c r="AU376" s="17" t="s">
        <v>89</v>
      </c>
    </row>
    <row r="377" spans="2:65" s="11" customFormat="1" ht="10.199999999999999">
      <c r="B377" s="155"/>
      <c r="D377" s="152" t="s">
        <v>149</v>
      </c>
      <c r="E377" s="156" t="s">
        <v>3</v>
      </c>
      <c r="F377" s="157" t="s">
        <v>627</v>
      </c>
      <c r="H377" s="158">
        <v>360</v>
      </c>
      <c r="I377" s="159"/>
      <c r="L377" s="155"/>
      <c r="M377" s="160"/>
      <c r="N377" s="161"/>
      <c r="O377" s="161"/>
      <c r="P377" s="161"/>
      <c r="Q377" s="161"/>
      <c r="R377" s="161"/>
      <c r="S377" s="161"/>
      <c r="T377" s="162"/>
      <c r="AT377" s="156" t="s">
        <v>149</v>
      </c>
      <c r="AU377" s="156" t="s">
        <v>89</v>
      </c>
      <c r="AV377" s="11" t="s">
        <v>89</v>
      </c>
      <c r="AW377" s="11" t="s">
        <v>38</v>
      </c>
      <c r="AX377" s="11" t="s">
        <v>23</v>
      </c>
      <c r="AY377" s="156" t="s">
        <v>128</v>
      </c>
    </row>
    <row r="378" spans="2:65" s="1" customFormat="1" ht="16.5" customHeight="1">
      <c r="B378" s="139"/>
      <c r="C378" s="140" t="s">
        <v>642</v>
      </c>
      <c r="D378" s="140" t="s">
        <v>130</v>
      </c>
      <c r="E378" s="141" t="s">
        <v>643</v>
      </c>
      <c r="F378" s="142" t="s">
        <v>644</v>
      </c>
      <c r="G378" s="143" t="s">
        <v>191</v>
      </c>
      <c r="H378" s="144">
        <v>360</v>
      </c>
      <c r="I378" s="145"/>
      <c r="J378" s="146">
        <f>ROUND(I378*H378,2)</f>
        <v>0</v>
      </c>
      <c r="K378" s="142" t="s">
        <v>134</v>
      </c>
      <c r="L378" s="31"/>
      <c r="M378" s="147" t="s">
        <v>3</v>
      </c>
      <c r="N378" s="148" t="s">
        <v>50</v>
      </c>
      <c r="O378" s="50"/>
      <c r="P378" s="149">
        <f>O378*H378</f>
        <v>0</v>
      </c>
      <c r="Q378" s="149">
        <v>4.4999999999999999E-4</v>
      </c>
      <c r="R378" s="149">
        <f>Q378*H378</f>
        <v>0.16200000000000001</v>
      </c>
      <c r="S378" s="149">
        <v>0</v>
      </c>
      <c r="T378" s="150">
        <f>S378*H378</f>
        <v>0</v>
      </c>
      <c r="AR378" s="17" t="s">
        <v>135</v>
      </c>
      <c r="AT378" s="17" t="s">
        <v>130</v>
      </c>
      <c r="AU378" s="17" t="s">
        <v>89</v>
      </c>
      <c r="AY378" s="17" t="s">
        <v>128</v>
      </c>
      <c r="BE378" s="151">
        <f>IF(N378="základní",J378,0)</f>
        <v>0</v>
      </c>
      <c r="BF378" s="151">
        <f>IF(N378="snížená",J378,0)</f>
        <v>0</v>
      </c>
      <c r="BG378" s="151">
        <f>IF(N378="zákl. přenesená",J378,0)</f>
        <v>0</v>
      </c>
      <c r="BH378" s="151">
        <f>IF(N378="sníž. přenesená",J378,0)</f>
        <v>0</v>
      </c>
      <c r="BI378" s="151">
        <f>IF(N378="nulová",J378,0)</f>
        <v>0</v>
      </c>
      <c r="BJ378" s="17" t="s">
        <v>23</v>
      </c>
      <c r="BK378" s="151">
        <f>ROUND(I378*H378,2)</f>
        <v>0</v>
      </c>
      <c r="BL378" s="17" t="s">
        <v>135</v>
      </c>
      <c r="BM378" s="17" t="s">
        <v>645</v>
      </c>
    </row>
    <row r="379" spans="2:65" s="1" customFormat="1" ht="67.2">
      <c r="B379" s="31"/>
      <c r="D379" s="152" t="s">
        <v>137</v>
      </c>
      <c r="F379" s="153" t="s">
        <v>646</v>
      </c>
      <c r="I379" s="85"/>
      <c r="L379" s="31"/>
      <c r="M379" s="154"/>
      <c r="N379" s="50"/>
      <c r="O379" s="50"/>
      <c r="P379" s="50"/>
      <c r="Q379" s="50"/>
      <c r="R379" s="50"/>
      <c r="S379" s="50"/>
      <c r="T379" s="51"/>
      <c r="AT379" s="17" t="s">
        <v>137</v>
      </c>
      <c r="AU379" s="17" t="s">
        <v>89</v>
      </c>
    </row>
    <row r="380" spans="2:65" s="11" customFormat="1" ht="10.199999999999999">
      <c r="B380" s="155"/>
      <c r="D380" s="152" t="s">
        <v>149</v>
      </c>
      <c r="E380" s="156" t="s">
        <v>3</v>
      </c>
      <c r="F380" s="157" t="s">
        <v>627</v>
      </c>
      <c r="H380" s="158">
        <v>360</v>
      </c>
      <c r="I380" s="159"/>
      <c r="L380" s="155"/>
      <c r="M380" s="160"/>
      <c r="N380" s="161"/>
      <c r="O380" s="161"/>
      <c r="P380" s="161"/>
      <c r="Q380" s="161"/>
      <c r="R380" s="161"/>
      <c r="S380" s="161"/>
      <c r="T380" s="162"/>
      <c r="AT380" s="156" t="s">
        <v>149</v>
      </c>
      <c r="AU380" s="156" t="s">
        <v>89</v>
      </c>
      <c r="AV380" s="11" t="s">
        <v>89</v>
      </c>
      <c r="AW380" s="11" t="s">
        <v>38</v>
      </c>
      <c r="AX380" s="11" t="s">
        <v>23</v>
      </c>
      <c r="AY380" s="156" t="s">
        <v>128</v>
      </c>
    </row>
    <row r="381" spans="2:65" s="1" customFormat="1" ht="16.5" customHeight="1">
      <c r="B381" s="139"/>
      <c r="C381" s="140" t="s">
        <v>647</v>
      </c>
      <c r="D381" s="140" t="s">
        <v>130</v>
      </c>
      <c r="E381" s="141" t="s">
        <v>648</v>
      </c>
      <c r="F381" s="142" t="s">
        <v>649</v>
      </c>
      <c r="G381" s="143" t="s">
        <v>146</v>
      </c>
      <c r="H381" s="144">
        <v>720</v>
      </c>
      <c r="I381" s="145"/>
      <c r="J381" s="146">
        <f>ROUND(I381*H381,2)</f>
        <v>0</v>
      </c>
      <c r="K381" s="142" t="s">
        <v>166</v>
      </c>
      <c r="L381" s="31"/>
      <c r="M381" s="147" t="s">
        <v>3</v>
      </c>
      <c r="N381" s="148" t="s">
        <v>50</v>
      </c>
      <c r="O381" s="50"/>
      <c r="P381" s="149">
        <f>O381*H381</f>
        <v>0</v>
      </c>
      <c r="Q381" s="149">
        <v>0</v>
      </c>
      <c r="R381" s="149">
        <f>Q381*H381</f>
        <v>0</v>
      </c>
      <c r="S381" s="149">
        <v>0.02</v>
      </c>
      <c r="T381" s="150">
        <f>S381*H381</f>
        <v>14.4</v>
      </c>
      <c r="AR381" s="17" t="s">
        <v>135</v>
      </c>
      <c r="AT381" s="17" t="s">
        <v>130</v>
      </c>
      <c r="AU381" s="17" t="s">
        <v>89</v>
      </c>
      <c r="AY381" s="17" t="s">
        <v>128</v>
      </c>
      <c r="BE381" s="151">
        <f>IF(N381="základní",J381,0)</f>
        <v>0</v>
      </c>
      <c r="BF381" s="151">
        <f>IF(N381="snížená",J381,0)</f>
        <v>0</v>
      </c>
      <c r="BG381" s="151">
        <f>IF(N381="zákl. přenesená",J381,0)</f>
        <v>0</v>
      </c>
      <c r="BH381" s="151">
        <f>IF(N381="sníž. přenesená",J381,0)</f>
        <v>0</v>
      </c>
      <c r="BI381" s="151">
        <f>IF(N381="nulová",J381,0)</f>
        <v>0</v>
      </c>
      <c r="BJ381" s="17" t="s">
        <v>23</v>
      </c>
      <c r="BK381" s="151">
        <f>ROUND(I381*H381,2)</f>
        <v>0</v>
      </c>
      <c r="BL381" s="17" t="s">
        <v>135</v>
      </c>
      <c r="BM381" s="17" t="s">
        <v>650</v>
      </c>
    </row>
    <row r="382" spans="2:65" s="1" customFormat="1" ht="76.8">
      <c r="B382" s="31"/>
      <c r="D382" s="152" t="s">
        <v>137</v>
      </c>
      <c r="F382" s="153" t="s">
        <v>651</v>
      </c>
      <c r="I382" s="85"/>
      <c r="L382" s="31"/>
      <c r="M382" s="154"/>
      <c r="N382" s="50"/>
      <c r="O382" s="50"/>
      <c r="P382" s="50"/>
      <c r="Q382" s="50"/>
      <c r="R382" s="50"/>
      <c r="S382" s="50"/>
      <c r="T382" s="51"/>
      <c r="AT382" s="17" t="s">
        <v>137</v>
      </c>
      <c r="AU382" s="17" t="s">
        <v>89</v>
      </c>
    </row>
    <row r="383" spans="2:65" s="11" customFormat="1" ht="10.199999999999999">
      <c r="B383" s="155"/>
      <c r="D383" s="152" t="s">
        <v>149</v>
      </c>
      <c r="E383" s="156" t="s">
        <v>3</v>
      </c>
      <c r="F383" s="157" t="s">
        <v>652</v>
      </c>
      <c r="H383" s="158">
        <v>720</v>
      </c>
      <c r="I383" s="159"/>
      <c r="L383" s="155"/>
      <c r="M383" s="160"/>
      <c r="N383" s="161"/>
      <c r="O383" s="161"/>
      <c r="P383" s="161"/>
      <c r="Q383" s="161"/>
      <c r="R383" s="161"/>
      <c r="S383" s="161"/>
      <c r="T383" s="162"/>
      <c r="AT383" s="156" t="s">
        <v>149</v>
      </c>
      <c r="AU383" s="156" t="s">
        <v>89</v>
      </c>
      <c r="AV383" s="11" t="s">
        <v>89</v>
      </c>
      <c r="AW383" s="11" t="s">
        <v>38</v>
      </c>
      <c r="AX383" s="11" t="s">
        <v>23</v>
      </c>
      <c r="AY383" s="156" t="s">
        <v>128</v>
      </c>
    </row>
    <row r="384" spans="2:65" s="1" customFormat="1" ht="22.5" customHeight="1">
      <c r="B384" s="139"/>
      <c r="C384" s="140" t="s">
        <v>653</v>
      </c>
      <c r="D384" s="140" t="s">
        <v>130</v>
      </c>
      <c r="E384" s="141" t="s">
        <v>654</v>
      </c>
      <c r="F384" s="142" t="s">
        <v>655</v>
      </c>
      <c r="G384" s="143" t="s">
        <v>181</v>
      </c>
      <c r="H384" s="144">
        <v>2.25</v>
      </c>
      <c r="I384" s="145"/>
      <c r="J384" s="146">
        <f>ROUND(I384*H384,2)</f>
        <v>0</v>
      </c>
      <c r="K384" s="142" t="s">
        <v>166</v>
      </c>
      <c r="L384" s="31"/>
      <c r="M384" s="147" t="s">
        <v>3</v>
      </c>
      <c r="N384" s="148" t="s">
        <v>50</v>
      </c>
      <c r="O384" s="50"/>
      <c r="P384" s="149">
        <f>O384*H384</f>
        <v>0</v>
      </c>
      <c r="Q384" s="149">
        <v>0</v>
      </c>
      <c r="R384" s="149">
        <f>Q384*H384</f>
        <v>0</v>
      </c>
      <c r="S384" s="149">
        <v>1.8049999999999999</v>
      </c>
      <c r="T384" s="150">
        <f>S384*H384</f>
        <v>4.0612500000000002</v>
      </c>
      <c r="AR384" s="17" t="s">
        <v>135</v>
      </c>
      <c r="AT384" s="17" t="s">
        <v>130</v>
      </c>
      <c r="AU384" s="17" t="s">
        <v>89</v>
      </c>
      <c r="AY384" s="17" t="s">
        <v>128</v>
      </c>
      <c r="BE384" s="151">
        <f>IF(N384="základní",J384,0)</f>
        <v>0</v>
      </c>
      <c r="BF384" s="151">
        <f>IF(N384="snížená",J384,0)</f>
        <v>0</v>
      </c>
      <c r="BG384" s="151">
        <f>IF(N384="zákl. přenesená",J384,0)</f>
        <v>0</v>
      </c>
      <c r="BH384" s="151">
        <f>IF(N384="sníž. přenesená",J384,0)</f>
        <v>0</v>
      </c>
      <c r="BI384" s="151">
        <f>IF(N384="nulová",J384,0)</f>
        <v>0</v>
      </c>
      <c r="BJ384" s="17" t="s">
        <v>23</v>
      </c>
      <c r="BK384" s="151">
        <f>ROUND(I384*H384,2)</f>
        <v>0</v>
      </c>
      <c r="BL384" s="17" t="s">
        <v>135</v>
      </c>
      <c r="BM384" s="17" t="s">
        <v>656</v>
      </c>
    </row>
    <row r="385" spans="2:65" s="1" customFormat="1" ht="105.6">
      <c r="B385" s="31"/>
      <c r="D385" s="152" t="s">
        <v>137</v>
      </c>
      <c r="F385" s="153" t="s">
        <v>657</v>
      </c>
      <c r="I385" s="85"/>
      <c r="L385" s="31"/>
      <c r="M385" s="154"/>
      <c r="N385" s="50"/>
      <c r="O385" s="50"/>
      <c r="P385" s="50"/>
      <c r="Q385" s="50"/>
      <c r="R385" s="50"/>
      <c r="S385" s="50"/>
      <c r="T385" s="51"/>
      <c r="AT385" s="17" t="s">
        <v>137</v>
      </c>
      <c r="AU385" s="17" t="s">
        <v>89</v>
      </c>
    </row>
    <row r="386" spans="2:65" s="1" customFormat="1" ht="19.2">
      <c r="B386" s="31"/>
      <c r="D386" s="152" t="s">
        <v>183</v>
      </c>
      <c r="F386" s="153" t="s">
        <v>658</v>
      </c>
      <c r="I386" s="85"/>
      <c r="L386" s="31"/>
      <c r="M386" s="154"/>
      <c r="N386" s="50"/>
      <c r="O386" s="50"/>
      <c r="P386" s="50"/>
      <c r="Q386" s="50"/>
      <c r="R386" s="50"/>
      <c r="S386" s="50"/>
      <c r="T386" s="51"/>
      <c r="AT386" s="17" t="s">
        <v>183</v>
      </c>
      <c r="AU386" s="17" t="s">
        <v>89</v>
      </c>
    </row>
    <row r="387" spans="2:65" s="11" customFormat="1" ht="10.199999999999999">
      <c r="B387" s="155"/>
      <c r="D387" s="152" t="s">
        <v>149</v>
      </c>
      <c r="E387" s="156" t="s">
        <v>3</v>
      </c>
      <c r="F387" s="157" t="s">
        <v>659</v>
      </c>
      <c r="H387" s="158">
        <v>2.25</v>
      </c>
      <c r="I387" s="159"/>
      <c r="L387" s="155"/>
      <c r="M387" s="160"/>
      <c r="N387" s="161"/>
      <c r="O387" s="161"/>
      <c r="P387" s="161"/>
      <c r="Q387" s="161"/>
      <c r="R387" s="161"/>
      <c r="S387" s="161"/>
      <c r="T387" s="162"/>
      <c r="AT387" s="156" t="s">
        <v>149</v>
      </c>
      <c r="AU387" s="156" t="s">
        <v>89</v>
      </c>
      <c r="AV387" s="11" t="s">
        <v>89</v>
      </c>
      <c r="AW387" s="11" t="s">
        <v>38</v>
      </c>
      <c r="AX387" s="11" t="s">
        <v>23</v>
      </c>
      <c r="AY387" s="156" t="s">
        <v>128</v>
      </c>
    </row>
    <row r="388" spans="2:65" s="10" customFormat="1" ht="20.85" customHeight="1">
      <c r="B388" s="126"/>
      <c r="D388" s="127" t="s">
        <v>78</v>
      </c>
      <c r="E388" s="137" t="s">
        <v>660</v>
      </c>
      <c r="F388" s="137" t="s">
        <v>661</v>
      </c>
      <c r="I388" s="129"/>
      <c r="J388" s="138">
        <f>BK388</f>
        <v>0</v>
      </c>
      <c r="L388" s="126"/>
      <c r="M388" s="131"/>
      <c r="N388" s="132"/>
      <c r="O388" s="132"/>
      <c r="P388" s="133">
        <f>SUM(P389:P412)</f>
        <v>0</v>
      </c>
      <c r="Q388" s="132"/>
      <c r="R388" s="133">
        <f>SUM(R389:R412)</f>
        <v>0</v>
      </c>
      <c r="S388" s="132"/>
      <c r="T388" s="134">
        <f>SUM(T389:T412)</f>
        <v>0</v>
      </c>
      <c r="AR388" s="127" t="s">
        <v>23</v>
      </c>
      <c r="AT388" s="135" t="s">
        <v>78</v>
      </c>
      <c r="AU388" s="135" t="s">
        <v>89</v>
      </c>
      <c r="AY388" s="127" t="s">
        <v>128</v>
      </c>
      <c r="BK388" s="136">
        <f>SUM(BK389:BK412)</f>
        <v>0</v>
      </c>
    </row>
    <row r="389" spans="2:65" s="1" customFormat="1" ht="16.5" customHeight="1">
      <c r="B389" s="139"/>
      <c r="C389" s="140" t="s">
        <v>662</v>
      </c>
      <c r="D389" s="140" t="s">
        <v>130</v>
      </c>
      <c r="E389" s="141" t="s">
        <v>663</v>
      </c>
      <c r="F389" s="142" t="s">
        <v>664</v>
      </c>
      <c r="G389" s="143" t="s">
        <v>278</v>
      </c>
      <c r="H389" s="144">
        <v>19.385999999999999</v>
      </c>
      <c r="I389" s="145"/>
      <c r="J389" s="146">
        <f>ROUND(I389*H389,2)</f>
        <v>0</v>
      </c>
      <c r="K389" s="142" t="s">
        <v>166</v>
      </c>
      <c r="L389" s="31"/>
      <c r="M389" s="147" t="s">
        <v>3</v>
      </c>
      <c r="N389" s="148" t="s">
        <v>50</v>
      </c>
      <c r="O389" s="50"/>
      <c r="P389" s="149">
        <f>O389*H389</f>
        <v>0</v>
      </c>
      <c r="Q389" s="149">
        <v>0</v>
      </c>
      <c r="R389" s="149">
        <f>Q389*H389</f>
        <v>0</v>
      </c>
      <c r="S389" s="149">
        <v>0</v>
      </c>
      <c r="T389" s="150">
        <f>S389*H389</f>
        <v>0</v>
      </c>
      <c r="AR389" s="17" t="s">
        <v>135</v>
      </c>
      <c r="AT389" s="17" t="s">
        <v>130</v>
      </c>
      <c r="AU389" s="17" t="s">
        <v>143</v>
      </c>
      <c r="AY389" s="17" t="s">
        <v>128</v>
      </c>
      <c r="BE389" s="151">
        <f>IF(N389="základní",J389,0)</f>
        <v>0</v>
      </c>
      <c r="BF389" s="151">
        <f>IF(N389="snížená",J389,0)</f>
        <v>0</v>
      </c>
      <c r="BG389" s="151">
        <f>IF(N389="zákl. přenesená",J389,0)</f>
        <v>0</v>
      </c>
      <c r="BH389" s="151">
        <f>IF(N389="sníž. přenesená",J389,0)</f>
        <v>0</v>
      </c>
      <c r="BI389" s="151">
        <f>IF(N389="nulová",J389,0)</f>
        <v>0</v>
      </c>
      <c r="BJ389" s="17" t="s">
        <v>23</v>
      </c>
      <c r="BK389" s="151">
        <f>ROUND(I389*H389,2)</f>
        <v>0</v>
      </c>
      <c r="BL389" s="17" t="s">
        <v>135</v>
      </c>
      <c r="BM389" s="17" t="s">
        <v>665</v>
      </c>
    </row>
    <row r="390" spans="2:65" s="1" customFormat="1" ht="86.4">
      <c r="B390" s="31"/>
      <c r="D390" s="152" t="s">
        <v>137</v>
      </c>
      <c r="F390" s="153" t="s">
        <v>666</v>
      </c>
      <c r="I390" s="85"/>
      <c r="L390" s="31"/>
      <c r="M390" s="154"/>
      <c r="N390" s="50"/>
      <c r="O390" s="50"/>
      <c r="P390" s="50"/>
      <c r="Q390" s="50"/>
      <c r="R390" s="50"/>
      <c r="S390" s="50"/>
      <c r="T390" s="51"/>
      <c r="AT390" s="17" t="s">
        <v>137</v>
      </c>
      <c r="AU390" s="17" t="s">
        <v>143</v>
      </c>
    </row>
    <row r="391" spans="2:65" s="11" customFormat="1" ht="10.199999999999999">
      <c r="B391" s="155"/>
      <c r="D391" s="152" t="s">
        <v>149</v>
      </c>
      <c r="E391" s="156" t="s">
        <v>3</v>
      </c>
      <c r="F391" s="157" t="s">
        <v>667</v>
      </c>
      <c r="H391" s="158">
        <v>19.385999999999999</v>
      </c>
      <c r="I391" s="159"/>
      <c r="L391" s="155"/>
      <c r="M391" s="160"/>
      <c r="N391" s="161"/>
      <c r="O391" s="161"/>
      <c r="P391" s="161"/>
      <c r="Q391" s="161"/>
      <c r="R391" s="161"/>
      <c r="S391" s="161"/>
      <c r="T391" s="162"/>
      <c r="AT391" s="156" t="s">
        <v>149</v>
      </c>
      <c r="AU391" s="156" t="s">
        <v>143</v>
      </c>
      <c r="AV391" s="11" t="s">
        <v>89</v>
      </c>
      <c r="AW391" s="11" t="s">
        <v>38</v>
      </c>
      <c r="AX391" s="11" t="s">
        <v>23</v>
      </c>
      <c r="AY391" s="156" t="s">
        <v>128</v>
      </c>
    </row>
    <row r="392" spans="2:65" s="1" customFormat="1" ht="16.5" customHeight="1">
      <c r="B392" s="139"/>
      <c r="C392" s="140" t="s">
        <v>668</v>
      </c>
      <c r="D392" s="140" t="s">
        <v>130</v>
      </c>
      <c r="E392" s="141" t="s">
        <v>669</v>
      </c>
      <c r="F392" s="142" t="s">
        <v>670</v>
      </c>
      <c r="G392" s="143" t="s">
        <v>278</v>
      </c>
      <c r="H392" s="144">
        <v>174.47399999999999</v>
      </c>
      <c r="I392" s="145"/>
      <c r="J392" s="146">
        <f>ROUND(I392*H392,2)</f>
        <v>0</v>
      </c>
      <c r="K392" s="142" t="s">
        <v>3</v>
      </c>
      <c r="L392" s="31"/>
      <c r="M392" s="147" t="s">
        <v>3</v>
      </c>
      <c r="N392" s="148" t="s">
        <v>50</v>
      </c>
      <c r="O392" s="50"/>
      <c r="P392" s="149">
        <f>O392*H392</f>
        <v>0</v>
      </c>
      <c r="Q392" s="149">
        <v>0</v>
      </c>
      <c r="R392" s="149">
        <f>Q392*H392</f>
        <v>0</v>
      </c>
      <c r="S392" s="149">
        <v>0</v>
      </c>
      <c r="T392" s="150">
        <f>S392*H392</f>
        <v>0</v>
      </c>
      <c r="AR392" s="17" t="s">
        <v>135</v>
      </c>
      <c r="AT392" s="17" t="s">
        <v>130</v>
      </c>
      <c r="AU392" s="17" t="s">
        <v>143</v>
      </c>
      <c r="AY392" s="17" t="s">
        <v>128</v>
      </c>
      <c r="BE392" s="151">
        <f>IF(N392="základní",J392,0)</f>
        <v>0</v>
      </c>
      <c r="BF392" s="151">
        <f>IF(N392="snížená",J392,0)</f>
        <v>0</v>
      </c>
      <c r="BG392" s="151">
        <f>IF(N392="zákl. přenesená",J392,0)</f>
        <v>0</v>
      </c>
      <c r="BH392" s="151">
        <f>IF(N392="sníž. přenesená",J392,0)</f>
        <v>0</v>
      </c>
      <c r="BI392" s="151">
        <f>IF(N392="nulová",J392,0)</f>
        <v>0</v>
      </c>
      <c r="BJ392" s="17" t="s">
        <v>23</v>
      </c>
      <c r="BK392" s="151">
        <f>ROUND(I392*H392,2)</f>
        <v>0</v>
      </c>
      <c r="BL392" s="17" t="s">
        <v>135</v>
      </c>
      <c r="BM392" s="17" t="s">
        <v>671</v>
      </c>
    </row>
    <row r="393" spans="2:65" s="11" customFormat="1" ht="10.199999999999999">
      <c r="B393" s="155"/>
      <c r="D393" s="152" t="s">
        <v>149</v>
      </c>
      <c r="E393" s="156" t="s">
        <v>3</v>
      </c>
      <c r="F393" s="157" t="s">
        <v>672</v>
      </c>
      <c r="H393" s="158">
        <v>174.47399999999999</v>
      </c>
      <c r="I393" s="159"/>
      <c r="L393" s="155"/>
      <c r="M393" s="160"/>
      <c r="N393" s="161"/>
      <c r="O393" s="161"/>
      <c r="P393" s="161"/>
      <c r="Q393" s="161"/>
      <c r="R393" s="161"/>
      <c r="S393" s="161"/>
      <c r="T393" s="162"/>
      <c r="AT393" s="156" t="s">
        <v>149</v>
      </c>
      <c r="AU393" s="156" t="s">
        <v>143</v>
      </c>
      <c r="AV393" s="11" t="s">
        <v>89</v>
      </c>
      <c r="AW393" s="11" t="s">
        <v>38</v>
      </c>
      <c r="AX393" s="11" t="s">
        <v>79</v>
      </c>
      <c r="AY393" s="156" t="s">
        <v>128</v>
      </c>
    </row>
    <row r="394" spans="2:65" s="1" customFormat="1" ht="16.5" customHeight="1">
      <c r="B394" s="139"/>
      <c r="C394" s="140" t="s">
        <v>673</v>
      </c>
      <c r="D394" s="140" t="s">
        <v>130</v>
      </c>
      <c r="E394" s="141" t="s">
        <v>674</v>
      </c>
      <c r="F394" s="142" t="s">
        <v>675</v>
      </c>
      <c r="G394" s="143" t="s">
        <v>278</v>
      </c>
      <c r="H394" s="144">
        <v>74.986000000000004</v>
      </c>
      <c r="I394" s="145"/>
      <c r="J394" s="146">
        <f>ROUND(I394*H394,2)</f>
        <v>0</v>
      </c>
      <c r="K394" s="142" t="s">
        <v>166</v>
      </c>
      <c r="L394" s="31"/>
      <c r="M394" s="147" t="s">
        <v>3</v>
      </c>
      <c r="N394" s="148" t="s">
        <v>50</v>
      </c>
      <c r="O394" s="50"/>
      <c r="P394" s="149">
        <f>O394*H394</f>
        <v>0</v>
      </c>
      <c r="Q394" s="149">
        <v>0</v>
      </c>
      <c r="R394" s="149">
        <f>Q394*H394</f>
        <v>0</v>
      </c>
      <c r="S394" s="149">
        <v>0</v>
      </c>
      <c r="T394" s="150">
        <f>S394*H394</f>
        <v>0</v>
      </c>
      <c r="AR394" s="17" t="s">
        <v>135</v>
      </c>
      <c r="AT394" s="17" t="s">
        <v>130</v>
      </c>
      <c r="AU394" s="17" t="s">
        <v>143</v>
      </c>
      <c r="AY394" s="17" t="s">
        <v>128</v>
      </c>
      <c r="BE394" s="151">
        <f>IF(N394="základní",J394,0)</f>
        <v>0</v>
      </c>
      <c r="BF394" s="151">
        <f>IF(N394="snížená",J394,0)</f>
        <v>0</v>
      </c>
      <c r="BG394" s="151">
        <f>IF(N394="zákl. přenesená",J394,0)</f>
        <v>0</v>
      </c>
      <c r="BH394" s="151">
        <f>IF(N394="sníž. přenesená",J394,0)</f>
        <v>0</v>
      </c>
      <c r="BI394" s="151">
        <f>IF(N394="nulová",J394,0)</f>
        <v>0</v>
      </c>
      <c r="BJ394" s="17" t="s">
        <v>23</v>
      </c>
      <c r="BK394" s="151">
        <f>ROUND(I394*H394,2)</f>
        <v>0</v>
      </c>
      <c r="BL394" s="17" t="s">
        <v>135</v>
      </c>
      <c r="BM394" s="17" t="s">
        <v>676</v>
      </c>
    </row>
    <row r="395" spans="2:65" s="1" customFormat="1" ht="86.4">
      <c r="B395" s="31"/>
      <c r="D395" s="152" t="s">
        <v>137</v>
      </c>
      <c r="F395" s="153" t="s">
        <v>666</v>
      </c>
      <c r="I395" s="85"/>
      <c r="L395" s="31"/>
      <c r="M395" s="154"/>
      <c r="N395" s="50"/>
      <c r="O395" s="50"/>
      <c r="P395" s="50"/>
      <c r="Q395" s="50"/>
      <c r="R395" s="50"/>
      <c r="S395" s="50"/>
      <c r="T395" s="51"/>
      <c r="AT395" s="17" t="s">
        <v>137</v>
      </c>
      <c r="AU395" s="17" t="s">
        <v>143</v>
      </c>
    </row>
    <row r="396" spans="2:65" s="11" customFormat="1" ht="10.199999999999999">
      <c r="B396" s="155"/>
      <c r="D396" s="152" t="s">
        <v>149</v>
      </c>
      <c r="E396" s="156" t="s">
        <v>3</v>
      </c>
      <c r="F396" s="157" t="s">
        <v>677</v>
      </c>
      <c r="H396" s="158">
        <v>74.986000000000004</v>
      </c>
      <c r="I396" s="159"/>
      <c r="L396" s="155"/>
      <c r="M396" s="160"/>
      <c r="N396" s="161"/>
      <c r="O396" s="161"/>
      <c r="P396" s="161"/>
      <c r="Q396" s="161"/>
      <c r="R396" s="161"/>
      <c r="S396" s="161"/>
      <c r="T396" s="162"/>
      <c r="AT396" s="156" t="s">
        <v>149</v>
      </c>
      <c r="AU396" s="156" t="s">
        <v>143</v>
      </c>
      <c r="AV396" s="11" t="s">
        <v>89</v>
      </c>
      <c r="AW396" s="11" t="s">
        <v>38</v>
      </c>
      <c r="AX396" s="11" t="s">
        <v>23</v>
      </c>
      <c r="AY396" s="156" t="s">
        <v>128</v>
      </c>
    </row>
    <row r="397" spans="2:65" s="1" customFormat="1" ht="22.5" customHeight="1">
      <c r="B397" s="139"/>
      <c r="C397" s="140" t="s">
        <v>678</v>
      </c>
      <c r="D397" s="140" t="s">
        <v>130</v>
      </c>
      <c r="E397" s="141" t="s">
        <v>679</v>
      </c>
      <c r="F397" s="142" t="s">
        <v>680</v>
      </c>
      <c r="G397" s="143" t="s">
        <v>278</v>
      </c>
      <c r="H397" s="144">
        <v>674.87400000000002</v>
      </c>
      <c r="I397" s="145"/>
      <c r="J397" s="146">
        <f>ROUND(I397*H397,2)</f>
        <v>0</v>
      </c>
      <c r="K397" s="142" t="s">
        <v>134</v>
      </c>
      <c r="L397" s="31"/>
      <c r="M397" s="147" t="s">
        <v>3</v>
      </c>
      <c r="N397" s="148" t="s">
        <v>50</v>
      </c>
      <c r="O397" s="50"/>
      <c r="P397" s="149">
        <f>O397*H397</f>
        <v>0</v>
      </c>
      <c r="Q397" s="149">
        <v>0</v>
      </c>
      <c r="R397" s="149">
        <f>Q397*H397</f>
        <v>0</v>
      </c>
      <c r="S397" s="149">
        <v>0</v>
      </c>
      <c r="T397" s="150">
        <f>S397*H397</f>
        <v>0</v>
      </c>
      <c r="AR397" s="17" t="s">
        <v>135</v>
      </c>
      <c r="AT397" s="17" t="s">
        <v>130</v>
      </c>
      <c r="AU397" s="17" t="s">
        <v>143</v>
      </c>
      <c r="AY397" s="17" t="s">
        <v>128</v>
      </c>
      <c r="BE397" s="151">
        <f>IF(N397="základní",J397,0)</f>
        <v>0</v>
      </c>
      <c r="BF397" s="151">
        <f>IF(N397="snížená",J397,0)</f>
        <v>0</v>
      </c>
      <c r="BG397" s="151">
        <f>IF(N397="zákl. přenesená",J397,0)</f>
        <v>0</v>
      </c>
      <c r="BH397" s="151">
        <f>IF(N397="sníž. přenesená",J397,0)</f>
        <v>0</v>
      </c>
      <c r="BI397" s="151">
        <f>IF(N397="nulová",J397,0)</f>
        <v>0</v>
      </c>
      <c r="BJ397" s="17" t="s">
        <v>23</v>
      </c>
      <c r="BK397" s="151">
        <f>ROUND(I397*H397,2)</f>
        <v>0</v>
      </c>
      <c r="BL397" s="17" t="s">
        <v>135</v>
      </c>
      <c r="BM397" s="17" t="s">
        <v>681</v>
      </c>
    </row>
    <row r="398" spans="2:65" s="1" customFormat="1" ht="76.8">
      <c r="B398" s="31"/>
      <c r="D398" s="152" t="s">
        <v>137</v>
      </c>
      <c r="F398" s="153" t="s">
        <v>682</v>
      </c>
      <c r="I398" s="85"/>
      <c r="L398" s="31"/>
      <c r="M398" s="154"/>
      <c r="N398" s="50"/>
      <c r="O398" s="50"/>
      <c r="P398" s="50"/>
      <c r="Q398" s="50"/>
      <c r="R398" s="50"/>
      <c r="S398" s="50"/>
      <c r="T398" s="51"/>
      <c r="AT398" s="17" t="s">
        <v>137</v>
      </c>
      <c r="AU398" s="17" t="s">
        <v>143</v>
      </c>
    </row>
    <row r="399" spans="2:65" s="11" customFormat="1" ht="10.199999999999999">
      <c r="B399" s="155"/>
      <c r="D399" s="152" t="s">
        <v>149</v>
      </c>
      <c r="E399" s="156" t="s">
        <v>3</v>
      </c>
      <c r="F399" s="157" t="s">
        <v>683</v>
      </c>
      <c r="H399" s="158">
        <v>674.87400000000002</v>
      </c>
      <c r="I399" s="159"/>
      <c r="L399" s="155"/>
      <c r="M399" s="160"/>
      <c r="N399" s="161"/>
      <c r="O399" s="161"/>
      <c r="P399" s="161"/>
      <c r="Q399" s="161"/>
      <c r="R399" s="161"/>
      <c r="S399" s="161"/>
      <c r="T399" s="162"/>
      <c r="AT399" s="156" t="s">
        <v>149</v>
      </c>
      <c r="AU399" s="156" t="s">
        <v>143</v>
      </c>
      <c r="AV399" s="11" t="s">
        <v>89</v>
      </c>
      <c r="AW399" s="11" t="s">
        <v>38</v>
      </c>
      <c r="AX399" s="11" t="s">
        <v>23</v>
      </c>
      <c r="AY399" s="156" t="s">
        <v>128</v>
      </c>
    </row>
    <row r="400" spans="2:65" s="1" customFormat="1" ht="22.5" customHeight="1">
      <c r="B400" s="139"/>
      <c r="C400" s="140" t="s">
        <v>684</v>
      </c>
      <c r="D400" s="140" t="s">
        <v>130</v>
      </c>
      <c r="E400" s="141" t="s">
        <v>685</v>
      </c>
      <c r="F400" s="142" t="s">
        <v>686</v>
      </c>
      <c r="G400" s="143" t="s">
        <v>278</v>
      </c>
      <c r="H400" s="144">
        <v>15.324999999999999</v>
      </c>
      <c r="I400" s="145"/>
      <c r="J400" s="146">
        <f>ROUND(I400*H400,2)</f>
        <v>0</v>
      </c>
      <c r="K400" s="142" t="s">
        <v>134</v>
      </c>
      <c r="L400" s="31"/>
      <c r="M400" s="147" t="s">
        <v>3</v>
      </c>
      <c r="N400" s="148" t="s">
        <v>50</v>
      </c>
      <c r="O400" s="50"/>
      <c r="P400" s="149">
        <f>O400*H400</f>
        <v>0</v>
      </c>
      <c r="Q400" s="149">
        <v>0</v>
      </c>
      <c r="R400" s="149">
        <f>Q400*H400</f>
        <v>0</v>
      </c>
      <c r="S400" s="149">
        <v>0</v>
      </c>
      <c r="T400" s="150">
        <f>S400*H400</f>
        <v>0</v>
      </c>
      <c r="AR400" s="17" t="s">
        <v>135</v>
      </c>
      <c r="AT400" s="17" t="s">
        <v>130</v>
      </c>
      <c r="AU400" s="17" t="s">
        <v>143</v>
      </c>
      <c r="AY400" s="17" t="s">
        <v>128</v>
      </c>
      <c r="BE400" s="151">
        <f>IF(N400="základní",J400,0)</f>
        <v>0</v>
      </c>
      <c r="BF400" s="151">
        <f>IF(N400="snížená",J400,0)</f>
        <v>0</v>
      </c>
      <c r="BG400" s="151">
        <f>IF(N400="zákl. přenesená",J400,0)</f>
        <v>0</v>
      </c>
      <c r="BH400" s="151">
        <f>IF(N400="sníž. přenesená",J400,0)</f>
        <v>0</v>
      </c>
      <c r="BI400" s="151">
        <f>IF(N400="nulová",J400,0)</f>
        <v>0</v>
      </c>
      <c r="BJ400" s="17" t="s">
        <v>23</v>
      </c>
      <c r="BK400" s="151">
        <f>ROUND(I400*H400,2)</f>
        <v>0</v>
      </c>
      <c r="BL400" s="17" t="s">
        <v>135</v>
      </c>
      <c r="BM400" s="17" t="s">
        <v>687</v>
      </c>
    </row>
    <row r="401" spans="2:65" s="1" customFormat="1" ht="67.2">
      <c r="B401" s="31"/>
      <c r="D401" s="152" t="s">
        <v>137</v>
      </c>
      <c r="F401" s="153" t="s">
        <v>688</v>
      </c>
      <c r="I401" s="85"/>
      <c r="L401" s="31"/>
      <c r="M401" s="154"/>
      <c r="N401" s="50"/>
      <c r="O401" s="50"/>
      <c r="P401" s="50"/>
      <c r="Q401" s="50"/>
      <c r="R401" s="50"/>
      <c r="S401" s="50"/>
      <c r="T401" s="51"/>
      <c r="AT401" s="17" t="s">
        <v>137</v>
      </c>
      <c r="AU401" s="17" t="s">
        <v>143</v>
      </c>
    </row>
    <row r="402" spans="2:65" s="11" customFormat="1" ht="10.199999999999999">
      <c r="B402" s="155"/>
      <c r="D402" s="152" t="s">
        <v>149</v>
      </c>
      <c r="E402" s="156" t="s">
        <v>3</v>
      </c>
      <c r="F402" s="157" t="s">
        <v>689</v>
      </c>
      <c r="H402" s="158">
        <v>15.324999999999999</v>
      </c>
      <c r="I402" s="159"/>
      <c r="L402" s="155"/>
      <c r="M402" s="160"/>
      <c r="N402" s="161"/>
      <c r="O402" s="161"/>
      <c r="P402" s="161"/>
      <c r="Q402" s="161"/>
      <c r="R402" s="161"/>
      <c r="S402" s="161"/>
      <c r="T402" s="162"/>
      <c r="AT402" s="156" t="s">
        <v>149</v>
      </c>
      <c r="AU402" s="156" t="s">
        <v>143</v>
      </c>
      <c r="AV402" s="11" t="s">
        <v>89</v>
      </c>
      <c r="AW402" s="11" t="s">
        <v>38</v>
      </c>
      <c r="AX402" s="11" t="s">
        <v>79</v>
      </c>
      <c r="AY402" s="156" t="s">
        <v>128</v>
      </c>
    </row>
    <row r="403" spans="2:65" s="1" customFormat="1" ht="16.5" customHeight="1">
      <c r="B403" s="139"/>
      <c r="C403" s="140" t="s">
        <v>660</v>
      </c>
      <c r="D403" s="140" t="s">
        <v>130</v>
      </c>
      <c r="E403" s="141" t="s">
        <v>690</v>
      </c>
      <c r="F403" s="142" t="s">
        <v>691</v>
      </c>
      <c r="G403" s="143" t="s">
        <v>278</v>
      </c>
      <c r="H403" s="144">
        <v>47.146000000000001</v>
      </c>
      <c r="I403" s="145"/>
      <c r="J403" s="146">
        <f>ROUND(I403*H403,2)</f>
        <v>0</v>
      </c>
      <c r="K403" s="142" t="s">
        <v>3</v>
      </c>
      <c r="L403" s="31"/>
      <c r="M403" s="147" t="s">
        <v>3</v>
      </c>
      <c r="N403" s="148" t="s">
        <v>50</v>
      </c>
      <c r="O403" s="50"/>
      <c r="P403" s="149">
        <f>O403*H403</f>
        <v>0</v>
      </c>
      <c r="Q403" s="149">
        <v>0</v>
      </c>
      <c r="R403" s="149">
        <f>Q403*H403</f>
        <v>0</v>
      </c>
      <c r="S403" s="149">
        <v>0</v>
      </c>
      <c r="T403" s="150">
        <f>S403*H403</f>
        <v>0</v>
      </c>
      <c r="AR403" s="17" t="s">
        <v>135</v>
      </c>
      <c r="AT403" s="17" t="s">
        <v>130</v>
      </c>
      <c r="AU403" s="17" t="s">
        <v>143</v>
      </c>
      <c r="AY403" s="17" t="s">
        <v>128</v>
      </c>
      <c r="BE403" s="151">
        <f>IF(N403="základní",J403,0)</f>
        <v>0</v>
      </c>
      <c r="BF403" s="151">
        <f>IF(N403="snížená",J403,0)</f>
        <v>0</v>
      </c>
      <c r="BG403" s="151">
        <f>IF(N403="zákl. přenesená",J403,0)</f>
        <v>0</v>
      </c>
      <c r="BH403" s="151">
        <f>IF(N403="sníž. přenesená",J403,0)</f>
        <v>0</v>
      </c>
      <c r="BI403" s="151">
        <f>IF(N403="nulová",J403,0)</f>
        <v>0</v>
      </c>
      <c r="BJ403" s="17" t="s">
        <v>23</v>
      </c>
      <c r="BK403" s="151">
        <f>ROUND(I403*H403,2)</f>
        <v>0</v>
      </c>
      <c r="BL403" s="17" t="s">
        <v>135</v>
      </c>
      <c r="BM403" s="17" t="s">
        <v>692</v>
      </c>
    </row>
    <row r="404" spans="2:65" s="11" customFormat="1" ht="10.199999999999999">
      <c r="B404" s="155"/>
      <c r="D404" s="152" t="s">
        <v>149</v>
      </c>
      <c r="E404" s="156" t="s">
        <v>3</v>
      </c>
      <c r="F404" s="157" t="s">
        <v>693</v>
      </c>
      <c r="H404" s="158">
        <v>47.146000000000001</v>
      </c>
      <c r="I404" s="159"/>
      <c r="L404" s="155"/>
      <c r="M404" s="160"/>
      <c r="N404" s="161"/>
      <c r="O404" s="161"/>
      <c r="P404" s="161"/>
      <c r="Q404" s="161"/>
      <c r="R404" s="161"/>
      <c r="S404" s="161"/>
      <c r="T404" s="162"/>
      <c r="AT404" s="156" t="s">
        <v>149</v>
      </c>
      <c r="AU404" s="156" t="s">
        <v>143</v>
      </c>
      <c r="AV404" s="11" t="s">
        <v>89</v>
      </c>
      <c r="AW404" s="11" t="s">
        <v>38</v>
      </c>
      <c r="AX404" s="11" t="s">
        <v>79</v>
      </c>
      <c r="AY404" s="156" t="s">
        <v>128</v>
      </c>
    </row>
    <row r="405" spans="2:65" s="1" customFormat="1" ht="22.5" customHeight="1">
      <c r="B405" s="139"/>
      <c r="C405" s="140" t="s">
        <v>29</v>
      </c>
      <c r="D405" s="140" t="s">
        <v>130</v>
      </c>
      <c r="E405" s="141" t="s">
        <v>694</v>
      </c>
      <c r="F405" s="142" t="s">
        <v>277</v>
      </c>
      <c r="G405" s="143" t="s">
        <v>278</v>
      </c>
      <c r="H405" s="144">
        <v>31.901</v>
      </c>
      <c r="I405" s="145"/>
      <c r="J405" s="146">
        <f>ROUND(I405*H405,2)</f>
        <v>0</v>
      </c>
      <c r="K405" s="142" t="s">
        <v>134</v>
      </c>
      <c r="L405" s="31"/>
      <c r="M405" s="147" t="s">
        <v>3</v>
      </c>
      <c r="N405" s="148" t="s">
        <v>50</v>
      </c>
      <c r="O405" s="50"/>
      <c r="P405" s="149">
        <f>O405*H405</f>
        <v>0</v>
      </c>
      <c r="Q405" s="149">
        <v>0</v>
      </c>
      <c r="R405" s="149">
        <f>Q405*H405</f>
        <v>0</v>
      </c>
      <c r="S405" s="149">
        <v>0</v>
      </c>
      <c r="T405" s="150">
        <f>S405*H405</f>
        <v>0</v>
      </c>
      <c r="AR405" s="17" t="s">
        <v>135</v>
      </c>
      <c r="AT405" s="17" t="s">
        <v>130</v>
      </c>
      <c r="AU405" s="17" t="s">
        <v>143</v>
      </c>
      <c r="AY405" s="17" t="s">
        <v>128</v>
      </c>
      <c r="BE405" s="151">
        <f>IF(N405="základní",J405,0)</f>
        <v>0</v>
      </c>
      <c r="BF405" s="151">
        <f>IF(N405="snížená",J405,0)</f>
        <v>0</v>
      </c>
      <c r="BG405" s="151">
        <f>IF(N405="zákl. přenesená",J405,0)</f>
        <v>0</v>
      </c>
      <c r="BH405" s="151">
        <f>IF(N405="sníž. přenesená",J405,0)</f>
        <v>0</v>
      </c>
      <c r="BI405" s="151">
        <f>IF(N405="nulová",J405,0)</f>
        <v>0</v>
      </c>
      <c r="BJ405" s="17" t="s">
        <v>23</v>
      </c>
      <c r="BK405" s="151">
        <f>ROUND(I405*H405,2)</f>
        <v>0</v>
      </c>
      <c r="BL405" s="17" t="s">
        <v>135</v>
      </c>
      <c r="BM405" s="17" t="s">
        <v>695</v>
      </c>
    </row>
    <row r="406" spans="2:65" s="1" customFormat="1" ht="67.2">
      <c r="B406" s="31"/>
      <c r="D406" s="152" t="s">
        <v>137</v>
      </c>
      <c r="F406" s="153" t="s">
        <v>688</v>
      </c>
      <c r="I406" s="85"/>
      <c r="L406" s="31"/>
      <c r="M406" s="154"/>
      <c r="N406" s="50"/>
      <c r="O406" s="50"/>
      <c r="P406" s="50"/>
      <c r="Q406" s="50"/>
      <c r="R406" s="50"/>
      <c r="S406" s="50"/>
      <c r="T406" s="51"/>
      <c r="AT406" s="17" t="s">
        <v>137</v>
      </c>
      <c r="AU406" s="17" t="s">
        <v>143</v>
      </c>
    </row>
    <row r="407" spans="2:65" s="11" customFormat="1" ht="10.199999999999999">
      <c r="B407" s="155"/>
      <c r="D407" s="152" t="s">
        <v>149</v>
      </c>
      <c r="E407" s="156" t="s">
        <v>3</v>
      </c>
      <c r="F407" s="157" t="s">
        <v>696</v>
      </c>
      <c r="H407" s="158">
        <v>31.901</v>
      </c>
      <c r="I407" s="159"/>
      <c r="L407" s="155"/>
      <c r="M407" s="160"/>
      <c r="N407" s="161"/>
      <c r="O407" s="161"/>
      <c r="P407" s="161"/>
      <c r="Q407" s="161"/>
      <c r="R407" s="161"/>
      <c r="S407" s="161"/>
      <c r="T407" s="162"/>
      <c r="AT407" s="156" t="s">
        <v>149</v>
      </c>
      <c r="AU407" s="156" t="s">
        <v>143</v>
      </c>
      <c r="AV407" s="11" t="s">
        <v>89</v>
      </c>
      <c r="AW407" s="11" t="s">
        <v>38</v>
      </c>
      <c r="AX407" s="11" t="s">
        <v>79</v>
      </c>
      <c r="AY407" s="156" t="s">
        <v>128</v>
      </c>
    </row>
    <row r="408" spans="2:65" s="1" customFormat="1" ht="22.5" customHeight="1">
      <c r="B408" s="139"/>
      <c r="C408" s="140" t="s">
        <v>697</v>
      </c>
      <c r="D408" s="140" t="s">
        <v>130</v>
      </c>
      <c r="E408" s="141" t="s">
        <v>698</v>
      </c>
      <c r="F408" s="142" t="s">
        <v>699</v>
      </c>
      <c r="G408" s="143" t="s">
        <v>278</v>
      </c>
      <c r="H408" s="144">
        <v>408.78300000000002</v>
      </c>
      <c r="I408" s="145"/>
      <c r="J408" s="146">
        <f>ROUND(I408*H408,2)</f>
        <v>0</v>
      </c>
      <c r="K408" s="142" t="s">
        <v>166</v>
      </c>
      <c r="L408" s="31"/>
      <c r="M408" s="147" t="s">
        <v>3</v>
      </c>
      <c r="N408" s="148" t="s">
        <v>50</v>
      </c>
      <c r="O408" s="50"/>
      <c r="P408" s="149">
        <f>O408*H408</f>
        <v>0</v>
      </c>
      <c r="Q408" s="149">
        <v>0</v>
      </c>
      <c r="R408" s="149">
        <f>Q408*H408</f>
        <v>0</v>
      </c>
      <c r="S408" s="149">
        <v>0</v>
      </c>
      <c r="T408" s="150">
        <f>S408*H408</f>
        <v>0</v>
      </c>
      <c r="AR408" s="17" t="s">
        <v>135</v>
      </c>
      <c r="AT408" s="17" t="s">
        <v>130</v>
      </c>
      <c r="AU408" s="17" t="s">
        <v>143</v>
      </c>
      <c r="AY408" s="17" t="s">
        <v>128</v>
      </c>
      <c r="BE408" s="151">
        <f>IF(N408="základní",J408,0)</f>
        <v>0</v>
      </c>
      <c r="BF408" s="151">
        <f>IF(N408="snížená",J408,0)</f>
        <v>0</v>
      </c>
      <c r="BG408" s="151">
        <f>IF(N408="zákl. přenesená",J408,0)</f>
        <v>0</v>
      </c>
      <c r="BH408" s="151">
        <f>IF(N408="sníž. přenesená",J408,0)</f>
        <v>0</v>
      </c>
      <c r="BI408" s="151">
        <f>IF(N408="nulová",J408,0)</f>
        <v>0</v>
      </c>
      <c r="BJ408" s="17" t="s">
        <v>23</v>
      </c>
      <c r="BK408" s="151">
        <f>ROUND(I408*H408,2)</f>
        <v>0</v>
      </c>
      <c r="BL408" s="17" t="s">
        <v>135</v>
      </c>
      <c r="BM408" s="17" t="s">
        <v>700</v>
      </c>
    </row>
    <row r="409" spans="2:65" s="1" customFormat="1" ht="28.8">
      <c r="B409" s="31"/>
      <c r="D409" s="152" t="s">
        <v>137</v>
      </c>
      <c r="F409" s="153" t="s">
        <v>701</v>
      </c>
      <c r="I409" s="85"/>
      <c r="L409" s="31"/>
      <c r="M409" s="154"/>
      <c r="N409" s="50"/>
      <c r="O409" s="50"/>
      <c r="P409" s="50"/>
      <c r="Q409" s="50"/>
      <c r="R409" s="50"/>
      <c r="S409" s="50"/>
      <c r="T409" s="51"/>
      <c r="AT409" s="17" t="s">
        <v>137</v>
      </c>
      <c r="AU409" s="17" t="s">
        <v>143</v>
      </c>
    </row>
    <row r="410" spans="2:65" s="11" customFormat="1" ht="10.199999999999999">
      <c r="B410" s="155"/>
      <c r="D410" s="152" t="s">
        <v>149</v>
      </c>
      <c r="E410" s="156" t="s">
        <v>3</v>
      </c>
      <c r="F410" s="157" t="s">
        <v>702</v>
      </c>
      <c r="H410" s="158">
        <v>408.78300000000002</v>
      </c>
      <c r="I410" s="159"/>
      <c r="L410" s="155"/>
      <c r="M410" s="160"/>
      <c r="N410" s="161"/>
      <c r="O410" s="161"/>
      <c r="P410" s="161"/>
      <c r="Q410" s="161"/>
      <c r="R410" s="161"/>
      <c r="S410" s="161"/>
      <c r="T410" s="162"/>
      <c r="AT410" s="156" t="s">
        <v>149</v>
      </c>
      <c r="AU410" s="156" t="s">
        <v>143</v>
      </c>
      <c r="AV410" s="11" t="s">
        <v>89</v>
      </c>
      <c r="AW410" s="11" t="s">
        <v>38</v>
      </c>
      <c r="AX410" s="11" t="s">
        <v>79</v>
      </c>
      <c r="AY410" s="156" t="s">
        <v>128</v>
      </c>
    </row>
    <row r="411" spans="2:65" s="1" customFormat="1" ht="22.5" customHeight="1">
      <c r="B411" s="139"/>
      <c r="C411" s="140" t="s">
        <v>703</v>
      </c>
      <c r="D411" s="140" t="s">
        <v>130</v>
      </c>
      <c r="E411" s="141" t="s">
        <v>704</v>
      </c>
      <c r="F411" s="142" t="s">
        <v>705</v>
      </c>
      <c r="G411" s="143" t="s">
        <v>278</v>
      </c>
      <c r="H411" s="144">
        <v>96.216999999999999</v>
      </c>
      <c r="I411" s="145"/>
      <c r="J411" s="146">
        <f>ROUND(I411*H411,2)</f>
        <v>0</v>
      </c>
      <c r="K411" s="142" t="s">
        <v>166</v>
      </c>
      <c r="L411" s="31"/>
      <c r="M411" s="147" t="s">
        <v>3</v>
      </c>
      <c r="N411" s="148" t="s">
        <v>50</v>
      </c>
      <c r="O411" s="50"/>
      <c r="P411" s="149">
        <f>O411*H411</f>
        <v>0</v>
      </c>
      <c r="Q411" s="149">
        <v>0</v>
      </c>
      <c r="R411" s="149">
        <f>Q411*H411</f>
        <v>0</v>
      </c>
      <c r="S411" s="149">
        <v>0</v>
      </c>
      <c r="T411" s="150">
        <f>S411*H411</f>
        <v>0</v>
      </c>
      <c r="AR411" s="17" t="s">
        <v>135</v>
      </c>
      <c r="AT411" s="17" t="s">
        <v>130</v>
      </c>
      <c r="AU411" s="17" t="s">
        <v>143</v>
      </c>
      <c r="AY411" s="17" t="s">
        <v>128</v>
      </c>
      <c r="BE411" s="151">
        <f>IF(N411="základní",J411,0)</f>
        <v>0</v>
      </c>
      <c r="BF411" s="151">
        <f>IF(N411="snížená",J411,0)</f>
        <v>0</v>
      </c>
      <c r="BG411" s="151">
        <f>IF(N411="zákl. přenesená",J411,0)</f>
        <v>0</v>
      </c>
      <c r="BH411" s="151">
        <f>IF(N411="sníž. přenesená",J411,0)</f>
        <v>0</v>
      </c>
      <c r="BI411" s="151">
        <f>IF(N411="nulová",J411,0)</f>
        <v>0</v>
      </c>
      <c r="BJ411" s="17" t="s">
        <v>23</v>
      </c>
      <c r="BK411" s="151">
        <f>ROUND(I411*H411,2)</f>
        <v>0</v>
      </c>
      <c r="BL411" s="17" t="s">
        <v>135</v>
      </c>
      <c r="BM411" s="17" t="s">
        <v>706</v>
      </c>
    </row>
    <row r="412" spans="2:65" s="11" customFormat="1" ht="10.199999999999999">
      <c r="B412" s="155"/>
      <c r="D412" s="152" t="s">
        <v>149</v>
      </c>
      <c r="E412" s="156" t="s">
        <v>3</v>
      </c>
      <c r="F412" s="157" t="s">
        <v>707</v>
      </c>
      <c r="H412" s="158">
        <v>96.216999999999999</v>
      </c>
      <c r="I412" s="159"/>
      <c r="L412" s="155"/>
      <c r="M412" s="196"/>
      <c r="N412" s="197"/>
      <c r="O412" s="197"/>
      <c r="P412" s="197"/>
      <c r="Q412" s="197"/>
      <c r="R412" s="197"/>
      <c r="S412" s="197"/>
      <c r="T412" s="198"/>
      <c r="AT412" s="156" t="s">
        <v>149</v>
      </c>
      <c r="AU412" s="156" t="s">
        <v>143</v>
      </c>
      <c r="AV412" s="11" t="s">
        <v>89</v>
      </c>
      <c r="AW412" s="11" t="s">
        <v>38</v>
      </c>
      <c r="AX412" s="11" t="s">
        <v>23</v>
      </c>
      <c r="AY412" s="156" t="s">
        <v>128</v>
      </c>
    </row>
    <row r="413" spans="2:65" s="1" customFormat="1" ht="6.9" customHeight="1">
      <c r="B413" s="40"/>
      <c r="C413" s="41"/>
      <c r="D413" s="41"/>
      <c r="E413" s="41"/>
      <c r="F413" s="41"/>
      <c r="G413" s="41"/>
      <c r="H413" s="41"/>
      <c r="I413" s="101"/>
      <c r="J413" s="41"/>
      <c r="K413" s="41"/>
      <c r="L413" s="31"/>
    </row>
  </sheetData>
  <autoFilter ref="C86:K412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6"/>
  <sheetViews>
    <sheetView showGridLines="0" tabSelected="1" topLeftCell="A71" workbookViewId="0">
      <selection activeCell="F91" sqref="F91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8.7109375" customWidth="1"/>
    <col min="8" max="8" width="11.140625" customWidth="1"/>
    <col min="9" max="9" width="14.140625" style="83" customWidth="1"/>
    <col min="10" max="10" width="23.42578125" customWidth="1"/>
    <col min="11" max="11" width="15.425781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7" t="s">
        <v>93</v>
      </c>
    </row>
    <row r="3" spans="2:46" ht="6.9" customHeight="1">
      <c r="B3" s="18"/>
      <c r="C3" s="19"/>
      <c r="D3" s="19"/>
      <c r="E3" s="19"/>
      <c r="F3" s="19"/>
      <c r="G3" s="19"/>
      <c r="H3" s="19"/>
      <c r="I3" s="84"/>
      <c r="J3" s="19"/>
      <c r="K3" s="19"/>
      <c r="L3" s="20"/>
      <c r="AT3" s="17" t="s">
        <v>89</v>
      </c>
    </row>
    <row r="4" spans="2:46" ht="24.9" customHeight="1">
      <c r="B4" s="20"/>
      <c r="D4" s="21" t="s">
        <v>95</v>
      </c>
      <c r="L4" s="20"/>
      <c r="M4" s="22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17</v>
      </c>
      <c r="L6" s="20"/>
    </row>
    <row r="7" spans="2:46" ht="16.5" customHeight="1">
      <c r="B7" s="20"/>
      <c r="E7" s="319" t="str">
        <f>'Rekapitulace stavby'!K6</f>
        <v>Chodník Křešice</v>
      </c>
      <c r="F7" s="320"/>
      <c r="G7" s="320"/>
      <c r="H7" s="320"/>
      <c r="L7" s="20"/>
    </row>
    <row r="8" spans="2:46" s="1" customFormat="1" ht="12" customHeight="1">
      <c r="B8" s="31"/>
      <c r="D8" s="26" t="s">
        <v>96</v>
      </c>
      <c r="I8" s="85"/>
      <c r="L8" s="31"/>
    </row>
    <row r="9" spans="2:46" s="1" customFormat="1" ht="36.9" customHeight="1">
      <c r="B9" s="31"/>
      <c r="E9" s="300" t="s">
        <v>708</v>
      </c>
      <c r="F9" s="299"/>
      <c r="G9" s="299"/>
      <c r="H9" s="299"/>
      <c r="I9" s="85"/>
      <c r="L9" s="31"/>
    </row>
    <row r="10" spans="2:46" s="1" customFormat="1" ht="10.199999999999999">
      <c r="B10" s="31"/>
      <c r="I10" s="85"/>
      <c r="L10" s="31"/>
    </row>
    <row r="11" spans="2:46" s="1" customFormat="1" ht="12" customHeight="1">
      <c r="B11" s="31"/>
      <c r="D11" s="26" t="s">
        <v>20</v>
      </c>
      <c r="F11" s="17" t="s">
        <v>94</v>
      </c>
      <c r="I11" s="86" t="s">
        <v>22</v>
      </c>
      <c r="J11" s="17" t="s">
        <v>3</v>
      </c>
      <c r="L11" s="31"/>
    </row>
    <row r="12" spans="2:46" s="1" customFormat="1" ht="12" customHeight="1">
      <c r="B12" s="31"/>
      <c r="D12" s="26" t="s">
        <v>24</v>
      </c>
      <c r="F12" s="17" t="s">
        <v>25</v>
      </c>
      <c r="I12" s="86" t="s">
        <v>26</v>
      </c>
      <c r="J12" s="47" t="str">
        <f>'Rekapitulace stavby'!AN8</f>
        <v>13. 8. 2019</v>
      </c>
      <c r="L12" s="31"/>
    </row>
    <row r="13" spans="2:46" s="1" customFormat="1" ht="10.8" customHeight="1">
      <c r="B13" s="31"/>
      <c r="I13" s="85"/>
      <c r="L13" s="31"/>
    </row>
    <row r="14" spans="2:46" s="1" customFormat="1" ht="12" customHeight="1">
      <c r="B14" s="31"/>
      <c r="D14" s="26" t="s">
        <v>30</v>
      </c>
      <c r="I14" s="86" t="s">
        <v>31</v>
      </c>
      <c r="J14" s="17" t="s">
        <v>3</v>
      </c>
      <c r="L14" s="31"/>
    </row>
    <row r="15" spans="2:46" s="1" customFormat="1" ht="18" customHeight="1">
      <c r="B15" s="31"/>
      <c r="E15" s="17" t="s">
        <v>709</v>
      </c>
      <c r="I15" s="86" t="s">
        <v>33</v>
      </c>
      <c r="J15" s="17" t="s">
        <v>3</v>
      </c>
      <c r="L15" s="31"/>
    </row>
    <row r="16" spans="2:46" s="1" customFormat="1" ht="6.9" customHeight="1">
      <c r="B16" s="31"/>
      <c r="I16" s="85"/>
      <c r="L16" s="31"/>
    </row>
    <row r="17" spans="2:12" s="1" customFormat="1" ht="12" customHeight="1">
      <c r="B17" s="31"/>
      <c r="D17" s="26" t="s">
        <v>34</v>
      </c>
      <c r="I17" s="86" t="s">
        <v>31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21" t="str">
        <f>'Rekapitulace stavby'!E14</f>
        <v>Vyplň údaj</v>
      </c>
      <c r="F18" s="303"/>
      <c r="G18" s="303"/>
      <c r="H18" s="303"/>
      <c r="I18" s="86" t="s">
        <v>33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I19" s="85"/>
      <c r="L19" s="31"/>
    </row>
    <row r="20" spans="2:12" s="1" customFormat="1" ht="12" customHeight="1">
      <c r="B20" s="31"/>
      <c r="D20" s="26" t="s">
        <v>36</v>
      </c>
      <c r="I20" s="86" t="s">
        <v>31</v>
      </c>
      <c r="J20" s="17" t="s">
        <v>3</v>
      </c>
      <c r="L20" s="31"/>
    </row>
    <row r="21" spans="2:12" s="1" customFormat="1" ht="18" customHeight="1">
      <c r="B21" s="31"/>
      <c r="E21" s="17" t="s">
        <v>98</v>
      </c>
      <c r="I21" s="86" t="s">
        <v>33</v>
      </c>
      <c r="J21" s="17" t="s">
        <v>3</v>
      </c>
      <c r="L21" s="31"/>
    </row>
    <row r="22" spans="2:12" s="1" customFormat="1" ht="6.9" customHeight="1">
      <c r="B22" s="31"/>
      <c r="I22" s="85"/>
      <c r="L22" s="31"/>
    </row>
    <row r="23" spans="2:12" s="1" customFormat="1" ht="12" customHeight="1">
      <c r="B23" s="31"/>
      <c r="D23" s="26" t="s">
        <v>39</v>
      </c>
      <c r="I23" s="86" t="s">
        <v>31</v>
      </c>
      <c r="J23" s="17" t="s">
        <v>40</v>
      </c>
      <c r="L23" s="31"/>
    </row>
    <row r="24" spans="2:12" s="1" customFormat="1" ht="18" customHeight="1">
      <c r="B24" s="31"/>
      <c r="E24" s="17" t="s">
        <v>710</v>
      </c>
      <c r="I24" s="86" t="s">
        <v>33</v>
      </c>
      <c r="J24" s="17" t="s">
        <v>3</v>
      </c>
      <c r="L24" s="31"/>
    </row>
    <row r="25" spans="2:12" s="1" customFormat="1" ht="6.9" customHeight="1">
      <c r="B25" s="31"/>
      <c r="I25" s="85"/>
      <c r="L25" s="31"/>
    </row>
    <row r="26" spans="2:12" s="1" customFormat="1" ht="12" customHeight="1">
      <c r="B26" s="31"/>
      <c r="D26" s="26" t="s">
        <v>43</v>
      </c>
      <c r="I26" s="85"/>
      <c r="L26" s="31"/>
    </row>
    <row r="27" spans="2:12" s="6" customFormat="1" ht="16.5" customHeight="1">
      <c r="B27" s="87"/>
      <c r="E27" s="307" t="s">
        <v>3</v>
      </c>
      <c r="F27" s="307"/>
      <c r="G27" s="307"/>
      <c r="H27" s="307"/>
      <c r="I27" s="88"/>
      <c r="L27" s="87"/>
    </row>
    <row r="28" spans="2:12" s="1" customFormat="1" ht="6.9" customHeight="1">
      <c r="B28" s="31"/>
      <c r="I28" s="85"/>
      <c r="L28" s="31"/>
    </row>
    <row r="29" spans="2:12" s="1" customFormat="1" ht="6.9" customHeight="1">
      <c r="B29" s="31"/>
      <c r="D29" s="48"/>
      <c r="E29" s="48"/>
      <c r="F29" s="48"/>
      <c r="G29" s="48"/>
      <c r="H29" s="48"/>
      <c r="I29" s="89"/>
      <c r="J29" s="48"/>
      <c r="K29" s="48"/>
      <c r="L29" s="31"/>
    </row>
    <row r="30" spans="2:12" s="1" customFormat="1" ht="25.35" customHeight="1">
      <c r="B30" s="31"/>
      <c r="D30" s="90" t="s">
        <v>45</v>
      </c>
      <c r="I30" s="85"/>
      <c r="J30" s="61">
        <f>ROUND(J81, 2)</f>
        <v>0</v>
      </c>
      <c r="L30" s="31"/>
    </row>
    <row r="31" spans="2:12" s="1" customFormat="1" ht="6.9" customHeight="1">
      <c r="B31" s="31"/>
      <c r="D31" s="48"/>
      <c r="E31" s="48"/>
      <c r="F31" s="48"/>
      <c r="G31" s="48"/>
      <c r="H31" s="48"/>
      <c r="I31" s="89"/>
      <c r="J31" s="48"/>
      <c r="K31" s="48"/>
      <c r="L31" s="31"/>
    </row>
    <row r="32" spans="2:12" s="1" customFormat="1" ht="14.4" customHeight="1">
      <c r="B32" s="31"/>
      <c r="F32" s="34" t="s">
        <v>47</v>
      </c>
      <c r="I32" s="91" t="s">
        <v>46</v>
      </c>
      <c r="J32" s="34" t="s">
        <v>48</v>
      </c>
      <c r="L32" s="31"/>
    </row>
    <row r="33" spans="2:12" s="1" customFormat="1" ht="14.4" customHeight="1">
      <c r="B33" s="31"/>
      <c r="D33" s="26" t="s">
        <v>49</v>
      </c>
      <c r="E33" s="26" t="s">
        <v>50</v>
      </c>
      <c r="F33" s="92">
        <f>ROUND((SUM(BE81:BE95)),  2)</f>
        <v>0</v>
      </c>
      <c r="I33" s="93">
        <v>0.21</v>
      </c>
      <c r="J33" s="92">
        <f>ROUND(((SUM(BE81:BE95))*I33),  2)</f>
        <v>0</v>
      </c>
      <c r="L33" s="31"/>
    </row>
    <row r="34" spans="2:12" s="1" customFormat="1" ht="14.4" customHeight="1">
      <c r="B34" s="31"/>
      <c r="E34" s="26" t="s">
        <v>51</v>
      </c>
      <c r="F34" s="92">
        <f>ROUND((SUM(BF81:BF95)),  2)</f>
        <v>0</v>
      </c>
      <c r="I34" s="93">
        <v>0.15</v>
      </c>
      <c r="J34" s="92">
        <f>ROUND(((SUM(BF81:BF95))*I34),  2)</f>
        <v>0</v>
      </c>
      <c r="L34" s="31"/>
    </row>
    <row r="35" spans="2:12" s="1" customFormat="1" ht="14.4" hidden="1" customHeight="1">
      <c r="B35" s="31"/>
      <c r="E35" s="26" t="s">
        <v>52</v>
      </c>
      <c r="F35" s="92">
        <f>ROUND((SUM(BG81:BG95)),  2)</f>
        <v>0</v>
      </c>
      <c r="I35" s="93">
        <v>0.21</v>
      </c>
      <c r="J35" s="92">
        <f>0</f>
        <v>0</v>
      </c>
      <c r="L35" s="31"/>
    </row>
    <row r="36" spans="2:12" s="1" customFormat="1" ht="14.4" hidden="1" customHeight="1">
      <c r="B36" s="31"/>
      <c r="E36" s="26" t="s">
        <v>53</v>
      </c>
      <c r="F36" s="92">
        <f>ROUND((SUM(BH81:BH95)),  2)</f>
        <v>0</v>
      </c>
      <c r="I36" s="93">
        <v>0.15</v>
      </c>
      <c r="J36" s="92">
        <f>0</f>
        <v>0</v>
      </c>
      <c r="L36" s="31"/>
    </row>
    <row r="37" spans="2:12" s="1" customFormat="1" ht="14.4" hidden="1" customHeight="1">
      <c r="B37" s="31"/>
      <c r="E37" s="26" t="s">
        <v>54</v>
      </c>
      <c r="F37" s="92">
        <f>ROUND((SUM(BI81:BI95)),  2)</f>
        <v>0</v>
      </c>
      <c r="I37" s="93">
        <v>0</v>
      </c>
      <c r="J37" s="92">
        <f>0</f>
        <v>0</v>
      </c>
      <c r="L37" s="31"/>
    </row>
    <row r="38" spans="2:12" s="1" customFormat="1" ht="6.9" customHeight="1">
      <c r="B38" s="31"/>
      <c r="I38" s="85"/>
      <c r="L38" s="31"/>
    </row>
    <row r="39" spans="2:12" s="1" customFormat="1" ht="25.35" customHeight="1">
      <c r="B39" s="31"/>
      <c r="C39" s="94"/>
      <c r="D39" s="95" t="s">
        <v>55</v>
      </c>
      <c r="E39" s="52"/>
      <c r="F39" s="52"/>
      <c r="G39" s="96" t="s">
        <v>56</v>
      </c>
      <c r="H39" s="97" t="s">
        <v>57</v>
      </c>
      <c r="I39" s="98"/>
      <c r="J39" s="99">
        <f>SUM(J30:J37)</f>
        <v>0</v>
      </c>
      <c r="K39" s="100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10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102"/>
      <c r="J44" s="43"/>
      <c r="K44" s="43"/>
      <c r="L44" s="31"/>
    </row>
    <row r="45" spans="2:12" s="1" customFormat="1" ht="24.9" customHeight="1">
      <c r="B45" s="31"/>
      <c r="C45" s="21" t="s">
        <v>101</v>
      </c>
      <c r="I45" s="85"/>
      <c r="L45" s="31"/>
    </row>
    <row r="46" spans="2:12" s="1" customFormat="1" ht="6.9" customHeight="1">
      <c r="B46" s="31"/>
      <c r="I46" s="85"/>
      <c r="L46" s="31"/>
    </row>
    <row r="47" spans="2:12" s="1" customFormat="1" ht="12" customHeight="1">
      <c r="B47" s="31"/>
      <c r="C47" s="26" t="s">
        <v>17</v>
      </c>
      <c r="I47" s="85"/>
      <c r="L47" s="31"/>
    </row>
    <row r="48" spans="2:12" s="1" customFormat="1" ht="16.5" customHeight="1">
      <c r="B48" s="31"/>
      <c r="E48" s="319" t="str">
        <f>E7</f>
        <v>Chodník Křešice</v>
      </c>
      <c r="F48" s="320"/>
      <c r="G48" s="320"/>
      <c r="H48" s="320"/>
      <c r="I48" s="85"/>
      <c r="L48" s="31"/>
    </row>
    <row r="49" spans="2:47" s="1" customFormat="1" ht="12" customHeight="1">
      <c r="B49" s="31"/>
      <c r="C49" s="26" t="s">
        <v>96</v>
      </c>
      <c r="I49" s="85"/>
      <c r="L49" s="31"/>
    </row>
    <row r="50" spans="2:47" s="1" customFormat="1" ht="16.5" customHeight="1">
      <c r="B50" s="31"/>
      <c r="E50" s="300" t="str">
        <f>E9</f>
        <v>58,2 - VRN</v>
      </c>
      <c r="F50" s="299"/>
      <c r="G50" s="299"/>
      <c r="H50" s="299"/>
      <c r="I50" s="85"/>
      <c r="L50" s="31"/>
    </row>
    <row r="51" spans="2:47" s="1" customFormat="1" ht="6.9" customHeight="1">
      <c r="B51" s="31"/>
      <c r="I51" s="85"/>
      <c r="L51" s="31"/>
    </row>
    <row r="52" spans="2:47" s="1" customFormat="1" ht="12" customHeight="1">
      <c r="B52" s="31"/>
      <c r="C52" s="26" t="s">
        <v>24</v>
      </c>
      <c r="F52" s="17" t="str">
        <f>F12</f>
        <v>Křešice</v>
      </c>
      <c r="I52" s="86" t="s">
        <v>26</v>
      </c>
      <c r="J52" s="47" t="str">
        <f>IF(J12="","",J12)</f>
        <v>13. 8. 2019</v>
      </c>
      <c r="L52" s="31"/>
    </row>
    <row r="53" spans="2:47" s="1" customFormat="1" ht="6.9" customHeight="1">
      <c r="B53" s="31"/>
      <c r="I53" s="85"/>
      <c r="L53" s="31"/>
    </row>
    <row r="54" spans="2:47" s="1" customFormat="1" ht="13.65" customHeight="1">
      <c r="B54" s="31"/>
      <c r="C54" s="26" t="s">
        <v>30</v>
      </c>
      <c r="F54" s="17" t="str">
        <f>E15</f>
        <v>Obec křešice</v>
      </c>
      <c r="I54" s="86" t="s">
        <v>36</v>
      </c>
      <c r="J54" s="29" t="str">
        <f>E21</f>
        <v>Ing. Lucie Dvořáková</v>
      </c>
      <c r="L54" s="31"/>
    </row>
    <row r="55" spans="2:47" s="1" customFormat="1" ht="13.65" customHeight="1">
      <c r="B55" s="31"/>
      <c r="C55" s="26" t="s">
        <v>34</v>
      </c>
      <c r="F55" s="17" t="str">
        <f>IF(E18="","",E18)</f>
        <v>Vyplň údaj</v>
      </c>
      <c r="I55" s="86" t="s">
        <v>39</v>
      </c>
      <c r="J55" s="29" t="str">
        <f>E24</f>
        <v>S4A,s.r.o.</v>
      </c>
      <c r="L55" s="31"/>
    </row>
    <row r="56" spans="2:47" s="1" customFormat="1" ht="10.35" customHeight="1">
      <c r="B56" s="31"/>
      <c r="I56" s="85"/>
      <c r="L56" s="31"/>
    </row>
    <row r="57" spans="2:47" s="1" customFormat="1" ht="29.25" customHeight="1">
      <c r="B57" s="31"/>
      <c r="C57" s="103" t="s">
        <v>102</v>
      </c>
      <c r="D57" s="94"/>
      <c r="E57" s="94"/>
      <c r="F57" s="94"/>
      <c r="G57" s="94"/>
      <c r="H57" s="94"/>
      <c r="I57" s="104"/>
      <c r="J57" s="105" t="s">
        <v>103</v>
      </c>
      <c r="K57" s="94"/>
      <c r="L57" s="31"/>
    </row>
    <row r="58" spans="2:47" s="1" customFormat="1" ht="10.35" customHeight="1">
      <c r="B58" s="31"/>
      <c r="I58" s="85"/>
      <c r="L58" s="31"/>
    </row>
    <row r="59" spans="2:47" s="1" customFormat="1" ht="22.8" customHeight="1">
      <c r="B59" s="31"/>
      <c r="C59" s="106" t="s">
        <v>77</v>
      </c>
      <c r="I59" s="85"/>
      <c r="J59" s="61">
        <f>J81</f>
        <v>0</v>
      </c>
      <c r="L59" s="31"/>
      <c r="AU59" s="17" t="s">
        <v>104</v>
      </c>
    </row>
    <row r="60" spans="2:47" s="7" customFormat="1" ht="24.9" customHeight="1">
      <c r="B60" s="107"/>
      <c r="D60" s="108" t="s">
        <v>711</v>
      </c>
      <c r="E60" s="109"/>
      <c r="F60" s="109"/>
      <c r="G60" s="109"/>
      <c r="H60" s="109"/>
      <c r="I60" s="110"/>
      <c r="J60" s="111">
        <f>J82</f>
        <v>0</v>
      </c>
      <c r="L60" s="107"/>
    </row>
    <row r="61" spans="2:47" s="8" customFormat="1" ht="19.95" customHeight="1">
      <c r="B61" s="112"/>
      <c r="D61" s="113" t="s">
        <v>712</v>
      </c>
      <c r="E61" s="114"/>
      <c r="F61" s="114"/>
      <c r="G61" s="114"/>
      <c r="H61" s="114"/>
      <c r="I61" s="115"/>
      <c r="J61" s="116">
        <f>J83</f>
        <v>0</v>
      </c>
      <c r="L61" s="112"/>
    </row>
    <row r="62" spans="2:47" s="1" customFormat="1" ht="21.75" customHeight="1">
      <c r="B62" s="31"/>
      <c r="I62" s="85"/>
      <c r="L62" s="31"/>
    </row>
    <row r="63" spans="2:47" s="1" customFormat="1" ht="6.9" customHeight="1">
      <c r="B63" s="40"/>
      <c r="C63" s="41"/>
      <c r="D63" s="41"/>
      <c r="E63" s="41"/>
      <c r="F63" s="41"/>
      <c r="G63" s="41"/>
      <c r="H63" s="41"/>
      <c r="I63" s="101"/>
      <c r="J63" s="41"/>
      <c r="K63" s="41"/>
      <c r="L63" s="31"/>
    </row>
    <row r="67" spans="2:20" s="1" customFormat="1" ht="6.9" customHeight="1">
      <c r="B67" s="42"/>
      <c r="C67" s="43"/>
      <c r="D67" s="43"/>
      <c r="E67" s="43"/>
      <c r="F67" s="43"/>
      <c r="G67" s="43"/>
      <c r="H67" s="43"/>
      <c r="I67" s="102"/>
      <c r="J67" s="43"/>
      <c r="K67" s="43"/>
      <c r="L67" s="31"/>
    </row>
    <row r="68" spans="2:20" s="1" customFormat="1" ht="24.9" customHeight="1">
      <c r="B68" s="31"/>
      <c r="C68" s="21" t="s">
        <v>113</v>
      </c>
      <c r="I68" s="85"/>
      <c r="L68" s="31"/>
    </row>
    <row r="69" spans="2:20" s="1" customFormat="1" ht="6.9" customHeight="1">
      <c r="B69" s="31"/>
      <c r="I69" s="85"/>
      <c r="L69" s="31"/>
    </row>
    <row r="70" spans="2:20" s="1" customFormat="1" ht="12" customHeight="1">
      <c r="B70" s="31"/>
      <c r="C70" s="26" t="s">
        <v>17</v>
      </c>
      <c r="I70" s="85"/>
      <c r="L70" s="31"/>
    </row>
    <row r="71" spans="2:20" s="1" customFormat="1" ht="16.5" customHeight="1">
      <c r="B71" s="31"/>
      <c r="E71" s="319" t="str">
        <f>E7</f>
        <v>Chodník Křešice</v>
      </c>
      <c r="F71" s="320"/>
      <c r="G71" s="320"/>
      <c r="H71" s="320"/>
      <c r="I71" s="85"/>
      <c r="L71" s="31"/>
    </row>
    <row r="72" spans="2:20" s="1" customFormat="1" ht="12" customHeight="1">
      <c r="B72" s="31"/>
      <c r="C72" s="26" t="s">
        <v>96</v>
      </c>
      <c r="I72" s="85"/>
      <c r="L72" s="31"/>
    </row>
    <row r="73" spans="2:20" s="1" customFormat="1" ht="16.5" customHeight="1">
      <c r="B73" s="31"/>
      <c r="E73" s="300" t="str">
        <f>E9</f>
        <v>58,2 - VRN</v>
      </c>
      <c r="F73" s="299"/>
      <c r="G73" s="299"/>
      <c r="H73" s="299"/>
      <c r="I73" s="85"/>
      <c r="L73" s="31"/>
    </row>
    <row r="74" spans="2:20" s="1" customFormat="1" ht="6.9" customHeight="1">
      <c r="B74" s="31"/>
      <c r="I74" s="85"/>
      <c r="L74" s="31"/>
    </row>
    <row r="75" spans="2:20" s="1" customFormat="1" ht="12" customHeight="1">
      <c r="B75" s="31"/>
      <c r="C75" s="26" t="s">
        <v>24</v>
      </c>
      <c r="F75" s="17" t="str">
        <f>F12</f>
        <v>Křešice</v>
      </c>
      <c r="I75" s="86" t="s">
        <v>26</v>
      </c>
      <c r="J75" s="47" t="str">
        <f>IF(J12="","",J12)</f>
        <v>13. 8. 2019</v>
      </c>
      <c r="L75" s="31"/>
    </row>
    <row r="76" spans="2:20" s="1" customFormat="1" ht="6.9" customHeight="1">
      <c r="B76" s="31"/>
      <c r="I76" s="85"/>
      <c r="L76" s="31"/>
    </row>
    <row r="77" spans="2:20" s="1" customFormat="1" ht="13.65" customHeight="1">
      <c r="B77" s="31"/>
      <c r="C77" s="26" t="s">
        <v>30</v>
      </c>
      <c r="F77" s="17" t="str">
        <f>E15</f>
        <v>Obec křešice</v>
      </c>
      <c r="I77" s="86" t="s">
        <v>36</v>
      </c>
      <c r="J77" s="29" t="str">
        <f>E21</f>
        <v>Ing. Lucie Dvořáková</v>
      </c>
      <c r="L77" s="31"/>
    </row>
    <row r="78" spans="2:20" s="1" customFormat="1" ht="13.65" customHeight="1">
      <c r="B78" s="31"/>
      <c r="C78" s="26" t="s">
        <v>34</v>
      </c>
      <c r="F78" s="17" t="str">
        <f>IF(E18="","",E18)</f>
        <v>Vyplň údaj</v>
      </c>
      <c r="I78" s="86" t="s">
        <v>39</v>
      </c>
      <c r="J78" s="29" t="str">
        <f>E24</f>
        <v>S4A,s.r.o.</v>
      </c>
      <c r="L78" s="31"/>
    </row>
    <row r="79" spans="2:20" s="1" customFormat="1" ht="10.35" customHeight="1">
      <c r="B79" s="31"/>
      <c r="I79" s="85"/>
      <c r="L79" s="31"/>
    </row>
    <row r="80" spans="2:20" s="9" customFormat="1" ht="29.25" customHeight="1">
      <c r="B80" s="117"/>
      <c r="C80" s="118" t="s">
        <v>114</v>
      </c>
      <c r="D80" s="119" t="s">
        <v>64</v>
      </c>
      <c r="E80" s="119" t="s">
        <v>60</v>
      </c>
      <c r="F80" s="119" t="s">
        <v>61</v>
      </c>
      <c r="G80" s="119" t="s">
        <v>115</v>
      </c>
      <c r="H80" s="119" t="s">
        <v>116</v>
      </c>
      <c r="I80" s="120" t="s">
        <v>117</v>
      </c>
      <c r="J80" s="119" t="s">
        <v>103</v>
      </c>
      <c r="K80" s="121" t="s">
        <v>118</v>
      </c>
      <c r="L80" s="117"/>
      <c r="M80" s="54" t="s">
        <v>3</v>
      </c>
      <c r="N80" s="55" t="s">
        <v>49</v>
      </c>
      <c r="O80" s="55" t="s">
        <v>119</v>
      </c>
      <c r="P80" s="55" t="s">
        <v>120</v>
      </c>
      <c r="Q80" s="55" t="s">
        <v>121</v>
      </c>
      <c r="R80" s="55" t="s">
        <v>122</v>
      </c>
      <c r="S80" s="55" t="s">
        <v>123</v>
      </c>
      <c r="T80" s="56" t="s">
        <v>124</v>
      </c>
    </row>
    <row r="81" spans="2:65" s="1" customFormat="1" ht="22.8" customHeight="1">
      <c r="B81" s="31"/>
      <c r="C81" s="59" t="s">
        <v>125</v>
      </c>
      <c r="I81" s="85"/>
      <c r="J81" s="122">
        <f>BK81</f>
        <v>0</v>
      </c>
      <c r="L81" s="31"/>
      <c r="M81" s="57"/>
      <c r="N81" s="48"/>
      <c r="O81" s="48"/>
      <c r="P81" s="123">
        <f>P82</f>
        <v>0</v>
      </c>
      <c r="Q81" s="48"/>
      <c r="R81" s="123">
        <f>R82</f>
        <v>0</v>
      </c>
      <c r="S81" s="48"/>
      <c r="T81" s="124">
        <f>T82</f>
        <v>0</v>
      </c>
      <c r="AT81" s="17" t="s">
        <v>78</v>
      </c>
      <c r="AU81" s="17" t="s">
        <v>104</v>
      </c>
      <c r="BK81" s="125">
        <f>BK82</f>
        <v>0</v>
      </c>
    </row>
    <row r="82" spans="2:65" s="10" customFormat="1" ht="25.95" customHeight="1">
      <c r="B82" s="126"/>
      <c r="D82" s="127" t="s">
        <v>78</v>
      </c>
      <c r="E82" s="128" t="s">
        <v>91</v>
      </c>
      <c r="F82" s="128" t="s">
        <v>713</v>
      </c>
      <c r="I82" s="129"/>
      <c r="J82" s="130">
        <f>BK82</f>
        <v>0</v>
      </c>
      <c r="L82" s="126"/>
      <c r="M82" s="131"/>
      <c r="N82" s="132"/>
      <c r="O82" s="132"/>
      <c r="P82" s="133">
        <f>P83</f>
        <v>0</v>
      </c>
      <c r="Q82" s="132"/>
      <c r="R82" s="133">
        <f>R83</f>
        <v>0</v>
      </c>
      <c r="S82" s="132"/>
      <c r="T82" s="134">
        <f>T83</f>
        <v>0</v>
      </c>
      <c r="AR82" s="127" t="s">
        <v>150</v>
      </c>
      <c r="AT82" s="135" t="s">
        <v>78</v>
      </c>
      <c r="AU82" s="135" t="s">
        <v>79</v>
      </c>
      <c r="AY82" s="127" t="s">
        <v>128</v>
      </c>
      <c r="BK82" s="136">
        <f>BK83</f>
        <v>0</v>
      </c>
    </row>
    <row r="83" spans="2:65" s="10" customFormat="1" ht="22.8" customHeight="1">
      <c r="B83" s="126"/>
      <c r="D83" s="127" t="s">
        <v>78</v>
      </c>
      <c r="E83" s="137" t="s">
        <v>79</v>
      </c>
      <c r="F83" s="137" t="s">
        <v>713</v>
      </c>
      <c r="I83" s="129"/>
      <c r="J83" s="138">
        <f>BK83</f>
        <v>0</v>
      </c>
      <c r="L83" s="126"/>
      <c r="M83" s="131"/>
      <c r="N83" s="132"/>
      <c r="O83" s="132"/>
      <c r="P83" s="133">
        <f>SUM(P84:P95)</f>
        <v>0</v>
      </c>
      <c r="Q83" s="132"/>
      <c r="R83" s="133">
        <f>SUM(R84:R95)</f>
        <v>0</v>
      </c>
      <c r="S83" s="132"/>
      <c r="T83" s="134">
        <f>SUM(T84:T95)</f>
        <v>0</v>
      </c>
      <c r="AR83" s="127" t="s">
        <v>150</v>
      </c>
      <c r="AT83" s="135" t="s">
        <v>78</v>
      </c>
      <c r="AU83" s="135" t="s">
        <v>23</v>
      </c>
      <c r="AY83" s="127" t="s">
        <v>128</v>
      </c>
      <c r="BK83" s="136">
        <f>SUM(BK84:BK95)</f>
        <v>0</v>
      </c>
    </row>
    <row r="84" spans="2:65" s="1" customFormat="1" ht="16.5" customHeight="1">
      <c r="B84" s="139"/>
      <c r="C84" s="140" t="s">
        <v>23</v>
      </c>
      <c r="D84" s="140" t="s">
        <v>130</v>
      </c>
      <c r="E84" s="141" t="s">
        <v>714</v>
      </c>
      <c r="F84" s="142" t="s">
        <v>715</v>
      </c>
      <c r="G84" s="143" t="s">
        <v>716</v>
      </c>
      <c r="H84" s="144">
        <v>1</v>
      </c>
      <c r="I84" s="145"/>
      <c r="J84" s="146">
        <f>ROUND(I84*H84,2)</f>
        <v>0</v>
      </c>
      <c r="K84" s="142" t="s">
        <v>3</v>
      </c>
      <c r="L84" s="31"/>
      <c r="M84" s="147" t="s">
        <v>3</v>
      </c>
      <c r="N84" s="148" t="s">
        <v>50</v>
      </c>
      <c r="O84" s="50"/>
      <c r="P84" s="149">
        <f>O84*H84</f>
        <v>0</v>
      </c>
      <c r="Q84" s="149">
        <v>0</v>
      </c>
      <c r="R84" s="149">
        <f>Q84*H84</f>
        <v>0</v>
      </c>
      <c r="S84" s="149">
        <v>0</v>
      </c>
      <c r="T84" s="150">
        <f>S84*H84</f>
        <v>0</v>
      </c>
      <c r="AR84" s="17" t="s">
        <v>717</v>
      </c>
      <c r="AT84" s="17" t="s">
        <v>130</v>
      </c>
      <c r="AU84" s="17" t="s">
        <v>89</v>
      </c>
      <c r="AY84" s="17" t="s">
        <v>128</v>
      </c>
      <c r="BE84" s="151">
        <f>IF(N84="základní",J84,0)</f>
        <v>0</v>
      </c>
      <c r="BF84" s="151">
        <f>IF(N84="snížená",J84,0)</f>
        <v>0</v>
      </c>
      <c r="BG84" s="151">
        <f>IF(N84="zákl. přenesená",J84,0)</f>
        <v>0</v>
      </c>
      <c r="BH84" s="151">
        <f>IF(N84="sníž. přenesená",J84,0)</f>
        <v>0</v>
      </c>
      <c r="BI84" s="151">
        <f>IF(N84="nulová",J84,0)</f>
        <v>0</v>
      </c>
      <c r="BJ84" s="17" t="s">
        <v>23</v>
      </c>
      <c r="BK84" s="151">
        <f>ROUND(I84*H84,2)</f>
        <v>0</v>
      </c>
      <c r="BL84" s="17" t="s">
        <v>717</v>
      </c>
      <c r="BM84" s="17" t="s">
        <v>718</v>
      </c>
    </row>
    <row r="85" spans="2:65" s="1" customFormat="1" ht="28.8">
      <c r="B85" s="31"/>
      <c r="D85" s="152" t="s">
        <v>183</v>
      </c>
      <c r="F85" s="153" t="s">
        <v>719</v>
      </c>
      <c r="I85" s="85"/>
      <c r="L85" s="31"/>
      <c r="M85" s="154"/>
      <c r="N85" s="50"/>
      <c r="O85" s="50"/>
      <c r="P85" s="50"/>
      <c r="Q85" s="50"/>
      <c r="R85" s="50"/>
      <c r="S85" s="50"/>
      <c r="T85" s="51"/>
      <c r="AT85" s="17" t="s">
        <v>183</v>
      </c>
      <c r="AU85" s="17" t="s">
        <v>89</v>
      </c>
    </row>
    <row r="86" spans="2:65" s="1" customFormat="1" ht="16.5" customHeight="1">
      <c r="B86" s="139"/>
      <c r="C86" s="140" t="s">
        <v>89</v>
      </c>
      <c r="D86" s="140" t="s">
        <v>130</v>
      </c>
      <c r="E86" s="141" t="s">
        <v>720</v>
      </c>
      <c r="F86" s="142" t="s">
        <v>721</v>
      </c>
      <c r="G86" s="143" t="s">
        <v>716</v>
      </c>
      <c r="H86" s="144">
        <v>1</v>
      </c>
      <c r="I86" s="145"/>
      <c r="J86" s="146">
        <f>ROUND(I86*H86,2)</f>
        <v>0</v>
      </c>
      <c r="K86" s="142" t="s">
        <v>3</v>
      </c>
      <c r="L86" s="31"/>
      <c r="M86" s="147" t="s">
        <v>3</v>
      </c>
      <c r="N86" s="148" t="s">
        <v>50</v>
      </c>
      <c r="O86" s="50"/>
      <c r="P86" s="149">
        <f>O86*H86</f>
        <v>0</v>
      </c>
      <c r="Q86" s="149">
        <v>0</v>
      </c>
      <c r="R86" s="149">
        <f>Q86*H86</f>
        <v>0</v>
      </c>
      <c r="S86" s="149">
        <v>0</v>
      </c>
      <c r="T86" s="150">
        <f>S86*H86</f>
        <v>0</v>
      </c>
      <c r="AR86" s="17" t="s">
        <v>717</v>
      </c>
      <c r="AT86" s="17" t="s">
        <v>130</v>
      </c>
      <c r="AU86" s="17" t="s">
        <v>89</v>
      </c>
      <c r="AY86" s="17" t="s">
        <v>128</v>
      </c>
      <c r="BE86" s="151">
        <f>IF(N86="základní",J86,0)</f>
        <v>0</v>
      </c>
      <c r="BF86" s="151">
        <f>IF(N86="snížená",J86,0)</f>
        <v>0</v>
      </c>
      <c r="BG86" s="151">
        <f>IF(N86="zákl. přenesená",J86,0)</f>
        <v>0</v>
      </c>
      <c r="BH86" s="151">
        <f>IF(N86="sníž. přenesená",J86,0)</f>
        <v>0</v>
      </c>
      <c r="BI86" s="151">
        <f>IF(N86="nulová",J86,0)</f>
        <v>0</v>
      </c>
      <c r="BJ86" s="17" t="s">
        <v>23</v>
      </c>
      <c r="BK86" s="151">
        <f>ROUND(I86*H86,2)</f>
        <v>0</v>
      </c>
      <c r="BL86" s="17" t="s">
        <v>717</v>
      </c>
      <c r="BM86" s="17" t="s">
        <v>722</v>
      </c>
    </row>
    <row r="87" spans="2:65" s="1" customFormat="1" ht="16.5" customHeight="1">
      <c r="B87" s="139"/>
      <c r="C87" s="140" t="s">
        <v>143</v>
      </c>
      <c r="D87" s="140" t="s">
        <v>130</v>
      </c>
      <c r="E87" s="141" t="s">
        <v>723</v>
      </c>
      <c r="F87" s="142" t="s">
        <v>724</v>
      </c>
      <c r="G87" s="143" t="s">
        <v>716</v>
      </c>
      <c r="H87" s="144">
        <v>1</v>
      </c>
      <c r="I87" s="145"/>
      <c r="J87" s="146">
        <f>ROUND(I87*H87,2)</f>
        <v>0</v>
      </c>
      <c r="K87" s="142" t="s">
        <v>3</v>
      </c>
      <c r="L87" s="31"/>
      <c r="M87" s="147" t="s">
        <v>3</v>
      </c>
      <c r="N87" s="148" t="s">
        <v>50</v>
      </c>
      <c r="O87" s="50"/>
      <c r="P87" s="149">
        <f>O87*H87</f>
        <v>0</v>
      </c>
      <c r="Q87" s="149">
        <v>0</v>
      </c>
      <c r="R87" s="149">
        <f>Q87*H87</f>
        <v>0</v>
      </c>
      <c r="S87" s="149">
        <v>0</v>
      </c>
      <c r="T87" s="150">
        <f>S87*H87</f>
        <v>0</v>
      </c>
      <c r="AR87" s="17" t="s">
        <v>717</v>
      </c>
      <c r="AT87" s="17" t="s">
        <v>130</v>
      </c>
      <c r="AU87" s="17" t="s">
        <v>89</v>
      </c>
      <c r="AY87" s="17" t="s">
        <v>128</v>
      </c>
      <c r="BE87" s="151">
        <f>IF(N87="základní",J87,0)</f>
        <v>0</v>
      </c>
      <c r="BF87" s="151">
        <f>IF(N87="snížená",J87,0)</f>
        <v>0</v>
      </c>
      <c r="BG87" s="151">
        <f>IF(N87="zákl. přenesená",J87,0)</f>
        <v>0</v>
      </c>
      <c r="BH87" s="151">
        <f>IF(N87="sníž. přenesená",J87,0)</f>
        <v>0</v>
      </c>
      <c r="BI87" s="151">
        <f>IF(N87="nulová",J87,0)</f>
        <v>0</v>
      </c>
      <c r="BJ87" s="17" t="s">
        <v>23</v>
      </c>
      <c r="BK87" s="151">
        <f>ROUND(I87*H87,2)</f>
        <v>0</v>
      </c>
      <c r="BL87" s="17" t="s">
        <v>717</v>
      </c>
      <c r="BM87" s="17" t="s">
        <v>725</v>
      </c>
    </row>
    <row r="88" spans="2:65" s="1" customFormat="1" ht="19.2">
      <c r="B88" s="31"/>
      <c r="D88" s="152" t="s">
        <v>183</v>
      </c>
      <c r="F88" s="153" t="s">
        <v>929</v>
      </c>
      <c r="I88" s="85"/>
      <c r="L88" s="31"/>
      <c r="M88" s="154"/>
      <c r="N88" s="50"/>
      <c r="O88" s="50"/>
      <c r="P88" s="50"/>
      <c r="Q88" s="50"/>
      <c r="R88" s="50"/>
      <c r="S88" s="50"/>
      <c r="T88" s="51"/>
      <c r="AT88" s="17" t="s">
        <v>183</v>
      </c>
      <c r="AU88" s="17" t="s">
        <v>89</v>
      </c>
    </row>
    <row r="89" spans="2:65" s="1" customFormat="1" ht="16.5" customHeight="1">
      <c r="B89" s="139"/>
      <c r="C89" s="140" t="s">
        <v>135</v>
      </c>
      <c r="D89" s="140" t="s">
        <v>130</v>
      </c>
      <c r="E89" s="141" t="s">
        <v>726</v>
      </c>
      <c r="F89" s="142" t="s">
        <v>727</v>
      </c>
      <c r="G89" s="143" t="s">
        <v>716</v>
      </c>
      <c r="H89" s="144">
        <v>1</v>
      </c>
      <c r="I89" s="145"/>
      <c r="J89" s="146">
        <f>ROUND(I89*H89,2)</f>
        <v>0</v>
      </c>
      <c r="K89" s="142" t="s">
        <v>3</v>
      </c>
      <c r="L89" s="31"/>
      <c r="M89" s="147" t="s">
        <v>3</v>
      </c>
      <c r="N89" s="148" t="s">
        <v>50</v>
      </c>
      <c r="O89" s="50"/>
      <c r="P89" s="149">
        <f>O89*H89</f>
        <v>0</v>
      </c>
      <c r="Q89" s="149">
        <v>0</v>
      </c>
      <c r="R89" s="149">
        <f>Q89*H89</f>
        <v>0</v>
      </c>
      <c r="S89" s="149">
        <v>0</v>
      </c>
      <c r="T89" s="150">
        <f>S89*H89</f>
        <v>0</v>
      </c>
      <c r="AR89" s="17" t="s">
        <v>717</v>
      </c>
      <c r="AT89" s="17" t="s">
        <v>130</v>
      </c>
      <c r="AU89" s="17" t="s">
        <v>89</v>
      </c>
      <c r="AY89" s="17" t="s">
        <v>128</v>
      </c>
      <c r="BE89" s="151">
        <f>IF(N89="základní",J89,0)</f>
        <v>0</v>
      </c>
      <c r="BF89" s="151">
        <f>IF(N89="snížená",J89,0)</f>
        <v>0</v>
      </c>
      <c r="BG89" s="151">
        <f>IF(N89="zákl. přenesená",J89,0)</f>
        <v>0</v>
      </c>
      <c r="BH89" s="151">
        <f>IF(N89="sníž. přenesená",J89,0)</f>
        <v>0</v>
      </c>
      <c r="BI89" s="151">
        <f>IF(N89="nulová",J89,0)</f>
        <v>0</v>
      </c>
      <c r="BJ89" s="17" t="s">
        <v>23</v>
      </c>
      <c r="BK89" s="151">
        <f>ROUND(I89*H89,2)</f>
        <v>0</v>
      </c>
      <c r="BL89" s="17" t="s">
        <v>717</v>
      </c>
      <c r="BM89" s="17" t="s">
        <v>728</v>
      </c>
    </row>
    <row r="90" spans="2:65" s="1" customFormat="1" ht="16.5" customHeight="1">
      <c r="B90" s="139"/>
      <c r="C90" s="140" t="s">
        <v>150</v>
      </c>
      <c r="D90" s="140" t="s">
        <v>130</v>
      </c>
      <c r="E90" s="141" t="s">
        <v>729</v>
      </c>
      <c r="F90" s="142" t="s">
        <v>730</v>
      </c>
      <c r="G90" s="143" t="s">
        <v>716</v>
      </c>
      <c r="H90" s="144">
        <v>1</v>
      </c>
      <c r="I90" s="145"/>
      <c r="J90" s="146">
        <f>ROUND(I90*H90,2)</f>
        <v>0</v>
      </c>
      <c r="K90" s="142" t="s">
        <v>3</v>
      </c>
      <c r="L90" s="31"/>
      <c r="M90" s="147" t="s">
        <v>3</v>
      </c>
      <c r="N90" s="148" t="s">
        <v>50</v>
      </c>
      <c r="O90" s="50"/>
      <c r="P90" s="149">
        <f>O90*H90</f>
        <v>0</v>
      </c>
      <c r="Q90" s="149">
        <v>0</v>
      </c>
      <c r="R90" s="149">
        <f>Q90*H90</f>
        <v>0</v>
      </c>
      <c r="S90" s="149">
        <v>0</v>
      </c>
      <c r="T90" s="150">
        <f>S90*H90</f>
        <v>0</v>
      </c>
      <c r="AR90" s="17" t="s">
        <v>717</v>
      </c>
      <c r="AT90" s="17" t="s">
        <v>130</v>
      </c>
      <c r="AU90" s="17" t="s">
        <v>89</v>
      </c>
      <c r="AY90" s="17" t="s">
        <v>128</v>
      </c>
      <c r="BE90" s="151">
        <f>IF(N90="základní",J90,0)</f>
        <v>0</v>
      </c>
      <c r="BF90" s="151">
        <f>IF(N90="snížená",J90,0)</f>
        <v>0</v>
      </c>
      <c r="BG90" s="151">
        <f>IF(N90="zákl. přenesená",J90,0)</f>
        <v>0</v>
      </c>
      <c r="BH90" s="151">
        <f>IF(N90="sníž. přenesená",J90,0)</f>
        <v>0</v>
      </c>
      <c r="BI90" s="151">
        <f>IF(N90="nulová",J90,0)</f>
        <v>0</v>
      </c>
      <c r="BJ90" s="17" t="s">
        <v>23</v>
      </c>
      <c r="BK90" s="151">
        <f>ROUND(I90*H90,2)</f>
        <v>0</v>
      </c>
      <c r="BL90" s="17" t="s">
        <v>717</v>
      </c>
      <c r="BM90" s="17" t="s">
        <v>731</v>
      </c>
    </row>
    <row r="91" spans="2:65" s="1" customFormat="1" ht="28.8">
      <c r="B91" s="31"/>
      <c r="D91" s="152" t="s">
        <v>183</v>
      </c>
      <c r="F91" s="153" t="s">
        <v>732</v>
      </c>
      <c r="I91" s="85"/>
      <c r="L91" s="31"/>
      <c r="M91" s="154"/>
      <c r="N91" s="50"/>
      <c r="O91" s="50"/>
      <c r="P91" s="50"/>
      <c r="Q91" s="50"/>
      <c r="R91" s="50"/>
      <c r="S91" s="50"/>
      <c r="T91" s="51"/>
      <c r="AT91" s="17" t="s">
        <v>183</v>
      </c>
      <c r="AU91" s="17" t="s">
        <v>89</v>
      </c>
    </row>
    <row r="92" spans="2:65" s="1" customFormat="1" ht="16.5" customHeight="1">
      <c r="B92" s="139"/>
      <c r="C92" s="140" t="s">
        <v>159</v>
      </c>
      <c r="D92" s="140" t="s">
        <v>130</v>
      </c>
      <c r="E92" s="141" t="s">
        <v>733</v>
      </c>
      <c r="F92" s="142" t="s">
        <v>734</v>
      </c>
      <c r="G92" s="143" t="s">
        <v>716</v>
      </c>
      <c r="H92" s="144">
        <v>1</v>
      </c>
      <c r="I92" s="145"/>
      <c r="J92" s="146">
        <f>ROUND(I92*H92,2)</f>
        <v>0</v>
      </c>
      <c r="K92" s="142" t="s">
        <v>3</v>
      </c>
      <c r="L92" s="31"/>
      <c r="M92" s="147" t="s">
        <v>3</v>
      </c>
      <c r="N92" s="148" t="s">
        <v>50</v>
      </c>
      <c r="O92" s="50"/>
      <c r="P92" s="149">
        <f>O92*H92</f>
        <v>0</v>
      </c>
      <c r="Q92" s="149">
        <v>0</v>
      </c>
      <c r="R92" s="149">
        <f>Q92*H92</f>
        <v>0</v>
      </c>
      <c r="S92" s="149">
        <v>0</v>
      </c>
      <c r="T92" s="150">
        <f>S92*H92</f>
        <v>0</v>
      </c>
      <c r="AR92" s="17" t="s">
        <v>717</v>
      </c>
      <c r="AT92" s="17" t="s">
        <v>130</v>
      </c>
      <c r="AU92" s="17" t="s">
        <v>89</v>
      </c>
      <c r="AY92" s="17" t="s">
        <v>128</v>
      </c>
      <c r="BE92" s="151">
        <f>IF(N92="základní",J92,0)</f>
        <v>0</v>
      </c>
      <c r="BF92" s="151">
        <f>IF(N92="snížená",J92,0)</f>
        <v>0</v>
      </c>
      <c r="BG92" s="151">
        <f>IF(N92="zákl. přenesená",J92,0)</f>
        <v>0</v>
      </c>
      <c r="BH92" s="151">
        <f>IF(N92="sníž. přenesená",J92,0)</f>
        <v>0</v>
      </c>
      <c r="BI92" s="151">
        <f>IF(N92="nulová",J92,0)</f>
        <v>0</v>
      </c>
      <c r="BJ92" s="17" t="s">
        <v>23</v>
      </c>
      <c r="BK92" s="151">
        <f>ROUND(I92*H92,2)</f>
        <v>0</v>
      </c>
      <c r="BL92" s="17" t="s">
        <v>717</v>
      </c>
      <c r="BM92" s="17" t="s">
        <v>735</v>
      </c>
    </row>
    <row r="93" spans="2:65" s="1" customFormat="1" ht="28.8">
      <c r="B93" s="31"/>
      <c r="D93" s="152" t="s">
        <v>183</v>
      </c>
      <c r="F93" s="153" t="s">
        <v>736</v>
      </c>
      <c r="I93" s="85"/>
      <c r="L93" s="31"/>
      <c r="M93" s="154"/>
      <c r="N93" s="50"/>
      <c r="O93" s="50"/>
      <c r="P93" s="50"/>
      <c r="Q93" s="50"/>
      <c r="R93" s="50"/>
      <c r="S93" s="50"/>
      <c r="T93" s="51"/>
      <c r="AT93" s="17" t="s">
        <v>183</v>
      </c>
      <c r="AU93" s="17" t="s">
        <v>89</v>
      </c>
    </row>
    <row r="94" spans="2:65" s="1" customFormat="1" ht="16.5" customHeight="1">
      <c r="B94" s="139"/>
      <c r="C94" s="140" t="s">
        <v>163</v>
      </c>
      <c r="D94" s="140" t="s">
        <v>130</v>
      </c>
      <c r="E94" s="141" t="s">
        <v>737</v>
      </c>
      <c r="F94" s="142" t="s">
        <v>738</v>
      </c>
      <c r="G94" s="143" t="s">
        <v>716</v>
      </c>
      <c r="H94" s="144">
        <v>1</v>
      </c>
      <c r="I94" s="145"/>
      <c r="J94" s="146">
        <f>ROUND(I94*H94,2)</f>
        <v>0</v>
      </c>
      <c r="K94" s="142" t="s">
        <v>3</v>
      </c>
      <c r="L94" s="31"/>
      <c r="M94" s="147" t="s">
        <v>3</v>
      </c>
      <c r="N94" s="148" t="s">
        <v>50</v>
      </c>
      <c r="O94" s="50"/>
      <c r="P94" s="149">
        <f>O94*H94</f>
        <v>0</v>
      </c>
      <c r="Q94" s="149">
        <v>0</v>
      </c>
      <c r="R94" s="149">
        <f>Q94*H94</f>
        <v>0</v>
      </c>
      <c r="S94" s="149">
        <v>0</v>
      </c>
      <c r="T94" s="150">
        <f>S94*H94</f>
        <v>0</v>
      </c>
      <c r="AR94" s="17" t="s">
        <v>717</v>
      </c>
      <c r="AT94" s="17" t="s">
        <v>130</v>
      </c>
      <c r="AU94" s="17" t="s">
        <v>89</v>
      </c>
      <c r="AY94" s="17" t="s">
        <v>128</v>
      </c>
      <c r="BE94" s="151">
        <f>IF(N94="základní",J94,0)</f>
        <v>0</v>
      </c>
      <c r="BF94" s="151">
        <f>IF(N94="snížená",J94,0)</f>
        <v>0</v>
      </c>
      <c r="BG94" s="151">
        <f>IF(N94="zákl. přenesená",J94,0)</f>
        <v>0</v>
      </c>
      <c r="BH94" s="151">
        <f>IF(N94="sníž. přenesená",J94,0)</f>
        <v>0</v>
      </c>
      <c r="BI94" s="151">
        <f>IF(N94="nulová",J94,0)</f>
        <v>0</v>
      </c>
      <c r="BJ94" s="17" t="s">
        <v>23</v>
      </c>
      <c r="BK94" s="151">
        <f>ROUND(I94*H94,2)</f>
        <v>0</v>
      </c>
      <c r="BL94" s="17" t="s">
        <v>717</v>
      </c>
      <c r="BM94" s="17" t="s">
        <v>739</v>
      </c>
    </row>
    <row r="95" spans="2:65" s="1" customFormat="1" ht="16.5" customHeight="1">
      <c r="B95" s="139"/>
      <c r="C95" s="140" t="s">
        <v>173</v>
      </c>
      <c r="D95" s="140" t="s">
        <v>130</v>
      </c>
      <c r="E95" s="141" t="s">
        <v>740</v>
      </c>
      <c r="F95" s="142" t="s">
        <v>741</v>
      </c>
      <c r="G95" s="143" t="s">
        <v>716</v>
      </c>
      <c r="H95" s="144">
        <v>1</v>
      </c>
      <c r="I95" s="145"/>
      <c r="J95" s="146">
        <f>ROUND(I95*H95,2)</f>
        <v>0</v>
      </c>
      <c r="K95" s="142" t="s">
        <v>3</v>
      </c>
      <c r="L95" s="31"/>
      <c r="M95" s="199" t="s">
        <v>3</v>
      </c>
      <c r="N95" s="200" t="s">
        <v>50</v>
      </c>
      <c r="O95" s="201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17" t="s">
        <v>742</v>
      </c>
      <c r="AT95" s="17" t="s">
        <v>130</v>
      </c>
      <c r="AU95" s="17" t="s">
        <v>89</v>
      </c>
      <c r="AY95" s="17" t="s">
        <v>128</v>
      </c>
      <c r="BE95" s="151">
        <f>IF(N95="základní",J95,0)</f>
        <v>0</v>
      </c>
      <c r="BF95" s="151">
        <f>IF(N95="snížená",J95,0)</f>
        <v>0</v>
      </c>
      <c r="BG95" s="151">
        <f>IF(N95="zákl. přenesená",J95,0)</f>
        <v>0</v>
      </c>
      <c r="BH95" s="151">
        <f>IF(N95="sníž. přenesená",J95,0)</f>
        <v>0</v>
      </c>
      <c r="BI95" s="151">
        <f>IF(N95="nulová",J95,0)</f>
        <v>0</v>
      </c>
      <c r="BJ95" s="17" t="s">
        <v>23</v>
      </c>
      <c r="BK95" s="151">
        <f>ROUND(I95*H95,2)</f>
        <v>0</v>
      </c>
      <c r="BL95" s="17" t="s">
        <v>742</v>
      </c>
      <c r="BM95" s="17" t="s">
        <v>743</v>
      </c>
    </row>
    <row r="96" spans="2:65" s="1" customFormat="1" ht="6.9" customHeight="1">
      <c r="B96" s="40"/>
      <c r="C96" s="41"/>
      <c r="D96" s="41"/>
      <c r="E96" s="41"/>
      <c r="F96" s="41"/>
      <c r="G96" s="41"/>
      <c r="H96" s="41"/>
      <c r="I96" s="101"/>
      <c r="J96" s="41"/>
      <c r="K96" s="41"/>
      <c r="L96" s="31"/>
    </row>
  </sheetData>
  <autoFilter ref="C80:K95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Normal="100" workbookViewId="0"/>
  </sheetViews>
  <sheetFormatPr defaultRowHeight="10.199999999999999"/>
  <cols>
    <col min="1" max="1" width="8.28515625" style="204" customWidth="1"/>
    <col min="2" max="2" width="1.7109375" style="204" customWidth="1"/>
    <col min="3" max="4" width="5" style="204" customWidth="1"/>
    <col min="5" max="5" width="11.7109375" style="204" customWidth="1"/>
    <col min="6" max="6" width="9.140625" style="204" customWidth="1"/>
    <col min="7" max="7" width="5" style="204" customWidth="1"/>
    <col min="8" max="8" width="77.85546875" style="204" customWidth="1"/>
    <col min="9" max="10" width="20" style="204" customWidth="1"/>
    <col min="11" max="11" width="1.7109375" style="204" customWidth="1"/>
  </cols>
  <sheetData>
    <row r="1" spans="2:11" ht="37.5" customHeight="1"/>
    <row r="2" spans="2:1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5" customFormat="1" ht="45" customHeight="1">
      <c r="B3" s="208"/>
      <c r="C3" s="325" t="s">
        <v>744</v>
      </c>
      <c r="D3" s="325"/>
      <c r="E3" s="325"/>
      <c r="F3" s="325"/>
      <c r="G3" s="325"/>
      <c r="H3" s="325"/>
      <c r="I3" s="325"/>
      <c r="J3" s="325"/>
      <c r="K3" s="209"/>
    </row>
    <row r="4" spans="2:11" ht="25.5" customHeight="1">
      <c r="B4" s="210"/>
      <c r="C4" s="328" t="s">
        <v>745</v>
      </c>
      <c r="D4" s="328"/>
      <c r="E4" s="328"/>
      <c r="F4" s="328"/>
      <c r="G4" s="328"/>
      <c r="H4" s="328"/>
      <c r="I4" s="328"/>
      <c r="J4" s="328"/>
      <c r="K4" s="211"/>
    </row>
    <row r="5" spans="2:1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ht="15" customHeight="1">
      <c r="B6" s="210"/>
      <c r="C6" s="326" t="s">
        <v>746</v>
      </c>
      <c r="D6" s="326"/>
      <c r="E6" s="326"/>
      <c r="F6" s="326"/>
      <c r="G6" s="326"/>
      <c r="H6" s="326"/>
      <c r="I6" s="326"/>
      <c r="J6" s="326"/>
      <c r="K6" s="211"/>
    </row>
    <row r="7" spans="2:11" ht="15" customHeight="1">
      <c r="B7" s="214"/>
      <c r="C7" s="326" t="s">
        <v>747</v>
      </c>
      <c r="D7" s="326"/>
      <c r="E7" s="326"/>
      <c r="F7" s="326"/>
      <c r="G7" s="326"/>
      <c r="H7" s="326"/>
      <c r="I7" s="326"/>
      <c r="J7" s="326"/>
      <c r="K7" s="211"/>
    </row>
    <row r="8" spans="2:1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ht="15" customHeight="1">
      <c r="B9" s="214"/>
      <c r="C9" s="326" t="s">
        <v>748</v>
      </c>
      <c r="D9" s="326"/>
      <c r="E9" s="326"/>
      <c r="F9" s="326"/>
      <c r="G9" s="326"/>
      <c r="H9" s="326"/>
      <c r="I9" s="326"/>
      <c r="J9" s="326"/>
      <c r="K9" s="211"/>
    </row>
    <row r="10" spans="2:11" ht="15" customHeight="1">
      <c r="B10" s="214"/>
      <c r="C10" s="213"/>
      <c r="D10" s="326" t="s">
        <v>749</v>
      </c>
      <c r="E10" s="326"/>
      <c r="F10" s="326"/>
      <c r="G10" s="326"/>
      <c r="H10" s="326"/>
      <c r="I10" s="326"/>
      <c r="J10" s="326"/>
      <c r="K10" s="211"/>
    </row>
    <row r="11" spans="2:11" ht="15" customHeight="1">
      <c r="B11" s="214"/>
      <c r="C11" s="215"/>
      <c r="D11" s="326" t="s">
        <v>750</v>
      </c>
      <c r="E11" s="326"/>
      <c r="F11" s="326"/>
      <c r="G11" s="326"/>
      <c r="H11" s="326"/>
      <c r="I11" s="326"/>
      <c r="J11" s="326"/>
      <c r="K11" s="211"/>
    </row>
    <row r="12" spans="2:1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ht="15" customHeight="1">
      <c r="B13" s="214"/>
      <c r="C13" s="215"/>
      <c r="D13" s="216" t="s">
        <v>751</v>
      </c>
      <c r="E13" s="213"/>
      <c r="F13" s="213"/>
      <c r="G13" s="213"/>
      <c r="H13" s="213"/>
      <c r="I13" s="213"/>
      <c r="J13" s="213"/>
      <c r="K13" s="211"/>
    </row>
    <row r="14" spans="2:1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ht="15" customHeight="1">
      <c r="B15" s="214"/>
      <c r="C15" s="215"/>
      <c r="D15" s="326" t="s">
        <v>752</v>
      </c>
      <c r="E15" s="326"/>
      <c r="F15" s="326"/>
      <c r="G15" s="326"/>
      <c r="H15" s="326"/>
      <c r="I15" s="326"/>
      <c r="J15" s="326"/>
      <c r="K15" s="211"/>
    </row>
    <row r="16" spans="2:11" ht="15" customHeight="1">
      <c r="B16" s="214"/>
      <c r="C16" s="215"/>
      <c r="D16" s="326" t="s">
        <v>753</v>
      </c>
      <c r="E16" s="326"/>
      <c r="F16" s="326"/>
      <c r="G16" s="326"/>
      <c r="H16" s="326"/>
      <c r="I16" s="326"/>
      <c r="J16" s="326"/>
      <c r="K16" s="211"/>
    </row>
    <row r="17" spans="2:11" ht="15" customHeight="1">
      <c r="B17" s="214"/>
      <c r="C17" s="215"/>
      <c r="D17" s="326" t="s">
        <v>754</v>
      </c>
      <c r="E17" s="326"/>
      <c r="F17" s="326"/>
      <c r="G17" s="326"/>
      <c r="H17" s="326"/>
      <c r="I17" s="326"/>
      <c r="J17" s="326"/>
      <c r="K17" s="211"/>
    </row>
    <row r="18" spans="2:11" ht="15" customHeight="1">
      <c r="B18" s="214"/>
      <c r="C18" s="215"/>
      <c r="D18" s="215"/>
      <c r="E18" s="217" t="s">
        <v>86</v>
      </c>
      <c r="F18" s="326" t="s">
        <v>755</v>
      </c>
      <c r="G18" s="326"/>
      <c r="H18" s="326"/>
      <c r="I18" s="326"/>
      <c r="J18" s="326"/>
      <c r="K18" s="211"/>
    </row>
    <row r="19" spans="2:11" ht="15" customHeight="1">
      <c r="B19" s="214"/>
      <c r="C19" s="215"/>
      <c r="D19" s="215"/>
      <c r="E19" s="217" t="s">
        <v>756</v>
      </c>
      <c r="F19" s="326" t="s">
        <v>757</v>
      </c>
      <c r="G19" s="326"/>
      <c r="H19" s="326"/>
      <c r="I19" s="326"/>
      <c r="J19" s="326"/>
      <c r="K19" s="211"/>
    </row>
    <row r="20" spans="2:11" ht="15" customHeight="1">
      <c r="B20" s="214"/>
      <c r="C20" s="215"/>
      <c r="D20" s="215"/>
      <c r="E20" s="217" t="s">
        <v>758</v>
      </c>
      <c r="F20" s="326" t="s">
        <v>759</v>
      </c>
      <c r="G20" s="326"/>
      <c r="H20" s="326"/>
      <c r="I20" s="326"/>
      <c r="J20" s="326"/>
      <c r="K20" s="211"/>
    </row>
    <row r="21" spans="2:11" ht="15" customHeight="1">
      <c r="B21" s="214"/>
      <c r="C21" s="215"/>
      <c r="D21" s="215"/>
      <c r="E21" s="217" t="s">
        <v>760</v>
      </c>
      <c r="F21" s="326" t="s">
        <v>761</v>
      </c>
      <c r="G21" s="326"/>
      <c r="H21" s="326"/>
      <c r="I21" s="326"/>
      <c r="J21" s="326"/>
      <c r="K21" s="211"/>
    </row>
    <row r="22" spans="2:11" ht="15" customHeight="1">
      <c r="B22" s="214"/>
      <c r="C22" s="215"/>
      <c r="D22" s="215"/>
      <c r="E22" s="217" t="s">
        <v>92</v>
      </c>
      <c r="F22" s="326" t="s">
        <v>762</v>
      </c>
      <c r="G22" s="326"/>
      <c r="H22" s="326"/>
      <c r="I22" s="326"/>
      <c r="J22" s="326"/>
      <c r="K22" s="211"/>
    </row>
    <row r="23" spans="2:11" ht="15" customHeight="1">
      <c r="B23" s="214"/>
      <c r="C23" s="215"/>
      <c r="D23" s="215"/>
      <c r="E23" s="217" t="s">
        <v>763</v>
      </c>
      <c r="F23" s="326" t="s">
        <v>764</v>
      </c>
      <c r="G23" s="326"/>
      <c r="H23" s="326"/>
      <c r="I23" s="326"/>
      <c r="J23" s="326"/>
      <c r="K23" s="211"/>
    </row>
    <row r="24" spans="2:1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ht="15" customHeight="1">
      <c r="B25" s="214"/>
      <c r="C25" s="326" t="s">
        <v>765</v>
      </c>
      <c r="D25" s="326"/>
      <c r="E25" s="326"/>
      <c r="F25" s="326"/>
      <c r="G25" s="326"/>
      <c r="H25" s="326"/>
      <c r="I25" s="326"/>
      <c r="J25" s="326"/>
      <c r="K25" s="211"/>
    </row>
    <row r="26" spans="2:11" ht="15" customHeight="1">
      <c r="B26" s="214"/>
      <c r="C26" s="326" t="s">
        <v>766</v>
      </c>
      <c r="D26" s="326"/>
      <c r="E26" s="326"/>
      <c r="F26" s="326"/>
      <c r="G26" s="326"/>
      <c r="H26" s="326"/>
      <c r="I26" s="326"/>
      <c r="J26" s="326"/>
      <c r="K26" s="211"/>
    </row>
    <row r="27" spans="2:11" ht="15" customHeight="1">
      <c r="B27" s="214"/>
      <c r="C27" s="213"/>
      <c r="D27" s="326" t="s">
        <v>767</v>
      </c>
      <c r="E27" s="326"/>
      <c r="F27" s="326"/>
      <c r="G27" s="326"/>
      <c r="H27" s="326"/>
      <c r="I27" s="326"/>
      <c r="J27" s="326"/>
      <c r="K27" s="211"/>
    </row>
    <row r="28" spans="2:11" ht="15" customHeight="1">
      <c r="B28" s="214"/>
      <c r="C28" s="215"/>
      <c r="D28" s="326" t="s">
        <v>768</v>
      </c>
      <c r="E28" s="326"/>
      <c r="F28" s="326"/>
      <c r="G28" s="326"/>
      <c r="H28" s="326"/>
      <c r="I28" s="326"/>
      <c r="J28" s="326"/>
      <c r="K28" s="211"/>
    </row>
    <row r="29" spans="2:1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ht="15" customHeight="1">
      <c r="B30" s="214"/>
      <c r="C30" s="215"/>
      <c r="D30" s="326" t="s">
        <v>769</v>
      </c>
      <c r="E30" s="326"/>
      <c r="F30" s="326"/>
      <c r="G30" s="326"/>
      <c r="H30" s="326"/>
      <c r="I30" s="326"/>
      <c r="J30" s="326"/>
      <c r="K30" s="211"/>
    </row>
    <row r="31" spans="2:11" ht="15" customHeight="1">
      <c r="B31" s="214"/>
      <c r="C31" s="215"/>
      <c r="D31" s="326" t="s">
        <v>770</v>
      </c>
      <c r="E31" s="326"/>
      <c r="F31" s="326"/>
      <c r="G31" s="326"/>
      <c r="H31" s="326"/>
      <c r="I31" s="326"/>
      <c r="J31" s="326"/>
      <c r="K31" s="211"/>
    </row>
    <row r="32" spans="2:1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ht="15" customHeight="1">
      <c r="B33" s="214"/>
      <c r="C33" s="215"/>
      <c r="D33" s="326" t="s">
        <v>771</v>
      </c>
      <c r="E33" s="326"/>
      <c r="F33" s="326"/>
      <c r="G33" s="326"/>
      <c r="H33" s="326"/>
      <c r="I33" s="326"/>
      <c r="J33" s="326"/>
      <c r="K33" s="211"/>
    </row>
    <row r="34" spans="2:11" ht="15" customHeight="1">
      <c r="B34" s="214"/>
      <c r="C34" s="215"/>
      <c r="D34" s="326" t="s">
        <v>772</v>
      </c>
      <c r="E34" s="326"/>
      <c r="F34" s="326"/>
      <c r="G34" s="326"/>
      <c r="H34" s="326"/>
      <c r="I34" s="326"/>
      <c r="J34" s="326"/>
      <c r="K34" s="211"/>
    </row>
    <row r="35" spans="2:11" ht="15" customHeight="1">
      <c r="B35" s="214"/>
      <c r="C35" s="215"/>
      <c r="D35" s="326" t="s">
        <v>773</v>
      </c>
      <c r="E35" s="326"/>
      <c r="F35" s="326"/>
      <c r="G35" s="326"/>
      <c r="H35" s="326"/>
      <c r="I35" s="326"/>
      <c r="J35" s="326"/>
      <c r="K35" s="211"/>
    </row>
    <row r="36" spans="2:11" ht="15" customHeight="1">
      <c r="B36" s="214"/>
      <c r="C36" s="215"/>
      <c r="D36" s="213"/>
      <c r="E36" s="216" t="s">
        <v>114</v>
      </c>
      <c r="F36" s="213"/>
      <c r="G36" s="326" t="s">
        <v>774</v>
      </c>
      <c r="H36" s="326"/>
      <c r="I36" s="326"/>
      <c r="J36" s="326"/>
      <c r="K36" s="211"/>
    </row>
    <row r="37" spans="2:11" ht="30.75" customHeight="1">
      <c r="B37" s="214"/>
      <c r="C37" s="215"/>
      <c r="D37" s="213"/>
      <c r="E37" s="216" t="s">
        <v>775</v>
      </c>
      <c r="F37" s="213"/>
      <c r="G37" s="326" t="s">
        <v>776</v>
      </c>
      <c r="H37" s="326"/>
      <c r="I37" s="326"/>
      <c r="J37" s="326"/>
      <c r="K37" s="211"/>
    </row>
    <row r="38" spans="2:11" ht="15" customHeight="1">
      <c r="B38" s="214"/>
      <c r="C38" s="215"/>
      <c r="D38" s="213"/>
      <c r="E38" s="216" t="s">
        <v>60</v>
      </c>
      <c r="F38" s="213"/>
      <c r="G38" s="326" t="s">
        <v>777</v>
      </c>
      <c r="H38" s="326"/>
      <c r="I38" s="326"/>
      <c r="J38" s="326"/>
      <c r="K38" s="211"/>
    </row>
    <row r="39" spans="2:11" ht="15" customHeight="1">
      <c r="B39" s="214"/>
      <c r="C39" s="215"/>
      <c r="D39" s="213"/>
      <c r="E39" s="216" t="s">
        <v>61</v>
      </c>
      <c r="F39" s="213"/>
      <c r="G39" s="326" t="s">
        <v>778</v>
      </c>
      <c r="H39" s="326"/>
      <c r="I39" s="326"/>
      <c r="J39" s="326"/>
      <c r="K39" s="211"/>
    </row>
    <row r="40" spans="2:11" ht="15" customHeight="1">
      <c r="B40" s="214"/>
      <c r="C40" s="215"/>
      <c r="D40" s="213"/>
      <c r="E40" s="216" t="s">
        <v>115</v>
      </c>
      <c r="F40" s="213"/>
      <c r="G40" s="326" t="s">
        <v>779</v>
      </c>
      <c r="H40" s="326"/>
      <c r="I40" s="326"/>
      <c r="J40" s="326"/>
      <c r="K40" s="211"/>
    </row>
    <row r="41" spans="2:11" ht="15" customHeight="1">
      <c r="B41" s="214"/>
      <c r="C41" s="215"/>
      <c r="D41" s="213"/>
      <c r="E41" s="216" t="s">
        <v>116</v>
      </c>
      <c r="F41" s="213"/>
      <c r="G41" s="326" t="s">
        <v>780</v>
      </c>
      <c r="H41" s="326"/>
      <c r="I41" s="326"/>
      <c r="J41" s="326"/>
      <c r="K41" s="211"/>
    </row>
    <row r="42" spans="2:11" ht="15" customHeight="1">
      <c r="B42" s="214"/>
      <c r="C42" s="215"/>
      <c r="D42" s="213"/>
      <c r="E42" s="216" t="s">
        <v>781</v>
      </c>
      <c r="F42" s="213"/>
      <c r="G42" s="326" t="s">
        <v>782</v>
      </c>
      <c r="H42" s="326"/>
      <c r="I42" s="326"/>
      <c r="J42" s="326"/>
      <c r="K42" s="211"/>
    </row>
    <row r="43" spans="2:11" ht="15" customHeight="1">
      <c r="B43" s="214"/>
      <c r="C43" s="215"/>
      <c r="D43" s="213"/>
      <c r="E43" s="216"/>
      <c r="F43" s="213"/>
      <c r="G43" s="326" t="s">
        <v>783</v>
      </c>
      <c r="H43" s="326"/>
      <c r="I43" s="326"/>
      <c r="J43" s="326"/>
      <c r="K43" s="211"/>
    </row>
    <row r="44" spans="2:11" ht="15" customHeight="1">
      <c r="B44" s="214"/>
      <c r="C44" s="215"/>
      <c r="D44" s="213"/>
      <c r="E44" s="216" t="s">
        <v>784</v>
      </c>
      <c r="F44" s="213"/>
      <c r="G44" s="326" t="s">
        <v>785</v>
      </c>
      <c r="H44" s="326"/>
      <c r="I44" s="326"/>
      <c r="J44" s="326"/>
      <c r="K44" s="211"/>
    </row>
    <row r="45" spans="2:11" ht="15" customHeight="1">
      <c r="B45" s="214"/>
      <c r="C45" s="215"/>
      <c r="D45" s="213"/>
      <c r="E45" s="216" t="s">
        <v>118</v>
      </c>
      <c r="F45" s="213"/>
      <c r="G45" s="326" t="s">
        <v>786</v>
      </c>
      <c r="H45" s="326"/>
      <c r="I45" s="326"/>
      <c r="J45" s="326"/>
      <c r="K45" s="211"/>
    </row>
    <row r="46" spans="2:1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ht="15" customHeight="1">
      <c r="B47" s="214"/>
      <c r="C47" s="215"/>
      <c r="D47" s="326" t="s">
        <v>787</v>
      </c>
      <c r="E47" s="326"/>
      <c r="F47" s="326"/>
      <c r="G47" s="326"/>
      <c r="H47" s="326"/>
      <c r="I47" s="326"/>
      <c r="J47" s="326"/>
      <c r="K47" s="211"/>
    </row>
    <row r="48" spans="2:11" ht="15" customHeight="1">
      <c r="B48" s="214"/>
      <c r="C48" s="215"/>
      <c r="D48" s="215"/>
      <c r="E48" s="326" t="s">
        <v>788</v>
      </c>
      <c r="F48" s="326"/>
      <c r="G48" s="326"/>
      <c r="H48" s="326"/>
      <c r="I48" s="326"/>
      <c r="J48" s="326"/>
      <c r="K48" s="211"/>
    </row>
    <row r="49" spans="2:11" ht="15" customHeight="1">
      <c r="B49" s="214"/>
      <c r="C49" s="215"/>
      <c r="D49" s="215"/>
      <c r="E49" s="326" t="s">
        <v>789</v>
      </c>
      <c r="F49" s="326"/>
      <c r="G49" s="326"/>
      <c r="H49" s="326"/>
      <c r="I49" s="326"/>
      <c r="J49" s="326"/>
      <c r="K49" s="211"/>
    </row>
    <row r="50" spans="2:11" ht="15" customHeight="1">
      <c r="B50" s="214"/>
      <c r="C50" s="215"/>
      <c r="D50" s="215"/>
      <c r="E50" s="326" t="s">
        <v>790</v>
      </c>
      <c r="F50" s="326"/>
      <c r="G50" s="326"/>
      <c r="H50" s="326"/>
      <c r="I50" s="326"/>
      <c r="J50" s="326"/>
      <c r="K50" s="211"/>
    </row>
    <row r="51" spans="2:11" ht="15" customHeight="1">
      <c r="B51" s="214"/>
      <c r="C51" s="215"/>
      <c r="D51" s="326" t="s">
        <v>791</v>
      </c>
      <c r="E51" s="326"/>
      <c r="F51" s="326"/>
      <c r="G51" s="326"/>
      <c r="H51" s="326"/>
      <c r="I51" s="326"/>
      <c r="J51" s="326"/>
      <c r="K51" s="211"/>
    </row>
    <row r="52" spans="2:11" ht="25.5" customHeight="1">
      <c r="B52" s="210"/>
      <c r="C52" s="328" t="s">
        <v>792</v>
      </c>
      <c r="D52" s="328"/>
      <c r="E52" s="328"/>
      <c r="F52" s="328"/>
      <c r="G52" s="328"/>
      <c r="H52" s="328"/>
      <c r="I52" s="328"/>
      <c r="J52" s="328"/>
      <c r="K52" s="211"/>
    </row>
    <row r="53" spans="2:1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ht="15" customHeight="1">
      <c r="B54" s="210"/>
      <c r="C54" s="326" t="s">
        <v>793</v>
      </c>
      <c r="D54" s="326"/>
      <c r="E54" s="326"/>
      <c r="F54" s="326"/>
      <c r="G54" s="326"/>
      <c r="H54" s="326"/>
      <c r="I54" s="326"/>
      <c r="J54" s="326"/>
      <c r="K54" s="211"/>
    </row>
    <row r="55" spans="2:11" ht="15" customHeight="1">
      <c r="B55" s="210"/>
      <c r="C55" s="326" t="s">
        <v>794</v>
      </c>
      <c r="D55" s="326"/>
      <c r="E55" s="326"/>
      <c r="F55" s="326"/>
      <c r="G55" s="326"/>
      <c r="H55" s="326"/>
      <c r="I55" s="326"/>
      <c r="J55" s="326"/>
      <c r="K55" s="211"/>
    </row>
    <row r="56" spans="2:1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ht="15" customHeight="1">
      <c r="B57" s="210"/>
      <c r="C57" s="326" t="s">
        <v>795</v>
      </c>
      <c r="D57" s="326"/>
      <c r="E57" s="326"/>
      <c r="F57" s="326"/>
      <c r="G57" s="326"/>
      <c r="H57" s="326"/>
      <c r="I57" s="326"/>
      <c r="J57" s="326"/>
      <c r="K57" s="211"/>
    </row>
    <row r="58" spans="2:11" ht="15" customHeight="1">
      <c r="B58" s="210"/>
      <c r="C58" s="215"/>
      <c r="D58" s="326" t="s">
        <v>796</v>
      </c>
      <c r="E58" s="326"/>
      <c r="F58" s="326"/>
      <c r="G58" s="326"/>
      <c r="H58" s="326"/>
      <c r="I58" s="326"/>
      <c r="J58" s="326"/>
      <c r="K58" s="211"/>
    </row>
    <row r="59" spans="2:11" ht="15" customHeight="1">
      <c r="B59" s="210"/>
      <c r="C59" s="215"/>
      <c r="D59" s="326" t="s">
        <v>797</v>
      </c>
      <c r="E59" s="326"/>
      <c r="F59" s="326"/>
      <c r="G59" s="326"/>
      <c r="H59" s="326"/>
      <c r="I59" s="326"/>
      <c r="J59" s="326"/>
      <c r="K59" s="211"/>
    </row>
    <row r="60" spans="2:11" ht="15" customHeight="1">
      <c r="B60" s="210"/>
      <c r="C60" s="215"/>
      <c r="D60" s="326" t="s">
        <v>798</v>
      </c>
      <c r="E60" s="326"/>
      <c r="F60" s="326"/>
      <c r="G60" s="326"/>
      <c r="H60" s="326"/>
      <c r="I60" s="326"/>
      <c r="J60" s="326"/>
      <c r="K60" s="211"/>
    </row>
    <row r="61" spans="2:11" ht="15" customHeight="1">
      <c r="B61" s="210"/>
      <c r="C61" s="215"/>
      <c r="D61" s="326" t="s">
        <v>799</v>
      </c>
      <c r="E61" s="326"/>
      <c r="F61" s="326"/>
      <c r="G61" s="326"/>
      <c r="H61" s="326"/>
      <c r="I61" s="326"/>
      <c r="J61" s="326"/>
      <c r="K61" s="211"/>
    </row>
    <row r="62" spans="2:11" ht="15" customHeight="1">
      <c r="B62" s="210"/>
      <c r="C62" s="215"/>
      <c r="D62" s="329" t="s">
        <v>800</v>
      </c>
      <c r="E62" s="329"/>
      <c r="F62" s="329"/>
      <c r="G62" s="329"/>
      <c r="H62" s="329"/>
      <c r="I62" s="329"/>
      <c r="J62" s="329"/>
      <c r="K62" s="211"/>
    </row>
    <row r="63" spans="2:11" ht="15" customHeight="1">
      <c r="B63" s="210"/>
      <c r="C63" s="215"/>
      <c r="D63" s="326" t="s">
        <v>801</v>
      </c>
      <c r="E63" s="326"/>
      <c r="F63" s="326"/>
      <c r="G63" s="326"/>
      <c r="H63" s="326"/>
      <c r="I63" s="326"/>
      <c r="J63" s="326"/>
      <c r="K63" s="211"/>
    </row>
    <row r="64" spans="2:1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ht="15" customHeight="1">
      <c r="B65" s="210"/>
      <c r="C65" s="215"/>
      <c r="D65" s="326" t="s">
        <v>802</v>
      </c>
      <c r="E65" s="326"/>
      <c r="F65" s="326"/>
      <c r="G65" s="326"/>
      <c r="H65" s="326"/>
      <c r="I65" s="326"/>
      <c r="J65" s="326"/>
      <c r="K65" s="211"/>
    </row>
    <row r="66" spans="2:11" ht="15" customHeight="1">
      <c r="B66" s="210"/>
      <c r="C66" s="215"/>
      <c r="D66" s="329" t="s">
        <v>803</v>
      </c>
      <c r="E66" s="329"/>
      <c r="F66" s="329"/>
      <c r="G66" s="329"/>
      <c r="H66" s="329"/>
      <c r="I66" s="329"/>
      <c r="J66" s="329"/>
      <c r="K66" s="211"/>
    </row>
    <row r="67" spans="2:11" ht="15" customHeight="1">
      <c r="B67" s="210"/>
      <c r="C67" s="215"/>
      <c r="D67" s="326" t="s">
        <v>804</v>
      </c>
      <c r="E67" s="326"/>
      <c r="F67" s="326"/>
      <c r="G67" s="326"/>
      <c r="H67" s="326"/>
      <c r="I67" s="326"/>
      <c r="J67" s="326"/>
      <c r="K67" s="211"/>
    </row>
    <row r="68" spans="2:11" ht="15" customHeight="1">
      <c r="B68" s="210"/>
      <c r="C68" s="215"/>
      <c r="D68" s="326" t="s">
        <v>805</v>
      </c>
      <c r="E68" s="326"/>
      <c r="F68" s="326"/>
      <c r="G68" s="326"/>
      <c r="H68" s="326"/>
      <c r="I68" s="326"/>
      <c r="J68" s="326"/>
      <c r="K68" s="211"/>
    </row>
    <row r="69" spans="2:11" ht="15" customHeight="1">
      <c r="B69" s="210"/>
      <c r="C69" s="215"/>
      <c r="D69" s="326" t="s">
        <v>806</v>
      </c>
      <c r="E69" s="326"/>
      <c r="F69" s="326"/>
      <c r="G69" s="326"/>
      <c r="H69" s="326"/>
      <c r="I69" s="326"/>
      <c r="J69" s="326"/>
      <c r="K69" s="211"/>
    </row>
    <row r="70" spans="2:11" ht="15" customHeight="1">
      <c r="B70" s="210"/>
      <c r="C70" s="215"/>
      <c r="D70" s="326" t="s">
        <v>807</v>
      </c>
      <c r="E70" s="326"/>
      <c r="F70" s="326"/>
      <c r="G70" s="326"/>
      <c r="H70" s="326"/>
      <c r="I70" s="326"/>
      <c r="J70" s="326"/>
      <c r="K70" s="211"/>
    </row>
    <row r="71" spans="2:1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ht="45" customHeight="1">
      <c r="B75" s="227"/>
      <c r="C75" s="327" t="s">
        <v>808</v>
      </c>
      <c r="D75" s="327"/>
      <c r="E75" s="327"/>
      <c r="F75" s="327"/>
      <c r="G75" s="327"/>
      <c r="H75" s="327"/>
      <c r="I75" s="327"/>
      <c r="J75" s="327"/>
      <c r="K75" s="228"/>
    </row>
    <row r="76" spans="2:11" ht="17.25" customHeight="1">
      <c r="B76" s="227"/>
      <c r="C76" s="229" t="s">
        <v>809</v>
      </c>
      <c r="D76" s="229"/>
      <c r="E76" s="229"/>
      <c r="F76" s="229" t="s">
        <v>810</v>
      </c>
      <c r="G76" s="230"/>
      <c r="H76" s="229" t="s">
        <v>61</v>
      </c>
      <c r="I76" s="229" t="s">
        <v>64</v>
      </c>
      <c r="J76" s="229" t="s">
        <v>811</v>
      </c>
      <c r="K76" s="228"/>
    </row>
    <row r="77" spans="2:11" ht="17.25" customHeight="1">
      <c r="B77" s="227"/>
      <c r="C77" s="231" t="s">
        <v>812</v>
      </c>
      <c r="D77" s="231"/>
      <c r="E77" s="231"/>
      <c r="F77" s="232" t="s">
        <v>813</v>
      </c>
      <c r="G77" s="233"/>
      <c r="H77" s="231"/>
      <c r="I77" s="231"/>
      <c r="J77" s="231" t="s">
        <v>814</v>
      </c>
      <c r="K77" s="228"/>
    </row>
    <row r="78" spans="2:1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ht="15" customHeight="1">
      <c r="B79" s="227"/>
      <c r="C79" s="216" t="s">
        <v>60</v>
      </c>
      <c r="D79" s="234"/>
      <c r="E79" s="234"/>
      <c r="F79" s="236" t="s">
        <v>815</v>
      </c>
      <c r="G79" s="235"/>
      <c r="H79" s="216" t="s">
        <v>816</v>
      </c>
      <c r="I79" s="216" t="s">
        <v>817</v>
      </c>
      <c r="J79" s="216">
        <v>20</v>
      </c>
      <c r="K79" s="228"/>
    </row>
    <row r="80" spans="2:11" ht="15" customHeight="1">
      <c r="B80" s="227"/>
      <c r="C80" s="216" t="s">
        <v>818</v>
      </c>
      <c r="D80" s="216"/>
      <c r="E80" s="216"/>
      <c r="F80" s="236" t="s">
        <v>815</v>
      </c>
      <c r="G80" s="235"/>
      <c r="H80" s="216" t="s">
        <v>819</v>
      </c>
      <c r="I80" s="216" t="s">
        <v>817</v>
      </c>
      <c r="J80" s="216">
        <v>120</v>
      </c>
      <c r="K80" s="228"/>
    </row>
    <row r="81" spans="2:11" ht="15" customHeight="1">
      <c r="B81" s="237"/>
      <c r="C81" s="216" t="s">
        <v>820</v>
      </c>
      <c r="D81" s="216"/>
      <c r="E81" s="216"/>
      <c r="F81" s="236" t="s">
        <v>821</v>
      </c>
      <c r="G81" s="235"/>
      <c r="H81" s="216" t="s">
        <v>822</v>
      </c>
      <c r="I81" s="216" t="s">
        <v>817</v>
      </c>
      <c r="J81" s="216">
        <v>50</v>
      </c>
      <c r="K81" s="228"/>
    </row>
    <row r="82" spans="2:11" ht="15" customHeight="1">
      <c r="B82" s="237"/>
      <c r="C82" s="216" t="s">
        <v>823</v>
      </c>
      <c r="D82" s="216"/>
      <c r="E82" s="216"/>
      <c r="F82" s="236" t="s">
        <v>815</v>
      </c>
      <c r="G82" s="235"/>
      <c r="H82" s="216" t="s">
        <v>824</v>
      </c>
      <c r="I82" s="216" t="s">
        <v>825</v>
      </c>
      <c r="J82" s="216"/>
      <c r="K82" s="228"/>
    </row>
    <row r="83" spans="2:11" ht="15" customHeight="1">
      <c r="B83" s="237"/>
      <c r="C83" s="238" t="s">
        <v>826</v>
      </c>
      <c r="D83" s="238"/>
      <c r="E83" s="238"/>
      <c r="F83" s="239" t="s">
        <v>821</v>
      </c>
      <c r="G83" s="238"/>
      <c r="H83" s="238" t="s">
        <v>827</v>
      </c>
      <c r="I83" s="238" t="s">
        <v>817</v>
      </c>
      <c r="J83" s="238">
        <v>15</v>
      </c>
      <c r="K83" s="228"/>
    </row>
    <row r="84" spans="2:11" ht="15" customHeight="1">
      <c r="B84" s="237"/>
      <c r="C84" s="238" t="s">
        <v>828</v>
      </c>
      <c r="D84" s="238"/>
      <c r="E84" s="238"/>
      <c r="F84" s="239" t="s">
        <v>821</v>
      </c>
      <c r="G84" s="238"/>
      <c r="H84" s="238" t="s">
        <v>829</v>
      </c>
      <c r="I84" s="238" t="s">
        <v>817</v>
      </c>
      <c r="J84" s="238">
        <v>15</v>
      </c>
      <c r="K84" s="228"/>
    </row>
    <row r="85" spans="2:11" ht="15" customHeight="1">
      <c r="B85" s="237"/>
      <c r="C85" s="238" t="s">
        <v>830</v>
      </c>
      <c r="D85" s="238"/>
      <c r="E85" s="238"/>
      <c r="F85" s="239" t="s">
        <v>821</v>
      </c>
      <c r="G85" s="238"/>
      <c r="H85" s="238" t="s">
        <v>831</v>
      </c>
      <c r="I85" s="238" t="s">
        <v>817</v>
      </c>
      <c r="J85" s="238">
        <v>20</v>
      </c>
      <c r="K85" s="228"/>
    </row>
    <row r="86" spans="2:11" ht="15" customHeight="1">
      <c r="B86" s="237"/>
      <c r="C86" s="238" t="s">
        <v>832</v>
      </c>
      <c r="D86" s="238"/>
      <c r="E86" s="238"/>
      <c r="F86" s="239" t="s">
        <v>821</v>
      </c>
      <c r="G86" s="238"/>
      <c r="H86" s="238" t="s">
        <v>833</v>
      </c>
      <c r="I86" s="238" t="s">
        <v>817</v>
      </c>
      <c r="J86" s="238">
        <v>20</v>
      </c>
      <c r="K86" s="228"/>
    </row>
    <row r="87" spans="2:11" ht="15" customHeight="1">
      <c r="B87" s="237"/>
      <c r="C87" s="216" t="s">
        <v>834</v>
      </c>
      <c r="D87" s="216"/>
      <c r="E87" s="216"/>
      <c r="F87" s="236" t="s">
        <v>821</v>
      </c>
      <c r="G87" s="235"/>
      <c r="H87" s="216" t="s">
        <v>835</v>
      </c>
      <c r="I87" s="216" t="s">
        <v>817</v>
      </c>
      <c r="J87" s="216">
        <v>50</v>
      </c>
      <c r="K87" s="228"/>
    </row>
    <row r="88" spans="2:11" ht="15" customHeight="1">
      <c r="B88" s="237"/>
      <c r="C88" s="216" t="s">
        <v>836</v>
      </c>
      <c r="D88" s="216"/>
      <c r="E88" s="216"/>
      <c r="F88" s="236" t="s">
        <v>821</v>
      </c>
      <c r="G88" s="235"/>
      <c r="H88" s="216" t="s">
        <v>837</v>
      </c>
      <c r="I88" s="216" t="s">
        <v>817</v>
      </c>
      <c r="J88" s="216">
        <v>20</v>
      </c>
      <c r="K88" s="228"/>
    </row>
    <row r="89" spans="2:11" ht="15" customHeight="1">
      <c r="B89" s="237"/>
      <c r="C89" s="216" t="s">
        <v>838</v>
      </c>
      <c r="D89" s="216"/>
      <c r="E89" s="216"/>
      <c r="F89" s="236" t="s">
        <v>821</v>
      </c>
      <c r="G89" s="235"/>
      <c r="H89" s="216" t="s">
        <v>839</v>
      </c>
      <c r="I89" s="216" t="s">
        <v>817</v>
      </c>
      <c r="J89" s="216">
        <v>20</v>
      </c>
      <c r="K89" s="228"/>
    </row>
    <row r="90" spans="2:11" ht="15" customHeight="1">
      <c r="B90" s="237"/>
      <c r="C90" s="216" t="s">
        <v>840</v>
      </c>
      <c r="D90" s="216"/>
      <c r="E90" s="216"/>
      <c r="F90" s="236" t="s">
        <v>821</v>
      </c>
      <c r="G90" s="235"/>
      <c r="H90" s="216" t="s">
        <v>841</v>
      </c>
      <c r="I90" s="216" t="s">
        <v>817</v>
      </c>
      <c r="J90" s="216">
        <v>50</v>
      </c>
      <c r="K90" s="228"/>
    </row>
    <row r="91" spans="2:11" ht="15" customHeight="1">
      <c r="B91" s="237"/>
      <c r="C91" s="216" t="s">
        <v>842</v>
      </c>
      <c r="D91" s="216"/>
      <c r="E91" s="216"/>
      <c r="F91" s="236" t="s">
        <v>821</v>
      </c>
      <c r="G91" s="235"/>
      <c r="H91" s="216" t="s">
        <v>842</v>
      </c>
      <c r="I91" s="216" t="s">
        <v>817</v>
      </c>
      <c r="J91" s="216">
        <v>50</v>
      </c>
      <c r="K91" s="228"/>
    </row>
    <row r="92" spans="2:11" ht="15" customHeight="1">
      <c r="B92" s="237"/>
      <c r="C92" s="216" t="s">
        <v>843</v>
      </c>
      <c r="D92" s="216"/>
      <c r="E92" s="216"/>
      <c r="F92" s="236" t="s">
        <v>821</v>
      </c>
      <c r="G92" s="235"/>
      <c r="H92" s="216" t="s">
        <v>844</v>
      </c>
      <c r="I92" s="216" t="s">
        <v>817</v>
      </c>
      <c r="J92" s="216">
        <v>255</v>
      </c>
      <c r="K92" s="228"/>
    </row>
    <row r="93" spans="2:11" ht="15" customHeight="1">
      <c r="B93" s="237"/>
      <c r="C93" s="216" t="s">
        <v>845</v>
      </c>
      <c r="D93" s="216"/>
      <c r="E93" s="216"/>
      <c r="F93" s="236" t="s">
        <v>815</v>
      </c>
      <c r="G93" s="235"/>
      <c r="H93" s="216" t="s">
        <v>846</v>
      </c>
      <c r="I93" s="216" t="s">
        <v>847</v>
      </c>
      <c r="J93" s="216"/>
      <c r="K93" s="228"/>
    </row>
    <row r="94" spans="2:11" ht="15" customHeight="1">
      <c r="B94" s="237"/>
      <c r="C94" s="216" t="s">
        <v>848</v>
      </c>
      <c r="D94" s="216"/>
      <c r="E94" s="216"/>
      <c r="F94" s="236" t="s">
        <v>815</v>
      </c>
      <c r="G94" s="235"/>
      <c r="H94" s="216" t="s">
        <v>849</v>
      </c>
      <c r="I94" s="216" t="s">
        <v>850</v>
      </c>
      <c r="J94" s="216"/>
      <c r="K94" s="228"/>
    </row>
    <row r="95" spans="2:11" ht="15" customHeight="1">
      <c r="B95" s="237"/>
      <c r="C95" s="216" t="s">
        <v>851</v>
      </c>
      <c r="D95" s="216"/>
      <c r="E95" s="216"/>
      <c r="F95" s="236" t="s">
        <v>815</v>
      </c>
      <c r="G95" s="235"/>
      <c r="H95" s="216" t="s">
        <v>851</v>
      </c>
      <c r="I95" s="216" t="s">
        <v>850</v>
      </c>
      <c r="J95" s="216"/>
      <c r="K95" s="228"/>
    </row>
    <row r="96" spans="2:11" ht="15" customHeight="1">
      <c r="B96" s="237"/>
      <c r="C96" s="216" t="s">
        <v>45</v>
      </c>
      <c r="D96" s="216"/>
      <c r="E96" s="216"/>
      <c r="F96" s="236" t="s">
        <v>815</v>
      </c>
      <c r="G96" s="235"/>
      <c r="H96" s="216" t="s">
        <v>852</v>
      </c>
      <c r="I96" s="216" t="s">
        <v>850</v>
      </c>
      <c r="J96" s="216"/>
      <c r="K96" s="228"/>
    </row>
    <row r="97" spans="2:11" ht="15" customHeight="1">
      <c r="B97" s="237"/>
      <c r="C97" s="216" t="s">
        <v>55</v>
      </c>
      <c r="D97" s="216"/>
      <c r="E97" s="216"/>
      <c r="F97" s="236" t="s">
        <v>815</v>
      </c>
      <c r="G97" s="235"/>
      <c r="H97" s="216" t="s">
        <v>853</v>
      </c>
      <c r="I97" s="216" t="s">
        <v>850</v>
      </c>
      <c r="J97" s="216"/>
      <c r="K97" s="228"/>
    </row>
    <row r="98" spans="2:11" ht="15" customHeight="1">
      <c r="B98" s="240"/>
      <c r="C98" s="241"/>
      <c r="D98" s="241"/>
      <c r="E98" s="241"/>
      <c r="F98" s="241"/>
      <c r="G98" s="241"/>
      <c r="H98" s="241"/>
      <c r="I98" s="241"/>
      <c r="J98" s="241"/>
      <c r="K98" s="242"/>
    </row>
    <row r="99" spans="2:11" ht="18.75" customHeight="1">
      <c r="B99" s="243"/>
      <c r="C99" s="244"/>
      <c r="D99" s="244"/>
      <c r="E99" s="244"/>
      <c r="F99" s="244"/>
      <c r="G99" s="244"/>
      <c r="H99" s="244"/>
      <c r="I99" s="244"/>
      <c r="J99" s="244"/>
      <c r="K99" s="243"/>
    </row>
    <row r="100" spans="2:1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ht="45" customHeight="1">
      <c r="B102" s="227"/>
      <c r="C102" s="327" t="s">
        <v>854</v>
      </c>
      <c r="D102" s="327"/>
      <c r="E102" s="327"/>
      <c r="F102" s="327"/>
      <c r="G102" s="327"/>
      <c r="H102" s="327"/>
      <c r="I102" s="327"/>
      <c r="J102" s="327"/>
      <c r="K102" s="228"/>
    </row>
    <row r="103" spans="2:11" ht="17.25" customHeight="1">
      <c r="B103" s="227"/>
      <c r="C103" s="229" t="s">
        <v>809</v>
      </c>
      <c r="D103" s="229"/>
      <c r="E103" s="229"/>
      <c r="F103" s="229" t="s">
        <v>810</v>
      </c>
      <c r="G103" s="230"/>
      <c r="H103" s="229" t="s">
        <v>61</v>
      </c>
      <c r="I103" s="229" t="s">
        <v>64</v>
      </c>
      <c r="J103" s="229" t="s">
        <v>811</v>
      </c>
      <c r="K103" s="228"/>
    </row>
    <row r="104" spans="2:11" ht="17.25" customHeight="1">
      <c r="B104" s="227"/>
      <c r="C104" s="231" t="s">
        <v>812</v>
      </c>
      <c r="D104" s="231"/>
      <c r="E104" s="231"/>
      <c r="F104" s="232" t="s">
        <v>813</v>
      </c>
      <c r="G104" s="233"/>
      <c r="H104" s="231"/>
      <c r="I104" s="231"/>
      <c r="J104" s="231" t="s">
        <v>814</v>
      </c>
      <c r="K104" s="228"/>
    </row>
    <row r="105" spans="2:11" ht="5.25" customHeight="1">
      <c r="B105" s="227"/>
      <c r="C105" s="229"/>
      <c r="D105" s="229"/>
      <c r="E105" s="229"/>
      <c r="F105" s="229"/>
      <c r="G105" s="245"/>
      <c r="H105" s="229"/>
      <c r="I105" s="229"/>
      <c r="J105" s="229"/>
      <c r="K105" s="228"/>
    </row>
    <row r="106" spans="2:11" ht="15" customHeight="1">
      <c r="B106" s="227"/>
      <c r="C106" s="216" t="s">
        <v>60</v>
      </c>
      <c r="D106" s="234"/>
      <c r="E106" s="234"/>
      <c r="F106" s="236" t="s">
        <v>815</v>
      </c>
      <c r="G106" s="245"/>
      <c r="H106" s="216" t="s">
        <v>855</v>
      </c>
      <c r="I106" s="216" t="s">
        <v>817</v>
      </c>
      <c r="J106" s="216">
        <v>20</v>
      </c>
      <c r="K106" s="228"/>
    </row>
    <row r="107" spans="2:11" ht="15" customHeight="1">
      <c r="B107" s="227"/>
      <c r="C107" s="216" t="s">
        <v>818</v>
      </c>
      <c r="D107" s="216"/>
      <c r="E107" s="216"/>
      <c r="F107" s="236" t="s">
        <v>815</v>
      </c>
      <c r="G107" s="216"/>
      <c r="H107" s="216" t="s">
        <v>855</v>
      </c>
      <c r="I107" s="216" t="s">
        <v>817</v>
      </c>
      <c r="J107" s="216">
        <v>120</v>
      </c>
      <c r="K107" s="228"/>
    </row>
    <row r="108" spans="2:11" ht="15" customHeight="1">
      <c r="B108" s="237"/>
      <c r="C108" s="216" t="s">
        <v>820</v>
      </c>
      <c r="D108" s="216"/>
      <c r="E108" s="216"/>
      <c r="F108" s="236" t="s">
        <v>821</v>
      </c>
      <c r="G108" s="216"/>
      <c r="H108" s="216" t="s">
        <v>855</v>
      </c>
      <c r="I108" s="216" t="s">
        <v>817</v>
      </c>
      <c r="J108" s="216">
        <v>50</v>
      </c>
      <c r="K108" s="228"/>
    </row>
    <row r="109" spans="2:11" ht="15" customHeight="1">
      <c r="B109" s="237"/>
      <c r="C109" s="216" t="s">
        <v>823</v>
      </c>
      <c r="D109" s="216"/>
      <c r="E109" s="216"/>
      <c r="F109" s="236" t="s">
        <v>815</v>
      </c>
      <c r="G109" s="216"/>
      <c r="H109" s="216" t="s">
        <v>855</v>
      </c>
      <c r="I109" s="216" t="s">
        <v>825</v>
      </c>
      <c r="J109" s="216"/>
      <c r="K109" s="228"/>
    </row>
    <row r="110" spans="2:11" ht="15" customHeight="1">
      <c r="B110" s="237"/>
      <c r="C110" s="216" t="s">
        <v>834</v>
      </c>
      <c r="D110" s="216"/>
      <c r="E110" s="216"/>
      <c r="F110" s="236" t="s">
        <v>821</v>
      </c>
      <c r="G110" s="216"/>
      <c r="H110" s="216" t="s">
        <v>855</v>
      </c>
      <c r="I110" s="216" t="s">
        <v>817</v>
      </c>
      <c r="J110" s="216">
        <v>50</v>
      </c>
      <c r="K110" s="228"/>
    </row>
    <row r="111" spans="2:11" ht="15" customHeight="1">
      <c r="B111" s="237"/>
      <c r="C111" s="216" t="s">
        <v>842</v>
      </c>
      <c r="D111" s="216"/>
      <c r="E111" s="216"/>
      <c r="F111" s="236" t="s">
        <v>821</v>
      </c>
      <c r="G111" s="216"/>
      <c r="H111" s="216" t="s">
        <v>855</v>
      </c>
      <c r="I111" s="216" t="s">
        <v>817</v>
      </c>
      <c r="J111" s="216">
        <v>50</v>
      </c>
      <c r="K111" s="228"/>
    </row>
    <row r="112" spans="2:11" ht="15" customHeight="1">
      <c r="B112" s="237"/>
      <c r="C112" s="216" t="s">
        <v>840</v>
      </c>
      <c r="D112" s="216"/>
      <c r="E112" s="216"/>
      <c r="F112" s="236" t="s">
        <v>821</v>
      </c>
      <c r="G112" s="216"/>
      <c r="H112" s="216" t="s">
        <v>855</v>
      </c>
      <c r="I112" s="216" t="s">
        <v>817</v>
      </c>
      <c r="J112" s="216">
        <v>50</v>
      </c>
      <c r="K112" s="228"/>
    </row>
    <row r="113" spans="2:11" ht="15" customHeight="1">
      <c r="B113" s="237"/>
      <c r="C113" s="216" t="s">
        <v>60</v>
      </c>
      <c r="D113" s="216"/>
      <c r="E113" s="216"/>
      <c r="F113" s="236" t="s">
        <v>815</v>
      </c>
      <c r="G113" s="216"/>
      <c r="H113" s="216" t="s">
        <v>856</v>
      </c>
      <c r="I113" s="216" t="s">
        <v>817</v>
      </c>
      <c r="J113" s="216">
        <v>20</v>
      </c>
      <c r="K113" s="228"/>
    </row>
    <row r="114" spans="2:11" ht="15" customHeight="1">
      <c r="B114" s="237"/>
      <c r="C114" s="216" t="s">
        <v>857</v>
      </c>
      <c r="D114" s="216"/>
      <c r="E114" s="216"/>
      <c r="F114" s="236" t="s">
        <v>815</v>
      </c>
      <c r="G114" s="216"/>
      <c r="H114" s="216" t="s">
        <v>858</v>
      </c>
      <c r="I114" s="216" t="s">
        <v>817</v>
      </c>
      <c r="J114" s="216">
        <v>120</v>
      </c>
      <c r="K114" s="228"/>
    </row>
    <row r="115" spans="2:11" ht="15" customHeight="1">
      <c r="B115" s="237"/>
      <c r="C115" s="216" t="s">
        <v>45</v>
      </c>
      <c r="D115" s="216"/>
      <c r="E115" s="216"/>
      <c r="F115" s="236" t="s">
        <v>815</v>
      </c>
      <c r="G115" s="216"/>
      <c r="H115" s="216" t="s">
        <v>859</v>
      </c>
      <c r="I115" s="216" t="s">
        <v>850</v>
      </c>
      <c r="J115" s="216"/>
      <c r="K115" s="228"/>
    </row>
    <row r="116" spans="2:11" ht="15" customHeight="1">
      <c r="B116" s="237"/>
      <c r="C116" s="216" t="s">
        <v>55</v>
      </c>
      <c r="D116" s="216"/>
      <c r="E116" s="216"/>
      <c r="F116" s="236" t="s">
        <v>815</v>
      </c>
      <c r="G116" s="216"/>
      <c r="H116" s="216" t="s">
        <v>860</v>
      </c>
      <c r="I116" s="216" t="s">
        <v>850</v>
      </c>
      <c r="J116" s="216"/>
      <c r="K116" s="228"/>
    </row>
    <row r="117" spans="2:11" ht="15" customHeight="1">
      <c r="B117" s="237"/>
      <c r="C117" s="216" t="s">
        <v>64</v>
      </c>
      <c r="D117" s="216"/>
      <c r="E117" s="216"/>
      <c r="F117" s="236" t="s">
        <v>815</v>
      </c>
      <c r="G117" s="216"/>
      <c r="H117" s="216" t="s">
        <v>861</v>
      </c>
      <c r="I117" s="216" t="s">
        <v>862</v>
      </c>
      <c r="J117" s="216"/>
      <c r="K117" s="228"/>
    </row>
    <row r="118" spans="2:11" ht="15" customHeight="1">
      <c r="B118" s="240"/>
      <c r="C118" s="246"/>
      <c r="D118" s="246"/>
      <c r="E118" s="246"/>
      <c r="F118" s="246"/>
      <c r="G118" s="246"/>
      <c r="H118" s="246"/>
      <c r="I118" s="246"/>
      <c r="J118" s="246"/>
      <c r="K118" s="242"/>
    </row>
    <row r="119" spans="2:11" ht="18.75" customHeight="1">
      <c r="B119" s="247"/>
      <c r="C119" s="213"/>
      <c r="D119" s="213"/>
      <c r="E119" s="213"/>
      <c r="F119" s="248"/>
      <c r="G119" s="213"/>
      <c r="H119" s="213"/>
      <c r="I119" s="213"/>
      <c r="J119" s="213"/>
      <c r="K119" s="247"/>
    </row>
    <row r="120" spans="2:1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ht="7.5" customHeight="1">
      <c r="B121" s="249"/>
      <c r="C121" s="250"/>
      <c r="D121" s="250"/>
      <c r="E121" s="250"/>
      <c r="F121" s="250"/>
      <c r="G121" s="250"/>
      <c r="H121" s="250"/>
      <c r="I121" s="250"/>
      <c r="J121" s="250"/>
      <c r="K121" s="251"/>
    </row>
    <row r="122" spans="2:11" ht="45" customHeight="1">
      <c r="B122" s="252"/>
      <c r="C122" s="325" t="s">
        <v>863</v>
      </c>
      <c r="D122" s="325"/>
      <c r="E122" s="325"/>
      <c r="F122" s="325"/>
      <c r="G122" s="325"/>
      <c r="H122" s="325"/>
      <c r="I122" s="325"/>
      <c r="J122" s="325"/>
      <c r="K122" s="253"/>
    </row>
    <row r="123" spans="2:11" ht="17.25" customHeight="1">
      <c r="B123" s="254"/>
      <c r="C123" s="229" t="s">
        <v>809</v>
      </c>
      <c r="D123" s="229"/>
      <c r="E123" s="229"/>
      <c r="F123" s="229" t="s">
        <v>810</v>
      </c>
      <c r="G123" s="230"/>
      <c r="H123" s="229" t="s">
        <v>61</v>
      </c>
      <c r="I123" s="229" t="s">
        <v>64</v>
      </c>
      <c r="J123" s="229" t="s">
        <v>811</v>
      </c>
      <c r="K123" s="255"/>
    </row>
    <row r="124" spans="2:11" ht="17.25" customHeight="1">
      <c r="B124" s="254"/>
      <c r="C124" s="231" t="s">
        <v>812</v>
      </c>
      <c r="D124" s="231"/>
      <c r="E124" s="231"/>
      <c r="F124" s="232" t="s">
        <v>813</v>
      </c>
      <c r="G124" s="233"/>
      <c r="H124" s="231"/>
      <c r="I124" s="231"/>
      <c r="J124" s="231" t="s">
        <v>814</v>
      </c>
      <c r="K124" s="255"/>
    </row>
    <row r="125" spans="2:11" ht="5.25" customHeight="1">
      <c r="B125" s="256"/>
      <c r="C125" s="234"/>
      <c r="D125" s="234"/>
      <c r="E125" s="234"/>
      <c r="F125" s="234"/>
      <c r="G125" s="216"/>
      <c r="H125" s="234"/>
      <c r="I125" s="234"/>
      <c r="J125" s="234"/>
      <c r="K125" s="257"/>
    </row>
    <row r="126" spans="2:11" ht="15" customHeight="1">
      <c r="B126" s="256"/>
      <c r="C126" s="216" t="s">
        <v>818</v>
      </c>
      <c r="D126" s="234"/>
      <c r="E126" s="234"/>
      <c r="F126" s="236" t="s">
        <v>815</v>
      </c>
      <c r="G126" s="216"/>
      <c r="H126" s="216" t="s">
        <v>855</v>
      </c>
      <c r="I126" s="216" t="s">
        <v>817</v>
      </c>
      <c r="J126" s="216">
        <v>120</v>
      </c>
      <c r="K126" s="258"/>
    </row>
    <row r="127" spans="2:11" ht="15" customHeight="1">
      <c r="B127" s="256"/>
      <c r="C127" s="216" t="s">
        <v>864</v>
      </c>
      <c r="D127" s="216"/>
      <c r="E127" s="216"/>
      <c r="F127" s="236" t="s">
        <v>815</v>
      </c>
      <c r="G127" s="216"/>
      <c r="H127" s="216" t="s">
        <v>865</v>
      </c>
      <c r="I127" s="216" t="s">
        <v>817</v>
      </c>
      <c r="J127" s="216" t="s">
        <v>866</v>
      </c>
      <c r="K127" s="258"/>
    </row>
    <row r="128" spans="2:11" ht="15" customHeight="1">
      <c r="B128" s="256"/>
      <c r="C128" s="216" t="s">
        <v>763</v>
      </c>
      <c r="D128" s="216"/>
      <c r="E128" s="216"/>
      <c r="F128" s="236" t="s">
        <v>815</v>
      </c>
      <c r="G128" s="216"/>
      <c r="H128" s="216" t="s">
        <v>867</v>
      </c>
      <c r="I128" s="216" t="s">
        <v>817</v>
      </c>
      <c r="J128" s="216" t="s">
        <v>866</v>
      </c>
      <c r="K128" s="258"/>
    </row>
    <row r="129" spans="2:11" ht="15" customHeight="1">
      <c r="B129" s="256"/>
      <c r="C129" s="216" t="s">
        <v>826</v>
      </c>
      <c r="D129" s="216"/>
      <c r="E129" s="216"/>
      <c r="F129" s="236" t="s">
        <v>821</v>
      </c>
      <c r="G129" s="216"/>
      <c r="H129" s="216" t="s">
        <v>827</v>
      </c>
      <c r="I129" s="216" t="s">
        <v>817</v>
      </c>
      <c r="J129" s="216">
        <v>15</v>
      </c>
      <c r="K129" s="258"/>
    </row>
    <row r="130" spans="2:11" ht="15" customHeight="1">
      <c r="B130" s="256"/>
      <c r="C130" s="238" t="s">
        <v>828</v>
      </c>
      <c r="D130" s="238"/>
      <c r="E130" s="238"/>
      <c r="F130" s="239" t="s">
        <v>821</v>
      </c>
      <c r="G130" s="238"/>
      <c r="H130" s="238" t="s">
        <v>829</v>
      </c>
      <c r="I130" s="238" t="s">
        <v>817</v>
      </c>
      <c r="J130" s="238">
        <v>15</v>
      </c>
      <c r="K130" s="258"/>
    </row>
    <row r="131" spans="2:11" ht="15" customHeight="1">
      <c r="B131" s="256"/>
      <c r="C131" s="238" t="s">
        <v>830</v>
      </c>
      <c r="D131" s="238"/>
      <c r="E131" s="238"/>
      <c r="F131" s="239" t="s">
        <v>821</v>
      </c>
      <c r="G131" s="238"/>
      <c r="H131" s="238" t="s">
        <v>831</v>
      </c>
      <c r="I131" s="238" t="s">
        <v>817</v>
      </c>
      <c r="J131" s="238">
        <v>20</v>
      </c>
      <c r="K131" s="258"/>
    </row>
    <row r="132" spans="2:11" ht="15" customHeight="1">
      <c r="B132" s="256"/>
      <c r="C132" s="238" t="s">
        <v>832</v>
      </c>
      <c r="D132" s="238"/>
      <c r="E132" s="238"/>
      <c r="F132" s="239" t="s">
        <v>821</v>
      </c>
      <c r="G132" s="238"/>
      <c r="H132" s="238" t="s">
        <v>833</v>
      </c>
      <c r="I132" s="238" t="s">
        <v>817</v>
      </c>
      <c r="J132" s="238">
        <v>20</v>
      </c>
      <c r="K132" s="258"/>
    </row>
    <row r="133" spans="2:11" ht="15" customHeight="1">
      <c r="B133" s="256"/>
      <c r="C133" s="216" t="s">
        <v>820</v>
      </c>
      <c r="D133" s="216"/>
      <c r="E133" s="216"/>
      <c r="F133" s="236" t="s">
        <v>821</v>
      </c>
      <c r="G133" s="216"/>
      <c r="H133" s="216" t="s">
        <v>855</v>
      </c>
      <c r="I133" s="216" t="s">
        <v>817</v>
      </c>
      <c r="J133" s="216">
        <v>50</v>
      </c>
      <c r="K133" s="258"/>
    </row>
    <row r="134" spans="2:11" ht="15" customHeight="1">
      <c r="B134" s="256"/>
      <c r="C134" s="216" t="s">
        <v>834</v>
      </c>
      <c r="D134" s="216"/>
      <c r="E134" s="216"/>
      <c r="F134" s="236" t="s">
        <v>821</v>
      </c>
      <c r="G134" s="216"/>
      <c r="H134" s="216" t="s">
        <v>855</v>
      </c>
      <c r="I134" s="216" t="s">
        <v>817</v>
      </c>
      <c r="J134" s="216">
        <v>50</v>
      </c>
      <c r="K134" s="258"/>
    </row>
    <row r="135" spans="2:11" ht="15" customHeight="1">
      <c r="B135" s="256"/>
      <c r="C135" s="216" t="s">
        <v>840</v>
      </c>
      <c r="D135" s="216"/>
      <c r="E135" s="216"/>
      <c r="F135" s="236" t="s">
        <v>821</v>
      </c>
      <c r="G135" s="216"/>
      <c r="H135" s="216" t="s">
        <v>855</v>
      </c>
      <c r="I135" s="216" t="s">
        <v>817</v>
      </c>
      <c r="J135" s="216">
        <v>50</v>
      </c>
      <c r="K135" s="258"/>
    </row>
    <row r="136" spans="2:11" ht="15" customHeight="1">
      <c r="B136" s="256"/>
      <c r="C136" s="216" t="s">
        <v>842</v>
      </c>
      <c r="D136" s="216"/>
      <c r="E136" s="216"/>
      <c r="F136" s="236" t="s">
        <v>821</v>
      </c>
      <c r="G136" s="216"/>
      <c r="H136" s="216" t="s">
        <v>855</v>
      </c>
      <c r="I136" s="216" t="s">
        <v>817</v>
      </c>
      <c r="J136" s="216">
        <v>50</v>
      </c>
      <c r="K136" s="258"/>
    </row>
    <row r="137" spans="2:11" ht="15" customHeight="1">
      <c r="B137" s="256"/>
      <c r="C137" s="216" t="s">
        <v>843</v>
      </c>
      <c r="D137" s="216"/>
      <c r="E137" s="216"/>
      <c r="F137" s="236" t="s">
        <v>821</v>
      </c>
      <c r="G137" s="216"/>
      <c r="H137" s="216" t="s">
        <v>868</v>
      </c>
      <c r="I137" s="216" t="s">
        <v>817</v>
      </c>
      <c r="J137" s="216">
        <v>255</v>
      </c>
      <c r="K137" s="258"/>
    </row>
    <row r="138" spans="2:11" ht="15" customHeight="1">
      <c r="B138" s="256"/>
      <c r="C138" s="216" t="s">
        <v>845</v>
      </c>
      <c r="D138" s="216"/>
      <c r="E138" s="216"/>
      <c r="F138" s="236" t="s">
        <v>815</v>
      </c>
      <c r="G138" s="216"/>
      <c r="H138" s="216" t="s">
        <v>869</v>
      </c>
      <c r="I138" s="216" t="s">
        <v>847</v>
      </c>
      <c r="J138" s="216"/>
      <c r="K138" s="258"/>
    </row>
    <row r="139" spans="2:11" ht="15" customHeight="1">
      <c r="B139" s="256"/>
      <c r="C139" s="216" t="s">
        <v>848</v>
      </c>
      <c r="D139" s="216"/>
      <c r="E139" s="216"/>
      <c r="F139" s="236" t="s">
        <v>815</v>
      </c>
      <c r="G139" s="216"/>
      <c r="H139" s="216" t="s">
        <v>870</v>
      </c>
      <c r="I139" s="216" t="s">
        <v>850</v>
      </c>
      <c r="J139" s="216"/>
      <c r="K139" s="258"/>
    </row>
    <row r="140" spans="2:11" ht="15" customHeight="1">
      <c r="B140" s="256"/>
      <c r="C140" s="216" t="s">
        <v>851</v>
      </c>
      <c r="D140" s="216"/>
      <c r="E140" s="216"/>
      <c r="F140" s="236" t="s">
        <v>815</v>
      </c>
      <c r="G140" s="216"/>
      <c r="H140" s="216" t="s">
        <v>851</v>
      </c>
      <c r="I140" s="216" t="s">
        <v>850</v>
      </c>
      <c r="J140" s="216"/>
      <c r="K140" s="258"/>
    </row>
    <row r="141" spans="2:11" ht="15" customHeight="1">
      <c r="B141" s="256"/>
      <c r="C141" s="216" t="s">
        <v>45</v>
      </c>
      <c r="D141" s="216"/>
      <c r="E141" s="216"/>
      <c r="F141" s="236" t="s">
        <v>815</v>
      </c>
      <c r="G141" s="216"/>
      <c r="H141" s="216" t="s">
        <v>871</v>
      </c>
      <c r="I141" s="216" t="s">
        <v>850</v>
      </c>
      <c r="J141" s="216"/>
      <c r="K141" s="258"/>
    </row>
    <row r="142" spans="2:11" ht="15" customHeight="1">
      <c r="B142" s="256"/>
      <c r="C142" s="216" t="s">
        <v>872</v>
      </c>
      <c r="D142" s="216"/>
      <c r="E142" s="216"/>
      <c r="F142" s="236" t="s">
        <v>815</v>
      </c>
      <c r="G142" s="216"/>
      <c r="H142" s="216" t="s">
        <v>873</v>
      </c>
      <c r="I142" s="216" t="s">
        <v>850</v>
      </c>
      <c r="J142" s="216"/>
      <c r="K142" s="258"/>
    </row>
    <row r="143" spans="2:11" ht="15" customHeight="1">
      <c r="B143" s="259"/>
      <c r="C143" s="260"/>
      <c r="D143" s="260"/>
      <c r="E143" s="260"/>
      <c r="F143" s="260"/>
      <c r="G143" s="260"/>
      <c r="H143" s="260"/>
      <c r="I143" s="260"/>
      <c r="J143" s="260"/>
      <c r="K143" s="261"/>
    </row>
    <row r="144" spans="2:11" ht="18.75" customHeight="1">
      <c r="B144" s="213"/>
      <c r="C144" s="213"/>
      <c r="D144" s="213"/>
      <c r="E144" s="213"/>
      <c r="F144" s="248"/>
      <c r="G144" s="213"/>
      <c r="H144" s="213"/>
      <c r="I144" s="213"/>
      <c r="J144" s="213"/>
      <c r="K144" s="213"/>
    </row>
    <row r="145" spans="2:1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ht="45" customHeight="1">
      <c r="B147" s="227"/>
      <c r="C147" s="327" t="s">
        <v>874</v>
      </c>
      <c r="D147" s="327"/>
      <c r="E147" s="327"/>
      <c r="F147" s="327"/>
      <c r="G147" s="327"/>
      <c r="H147" s="327"/>
      <c r="I147" s="327"/>
      <c r="J147" s="327"/>
      <c r="K147" s="228"/>
    </row>
    <row r="148" spans="2:11" ht="17.25" customHeight="1">
      <c r="B148" s="227"/>
      <c r="C148" s="229" t="s">
        <v>809</v>
      </c>
      <c r="D148" s="229"/>
      <c r="E148" s="229"/>
      <c r="F148" s="229" t="s">
        <v>810</v>
      </c>
      <c r="G148" s="230"/>
      <c r="H148" s="229" t="s">
        <v>61</v>
      </c>
      <c r="I148" s="229" t="s">
        <v>64</v>
      </c>
      <c r="J148" s="229" t="s">
        <v>811</v>
      </c>
      <c r="K148" s="228"/>
    </row>
    <row r="149" spans="2:11" ht="17.25" customHeight="1">
      <c r="B149" s="227"/>
      <c r="C149" s="231" t="s">
        <v>812</v>
      </c>
      <c r="D149" s="231"/>
      <c r="E149" s="231"/>
      <c r="F149" s="232" t="s">
        <v>813</v>
      </c>
      <c r="G149" s="233"/>
      <c r="H149" s="231"/>
      <c r="I149" s="231"/>
      <c r="J149" s="231" t="s">
        <v>814</v>
      </c>
      <c r="K149" s="228"/>
    </row>
    <row r="150" spans="2:11" ht="5.25" customHeight="1">
      <c r="B150" s="237"/>
      <c r="C150" s="234"/>
      <c r="D150" s="234"/>
      <c r="E150" s="234"/>
      <c r="F150" s="234"/>
      <c r="G150" s="235"/>
      <c r="H150" s="234"/>
      <c r="I150" s="234"/>
      <c r="J150" s="234"/>
      <c r="K150" s="258"/>
    </row>
    <row r="151" spans="2:11" ht="15" customHeight="1">
      <c r="B151" s="237"/>
      <c r="C151" s="262" t="s">
        <v>818</v>
      </c>
      <c r="D151" s="216"/>
      <c r="E151" s="216"/>
      <c r="F151" s="263" t="s">
        <v>815</v>
      </c>
      <c r="G151" s="216"/>
      <c r="H151" s="262" t="s">
        <v>855</v>
      </c>
      <c r="I151" s="262" t="s">
        <v>817</v>
      </c>
      <c r="J151" s="262">
        <v>120</v>
      </c>
      <c r="K151" s="258"/>
    </row>
    <row r="152" spans="2:11" ht="15" customHeight="1">
      <c r="B152" s="237"/>
      <c r="C152" s="262" t="s">
        <v>864</v>
      </c>
      <c r="D152" s="216"/>
      <c r="E152" s="216"/>
      <c r="F152" s="263" t="s">
        <v>815</v>
      </c>
      <c r="G152" s="216"/>
      <c r="H152" s="262" t="s">
        <v>875</v>
      </c>
      <c r="I152" s="262" t="s">
        <v>817</v>
      </c>
      <c r="J152" s="262" t="s">
        <v>866</v>
      </c>
      <c r="K152" s="258"/>
    </row>
    <row r="153" spans="2:11" ht="15" customHeight="1">
      <c r="B153" s="237"/>
      <c r="C153" s="262" t="s">
        <v>763</v>
      </c>
      <c r="D153" s="216"/>
      <c r="E153" s="216"/>
      <c r="F153" s="263" t="s">
        <v>815</v>
      </c>
      <c r="G153" s="216"/>
      <c r="H153" s="262" t="s">
        <v>876</v>
      </c>
      <c r="I153" s="262" t="s">
        <v>817</v>
      </c>
      <c r="J153" s="262" t="s">
        <v>866</v>
      </c>
      <c r="K153" s="258"/>
    </row>
    <row r="154" spans="2:11" ht="15" customHeight="1">
      <c r="B154" s="237"/>
      <c r="C154" s="262" t="s">
        <v>820</v>
      </c>
      <c r="D154" s="216"/>
      <c r="E154" s="216"/>
      <c r="F154" s="263" t="s">
        <v>821</v>
      </c>
      <c r="G154" s="216"/>
      <c r="H154" s="262" t="s">
        <v>855</v>
      </c>
      <c r="I154" s="262" t="s">
        <v>817</v>
      </c>
      <c r="J154" s="262">
        <v>50</v>
      </c>
      <c r="K154" s="258"/>
    </row>
    <row r="155" spans="2:11" ht="15" customHeight="1">
      <c r="B155" s="237"/>
      <c r="C155" s="262" t="s">
        <v>823</v>
      </c>
      <c r="D155" s="216"/>
      <c r="E155" s="216"/>
      <c r="F155" s="263" t="s">
        <v>815</v>
      </c>
      <c r="G155" s="216"/>
      <c r="H155" s="262" t="s">
        <v>855</v>
      </c>
      <c r="I155" s="262" t="s">
        <v>825</v>
      </c>
      <c r="J155" s="262"/>
      <c r="K155" s="258"/>
    </row>
    <row r="156" spans="2:11" ht="15" customHeight="1">
      <c r="B156" s="237"/>
      <c r="C156" s="262" t="s">
        <v>834</v>
      </c>
      <c r="D156" s="216"/>
      <c r="E156" s="216"/>
      <c r="F156" s="263" t="s">
        <v>821</v>
      </c>
      <c r="G156" s="216"/>
      <c r="H156" s="262" t="s">
        <v>855</v>
      </c>
      <c r="I156" s="262" t="s">
        <v>817</v>
      </c>
      <c r="J156" s="262">
        <v>50</v>
      </c>
      <c r="K156" s="258"/>
    </row>
    <row r="157" spans="2:11" ht="15" customHeight="1">
      <c r="B157" s="237"/>
      <c r="C157" s="262" t="s">
        <v>842</v>
      </c>
      <c r="D157" s="216"/>
      <c r="E157" s="216"/>
      <c r="F157" s="263" t="s">
        <v>821</v>
      </c>
      <c r="G157" s="216"/>
      <c r="H157" s="262" t="s">
        <v>855</v>
      </c>
      <c r="I157" s="262" t="s">
        <v>817</v>
      </c>
      <c r="J157" s="262">
        <v>50</v>
      </c>
      <c r="K157" s="258"/>
    </row>
    <row r="158" spans="2:11" ht="15" customHeight="1">
      <c r="B158" s="237"/>
      <c r="C158" s="262" t="s">
        <v>840</v>
      </c>
      <c r="D158" s="216"/>
      <c r="E158" s="216"/>
      <c r="F158" s="263" t="s">
        <v>821</v>
      </c>
      <c r="G158" s="216"/>
      <c r="H158" s="262" t="s">
        <v>855</v>
      </c>
      <c r="I158" s="262" t="s">
        <v>817</v>
      </c>
      <c r="J158" s="262">
        <v>50</v>
      </c>
      <c r="K158" s="258"/>
    </row>
    <row r="159" spans="2:11" ht="15" customHeight="1">
      <c r="B159" s="237"/>
      <c r="C159" s="262" t="s">
        <v>102</v>
      </c>
      <c r="D159" s="216"/>
      <c r="E159" s="216"/>
      <c r="F159" s="263" t="s">
        <v>815</v>
      </c>
      <c r="G159" s="216"/>
      <c r="H159" s="262" t="s">
        <v>877</v>
      </c>
      <c r="I159" s="262" t="s">
        <v>817</v>
      </c>
      <c r="J159" s="262" t="s">
        <v>878</v>
      </c>
      <c r="K159" s="258"/>
    </row>
    <row r="160" spans="2:11" ht="15" customHeight="1">
      <c r="B160" s="237"/>
      <c r="C160" s="262" t="s">
        <v>879</v>
      </c>
      <c r="D160" s="216"/>
      <c r="E160" s="216"/>
      <c r="F160" s="263" t="s">
        <v>815</v>
      </c>
      <c r="G160" s="216"/>
      <c r="H160" s="262" t="s">
        <v>880</v>
      </c>
      <c r="I160" s="262" t="s">
        <v>850</v>
      </c>
      <c r="J160" s="262"/>
      <c r="K160" s="258"/>
    </row>
    <row r="161" spans="2:11" ht="15" customHeight="1">
      <c r="B161" s="264"/>
      <c r="C161" s="246"/>
      <c r="D161" s="246"/>
      <c r="E161" s="246"/>
      <c r="F161" s="246"/>
      <c r="G161" s="246"/>
      <c r="H161" s="246"/>
      <c r="I161" s="246"/>
      <c r="J161" s="246"/>
      <c r="K161" s="265"/>
    </row>
    <row r="162" spans="2:11" ht="18.75" customHeight="1">
      <c r="B162" s="213"/>
      <c r="C162" s="216"/>
      <c r="D162" s="216"/>
      <c r="E162" s="216"/>
      <c r="F162" s="236"/>
      <c r="G162" s="216"/>
      <c r="H162" s="216"/>
      <c r="I162" s="216"/>
      <c r="J162" s="216"/>
      <c r="K162" s="213"/>
    </row>
    <row r="163" spans="2:1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ht="45" customHeight="1">
      <c r="B165" s="208"/>
      <c r="C165" s="325" t="s">
        <v>881</v>
      </c>
      <c r="D165" s="325"/>
      <c r="E165" s="325"/>
      <c r="F165" s="325"/>
      <c r="G165" s="325"/>
      <c r="H165" s="325"/>
      <c r="I165" s="325"/>
      <c r="J165" s="325"/>
      <c r="K165" s="209"/>
    </row>
    <row r="166" spans="2:11" ht="17.25" customHeight="1">
      <c r="B166" s="208"/>
      <c r="C166" s="229" t="s">
        <v>809</v>
      </c>
      <c r="D166" s="229"/>
      <c r="E166" s="229"/>
      <c r="F166" s="229" t="s">
        <v>810</v>
      </c>
      <c r="G166" s="266"/>
      <c r="H166" s="267" t="s">
        <v>61</v>
      </c>
      <c r="I166" s="267" t="s">
        <v>64</v>
      </c>
      <c r="J166" s="229" t="s">
        <v>811</v>
      </c>
      <c r="K166" s="209"/>
    </row>
    <row r="167" spans="2:11" ht="17.25" customHeight="1">
      <c r="B167" s="210"/>
      <c r="C167" s="231" t="s">
        <v>812</v>
      </c>
      <c r="D167" s="231"/>
      <c r="E167" s="231"/>
      <c r="F167" s="232" t="s">
        <v>813</v>
      </c>
      <c r="G167" s="268"/>
      <c r="H167" s="269"/>
      <c r="I167" s="269"/>
      <c r="J167" s="231" t="s">
        <v>814</v>
      </c>
      <c r="K167" s="211"/>
    </row>
    <row r="168" spans="2:11" ht="5.25" customHeight="1">
      <c r="B168" s="237"/>
      <c r="C168" s="234"/>
      <c r="D168" s="234"/>
      <c r="E168" s="234"/>
      <c r="F168" s="234"/>
      <c r="G168" s="235"/>
      <c r="H168" s="234"/>
      <c r="I168" s="234"/>
      <c r="J168" s="234"/>
      <c r="K168" s="258"/>
    </row>
    <row r="169" spans="2:11" ht="15" customHeight="1">
      <c r="B169" s="237"/>
      <c r="C169" s="216" t="s">
        <v>818</v>
      </c>
      <c r="D169" s="216"/>
      <c r="E169" s="216"/>
      <c r="F169" s="236" t="s">
        <v>815</v>
      </c>
      <c r="G169" s="216"/>
      <c r="H169" s="216" t="s">
        <v>855</v>
      </c>
      <c r="I169" s="216" t="s">
        <v>817</v>
      </c>
      <c r="J169" s="216">
        <v>120</v>
      </c>
      <c r="K169" s="258"/>
    </row>
    <row r="170" spans="2:11" ht="15" customHeight="1">
      <c r="B170" s="237"/>
      <c r="C170" s="216" t="s">
        <v>864</v>
      </c>
      <c r="D170" s="216"/>
      <c r="E170" s="216"/>
      <c r="F170" s="236" t="s">
        <v>815</v>
      </c>
      <c r="G170" s="216"/>
      <c r="H170" s="216" t="s">
        <v>865</v>
      </c>
      <c r="I170" s="216" t="s">
        <v>817</v>
      </c>
      <c r="J170" s="216" t="s">
        <v>866</v>
      </c>
      <c r="K170" s="258"/>
    </row>
    <row r="171" spans="2:11" ht="15" customHeight="1">
      <c r="B171" s="237"/>
      <c r="C171" s="216" t="s">
        <v>763</v>
      </c>
      <c r="D171" s="216"/>
      <c r="E171" s="216"/>
      <c r="F171" s="236" t="s">
        <v>815</v>
      </c>
      <c r="G171" s="216"/>
      <c r="H171" s="216" t="s">
        <v>882</v>
      </c>
      <c r="I171" s="216" t="s">
        <v>817</v>
      </c>
      <c r="J171" s="216" t="s">
        <v>866</v>
      </c>
      <c r="K171" s="258"/>
    </row>
    <row r="172" spans="2:11" ht="15" customHeight="1">
      <c r="B172" s="237"/>
      <c r="C172" s="216" t="s">
        <v>820</v>
      </c>
      <c r="D172" s="216"/>
      <c r="E172" s="216"/>
      <c r="F172" s="236" t="s">
        <v>821</v>
      </c>
      <c r="G172" s="216"/>
      <c r="H172" s="216" t="s">
        <v>882</v>
      </c>
      <c r="I172" s="216" t="s">
        <v>817</v>
      </c>
      <c r="J172" s="216">
        <v>50</v>
      </c>
      <c r="K172" s="258"/>
    </row>
    <row r="173" spans="2:11" ht="15" customHeight="1">
      <c r="B173" s="237"/>
      <c r="C173" s="216" t="s">
        <v>823</v>
      </c>
      <c r="D173" s="216"/>
      <c r="E173" s="216"/>
      <c r="F173" s="236" t="s">
        <v>815</v>
      </c>
      <c r="G173" s="216"/>
      <c r="H173" s="216" t="s">
        <v>882</v>
      </c>
      <c r="I173" s="216" t="s">
        <v>825</v>
      </c>
      <c r="J173" s="216"/>
      <c r="K173" s="258"/>
    </row>
    <row r="174" spans="2:11" ht="15" customHeight="1">
      <c r="B174" s="237"/>
      <c r="C174" s="216" t="s">
        <v>834</v>
      </c>
      <c r="D174" s="216"/>
      <c r="E174" s="216"/>
      <c r="F174" s="236" t="s">
        <v>821</v>
      </c>
      <c r="G174" s="216"/>
      <c r="H174" s="216" t="s">
        <v>882</v>
      </c>
      <c r="I174" s="216" t="s">
        <v>817</v>
      </c>
      <c r="J174" s="216">
        <v>50</v>
      </c>
      <c r="K174" s="258"/>
    </row>
    <row r="175" spans="2:11" ht="15" customHeight="1">
      <c r="B175" s="237"/>
      <c r="C175" s="216" t="s">
        <v>842</v>
      </c>
      <c r="D175" s="216"/>
      <c r="E175" s="216"/>
      <c r="F175" s="236" t="s">
        <v>821</v>
      </c>
      <c r="G175" s="216"/>
      <c r="H175" s="216" t="s">
        <v>882</v>
      </c>
      <c r="I175" s="216" t="s">
        <v>817</v>
      </c>
      <c r="J175" s="216">
        <v>50</v>
      </c>
      <c r="K175" s="258"/>
    </row>
    <row r="176" spans="2:11" ht="15" customHeight="1">
      <c r="B176" s="237"/>
      <c r="C176" s="216" t="s">
        <v>840</v>
      </c>
      <c r="D176" s="216"/>
      <c r="E176" s="216"/>
      <c r="F176" s="236" t="s">
        <v>821</v>
      </c>
      <c r="G176" s="216"/>
      <c r="H176" s="216" t="s">
        <v>882</v>
      </c>
      <c r="I176" s="216" t="s">
        <v>817</v>
      </c>
      <c r="J176" s="216">
        <v>50</v>
      </c>
      <c r="K176" s="258"/>
    </row>
    <row r="177" spans="2:11" ht="15" customHeight="1">
      <c r="B177" s="237"/>
      <c r="C177" s="216" t="s">
        <v>114</v>
      </c>
      <c r="D177" s="216"/>
      <c r="E177" s="216"/>
      <c r="F177" s="236" t="s">
        <v>815</v>
      </c>
      <c r="G177" s="216"/>
      <c r="H177" s="216" t="s">
        <v>883</v>
      </c>
      <c r="I177" s="216" t="s">
        <v>884</v>
      </c>
      <c r="J177" s="216"/>
      <c r="K177" s="258"/>
    </row>
    <row r="178" spans="2:11" ht="15" customHeight="1">
      <c r="B178" s="237"/>
      <c r="C178" s="216" t="s">
        <v>64</v>
      </c>
      <c r="D178" s="216"/>
      <c r="E178" s="216"/>
      <c r="F178" s="236" t="s">
        <v>815</v>
      </c>
      <c r="G178" s="216"/>
      <c r="H178" s="216" t="s">
        <v>885</v>
      </c>
      <c r="I178" s="216" t="s">
        <v>886</v>
      </c>
      <c r="J178" s="216">
        <v>1</v>
      </c>
      <c r="K178" s="258"/>
    </row>
    <row r="179" spans="2:11" ht="15" customHeight="1">
      <c r="B179" s="237"/>
      <c r="C179" s="216" t="s">
        <v>60</v>
      </c>
      <c r="D179" s="216"/>
      <c r="E179" s="216"/>
      <c r="F179" s="236" t="s">
        <v>815</v>
      </c>
      <c r="G179" s="216"/>
      <c r="H179" s="216" t="s">
        <v>887</v>
      </c>
      <c r="I179" s="216" t="s">
        <v>817</v>
      </c>
      <c r="J179" s="216">
        <v>20</v>
      </c>
      <c r="K179" s="258"/>
    </row>
    <row r="180" spans="2:11" ht="15" customHeight="1">
      <c r="B180" s="237"/>
      <c r="C180" s="216" t="s">
        <v>61</v>
      </c>
      <c r="D180" s="216"/>
      <c r="E180" s="216"/>
      <c r="F180" s="236" t="s">
        <v>815</v>
      </c>
      <c r="G180" s="216"/>
      <c r="H180" s="216" t="s">
        <v>888</v>
      </c>
      <c r="I180" s="216" t="s">
        <v>817</v>
      </c>
      <c r="J180" s="216">
        <v>255</v>
      </c>
      <c r="K180" s="258"/>
    </row>
    <row r="181" spans="2:11" ht="15" customHeight="1">
      <c r="B181" s="237"/>
      <c r="C181" s="216" t="s">
        <v>115</v>
      </c>
      <c r="D181" s="216"/>
      <c r="E181" s="216"/>
      <c r="F181" s="236" t="s">
        <v>815</v>
      </c>
      <c r="G181" s="216"/>
      <c r="H181" s="216" t="s">
        <v>779</v>
      </c>
      <c r="I181" s="216" t="s">
        <v>817</v>
      </c>
      <c r="J181" s="216">
        <v>10</v>
      </c>
      <c r="K181" s="258"/>
    </row>
    <row r="182" spans="2:11" ht="15" customHeight="1">
      <c r="B182" s="237"/>
      <c r="C182" s="216" t="s">
        <v>116</v>
      </c>
      <c r="D182" s="216"/>
      <c r="E182" s="216"/>
      <c r="F182" s="236" t="s">
        <v>815</v>
      </c>
      <c r="G182" s="216"/>
      <c r="H182" s="216" t="s">
        <v>889</v>
      </c>
      <c r="I182" s="216" t="s">
        <v>850</v>
      </c>
      <c r="J182" s="216"/>
      <c r="K182" s="258"/>
    </row>
    <row r="183" spans="2:11" ht="15" customHeight="1">
      <c r="B183" s="237"/>
      <c r="C183" s="216" t="s">
        <v>890</v>
      </c>
      <c r="D183" s="216"/>
      <c r="E183" s="216"/>
      <c r="F183" s="236" t="s">
        <v>815</v>
      </c>
      <c r="G183" s="216"/>
      <c r="H183" s="216" t="s">
        <v>891</v>
      </c>
      <c r="I183" s="216" t="s">
        <v>850</v>
      </c>
      <c r="J183" s="216"/>
      <c r="K183" s="258"/>
    </row>
    <row r="184" spans="2:11" ht="15" customHeight="1">
      <c r="B184" s="237"/>
      <c r="C184" s="216" t="s">
        <v>879</v>
      </c>
      <c r="D184" s="216"/>
      <c r="E184" s="216"/>
      <c r="F184" s="236" t="s">
        <v>815</v>
      </c>
      <c r="G184" s="216"/>
      <c r="H184" s="216" t="s">
        <v>892</v>
      </c>
      <c r="I184" s="216" t="s">
        <v>850</v>
      </c>
      <c r="J184" s="216"/>
      <c r="K184" s="258"/>
    </row>
    <row r="185" spans="2:11" ht="15" customHeight="1">
      <c r="B185" s="237"/>
      <c r="C185" s="216" t="s">
        <v>118</v>
      </c>
      <c r="D185" s="216"/>
      <c r="E185" s="216"/>
      <c r="F185" s="236" t="s">
        <v>821</v>
      </c>
      <c r="G185" s="216"/>
      <c r="H185" s="216" t="s">
        <v>893</v>
      </c>
      <c r="I185" s="216" t="s">
        <v>817</v>
      </c>
      <c r="J185" s="216">
        <v>50</v>
      </c>
      <c r="K185" s="258"/>
    </row>
    <row r="186" spans="2:11" ht="15" customHeight="1">
      <c r="B186" s="237"/>
      <c r="C186" s="216" t="s">
        <v>894</v>
      </c>
      <c r="D186" s="216"/>
      <c r="E186" s="216"/>
      <c r="F186" s="236" t="s">
        <v>821</v>
      </c>
      <c r="G186" s="216"/>
      <c r="H186" s="216" t="s">
        <v>895</v>
      </c>
      <c r="I186" s="216" t="s">
        <v>896</v>
      </c>
      <c r="J186" s="216"/>
      <c r="K186" s="258"/>
    </row>
    <row r="187" spans="2:11" ht="15" customHeight="1">
      <c r="B187" s="237"/>
      <c r="C187" s="216" t="s">
        <v>897</v>
      </c>
      <c r="D187" s="216"/>
      <c r="E187" s="216"/>
      <c r="F187" s="236" t="s">
        <v>821</v>
      </c>
      <c r="G187" s="216"/>
      <c r="H187" s="216" t="s">
        <v>898</v>
      </c>
      <c r="I187" s="216" t="s">
        <v>896</v>
      </c>
      <c r="J187" s="216"/>
      <c r="K187" s="258"/>
    </row>
    <row r="188" spans="2:11" ht="15" customHeight="1">
      <c r="B188" s="237"/>
      <c r="C188" s="216" t="s">
        <v>899</v>
      </c>
      <c r="D188" s="216"/>
      <c r="E188" s="216"/>
      <c r="F188" s="236" t="s">
        <v>821</v>
      </c>
      <c r="G188" s="216"/>
      <c r="H188" s="216" t="s">
        <v>900</v>
      </c>
      <c r="I188" s="216" t="s">
        <v>896</v>
      </c>
      <c r="J188" s="216"/>
      <c r="K188" s="258"/>
    </row>
    <row r="189" spans="2:11" ht="15" customHeight="1">
      <c r="B189" s="237"/>
      <c r="C189" s="270" t="s">
        <v>901</v>
      </c>
      <c r="D189" s="216"/>
      <c r="E189" s="216"/>
      <c r="F189" s="236" t="s">
        <v>821</v>
      </c>
      <c r="G189" s="216"/>
      <c r="H189" s="216" t="s">
        <v>902</v>
      </c>
      <c r="I189" s="216" t="s">
        <v>903</v>
      </c>
      <c r="J189" s="271" t="s">
        <v>904</v>
      </c>
      <c r="K189" s="258"/>
    </row>
    <row r="190" spans="2:11" ht="15" customHeight="1">
      <c r="B190" s="237"/>
      <c r="C190" s="222" t="s">
        <v>49</v>
      </c>
      <c r="D190" s="216"/>
      <c r="E190" s="216"/>
      <c r="F190" s="236" t="s">
        <v>815</v>
      </c>
      <c r="G190" s="216"/>
      <c r="H190" s="213" t="s">
        <v>905</v>
      </c>
      <c r="I190" s="216" t="s">
        <v>906</v>
      </c>
      <c r="J190" s="216"/>
      <c r="K190" s="258"/>
    </row>
    <row r="191" spans="2:11" ht="15" customHeight="1">
      <c r="B191" s="237"/>
      <c r="C191" s="222" t="s">
        <v>907</v>
      </c>
      <c r="D191" s="216"/>
      <c r="E191" s="216"/>
      <c r="F191" s="236" t="s">
        <v>815</v>
      </c>
      <c r="G191" s="216"/>
      <c r="H191" s="216" t="s">
        <v>908</v>
      </c>
      <c r="I191" s="216" t="s">
        <v>850</v>
      </c>
      <c r="J191" s="216"/>
      <c r="K191" s="258"/>
    </row>
    <row r="192" spans="2:11" ht="15" customHeight="1">
      <c r="B192" s="237"/>
      <c r="C192" s="222" t="s">
        <v>909</v>
      </c>
      <c r="D192" s="216"/>
      <c r="E192" s="216"/>
      <c r="F192" s="236" t="s">
        <v>815</v>
      </c>
      <c r="G192" s="216"/>
      <c r="H192" s="216" t="s">
        <v>910</v>
      </c>
      <c r="I192" s="216" t="s">
        <v>850</v>
      </c>
      <c r="J192" s="216"/>
      <c r="K192" s="258"/>
    </row>
    <row r="193" spans="2:11" ht="15" customHeight="1">
      <c r="B193" s="237"/>
      <c r="C193" s="222" t="s">
        <v>911</v>
      </c>
      <c r="D193" s="216"/>
      <c r="E193" s="216"/>
      <c r="F193" s="236" t="s">
        <v>821</v>
      </c>
      <c r="G193" s="216"/>
      <c r="H193" s="216" t="s">
        <v>912</v>
      </c>
      <c r="I193" s="216" t="s">
        <v>850</v>
      </c>
      <c r="J193" s="216"/>
      <c r="K193" s="258"/>
    </row>
    <row r="194" spans="2:11" ht="15" customHeight="1">
      <c r="B194" s="264"/>
      <c r="C194" s="272"/>
      <c r="D194" s="246"/>
      <c r="E194" s="246"/>
      <c r="F194" s="246"/>
      <c r="G194" s="246"/>
      <c r="H194" s="246"/>
      <c r="I194" s="246"/>
      <c r="J194" s="246"/>
      <c r="K194" s="265"/>
    </row>
    <row r="195" spans="2:11" ht="18.75" customHeight="1">
      <c r="B195" s="213"/>
      <c r="C195" s="216"/>
      <c r="D195" s="216"/>
      <c r="E195" s="216"/>
      <c r="F195" s="236"/>
      <c r="G195" s="216"/>
      <c r="H195" s="216"/>
      <c r="I195" s="216"/>
      <c r="J195" s="216"/>
      <c r="K195" s="213"/>
    </row>
    <row r="196" spans="2:11" ht="18.75" customHeight="1">
      <c r="B196" s="213"/>
      <c r="C196" s="216"/>
      <c r="D196" s="216"/>
      <c r="E196" s="216"/>
      <c r="F196" s="236"/>
      <c r="G196" s="216"/>
      <c r="H196" s="216"/>
      <c r="I196" s="216"/>
      <c r="J196" s="216"/>
      <c r="K196" s="213"/>
    </row>
    <row r="197" spans="2:11" ht="18.75" customHeight="1"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</row>
    <row r="198" spans="2:11" ht="12">
      <c r="B198" s="205"/>
      <c r="C198" s="206"/>
      <c r="D198" s="206"/>
      <c r="E198" s="206"/>
      <c r="F198" s="206"/>
      <c r="G198" s="206"/>
      <c r="H198" s="206"/>
      <c r="I198" s="206"/>
      <c r="J198" s="206"/>
      <c r="K198" s="207"/>
    </row>
    <row r="199" spans="2:11" ht="22.2">
      <c r="B199" s="208"/>
      <c r="C199" s="325" t="s">
        <v>913</v>
      </c>
      <c r="D199" s="325"/>
      <c r="E199" s="325"/>
      <c r="F199" s="325"/>
      <c r="G199" s="325"/>
      <c r="H199" s="325"/>
      <c r="I199" s="325"/>
      <c r="J199" s="325"/>
      <c r="K199" s="209"/>
    </row>
    <row r="200" spans="2:11" ht="25.5" customHeight="1">
      <c r="B200" s="208"/>
      <c r="C200" s="273" t="s">
        <v>914</v>
      </c>
      <c r="D200" s="273"/>
      <c r="E200" s="273"/>
      <c r="F200" s="273" t="s">
        <v>915</v>
      </c>
      <c r="G200" s="274"/>
      <c r="H200" s="324" t="s">
        <v>916</v>
      </c>
      <c r="I200" s="324"/>
      <c r="J200" s="324"/>
      <c r="K200" s="209"/>
    </row>
    <row r="201" spans="2:11" ht="5.25" customHeight="1">
      <c r="B201" s="237"/>
      <c r="C201" s="234"/>
      <c r="D201" s="234"/>
      <c r="E201" s="234"/>
      <c r="F201" s="234"/>
      <c r="G201" s="216"/>
      <c r="H201" s="234"/>
      <c r="I201" s="234"/>
      <c r="J201" s="234"/>
      <c r="K201" s="258"/>
    </row>
    <row r="202" spans="2:11" ht="15" customHeight="1">
      <c r="B202" s="237"/>
      <c r="C202" s="216" t="s">
        <v>906</v>
      </c>
      <c r="D202" s="216"/>
      <c r="E202" s="216"/>
      <c r="F202" s="236" t="s">
        <v>50</v>
      </c>
      <c r="G202" s="216"/>
      <c r="H202" s="323" t="s">
        <v>917</v>
      </c>
      <c r="I202" s="323"/>
      <c r="J202" s="323"/>
      <c r="K202" s="258"/>
    </row>
    <row r="203" spans="2:11" ht="15" customHeight="1">
      <c r="B203" s="237"/>
      <c r="C203" s="243"/>
      <c r="D203" s="216"/>
      <c r="E203" s="216"/>
      <c r="F203" s="236" t="s">
        <v>51</v>
      </c>
      <c r="G203" s="216"/>
      <c r="H203" s="323" t="s">
        <v>918</v>
      </c>
      <c r="I203" s="323"/>
      <c r="J203" s="323"/>
      <c r="K203" s="258"/>
    </row>
    <row r="204" spans="2:11" ht="15" customHeight="1">
      <c r="B204" s="237"/>
      <c r="C204" s="243"/>
      <c r="D204" s="216"/>
      <c r="E204" s="216"/>
      <c r="F204" s="236" t="s">
        <v>54</v>
      </c>
      <c r="G204" s="216"/>
      <c r="H204" s="323" t="s">
        <v>919</v>
      </c>
      <c r="I204" s="323"/>
      <c r="J204" s="323"/>
      <c r="K204" s="258"/>
    </row>
    <row r="205" spans="2:11" ht="15" customHeight="1">
      <c r="B205" s="237"/>
      <c r="C205" s="216"/>
      <c r="D205" s="216"/>
      <c r="E205" s="216"/>
      <c r="F205" s="236" t="s">
        <v>52</v>
      </c>
      <c r="G205" s="216"/>
      <c r="H205" s="323" t="s">
        <v>920</v>
      </c>
      <c r="I205" s="323"/>
      <c r="J205" s="323"/>
      <c r="K205" s="258"/>
    </row>
    <row r="206" spans="2:11" ht="15" customHeight="1">
      <c r="B206" s="237"/>
      <c r="C206" s="216"/>
      <c r="D206" s="216"/>
      <c r="E206" s="216"/>
      <c r="F206" s="236" t="s">
        <v>53</v>
      </c>
      <c r="G206" s="216"/>
      <c r="H206" s="323" t="s">
        <v>921</v>
      </c>
      <c r="I206" s="323"/>
      <c r="J206" s="323"/>
      <c r="K206" s="258"/>
    </row>
    <row r="207" spans="2:11" ht="15" customHeight="1">
      <c r="B207" s="237"/>
      <c r="C207" s="216"/>
      <c r="D207" s="216"/>
      <c r="E207" s="216"/>
      <c r="F207" s="236"/>
      <c r="G207" s="216"/>
      <c r="H207" s="216"/>
      <c r="I207" s="216"/>
      <c r="J207" s="216"/>
      <c r="K207" s="258"/>
    </row>
    <row r="208" spans="2:11" ht="15" customHeight="1">
      <c r="B208" s="237"/>
      <c r="C208" s="216" t="s">
        <v>862</v>
      </c>
      <c r="D208" s="216"/>
      <c r="E208" s="216"/>
      <c r="F208" s="236" t="s">
        <v>86</v>
      </c>
      <c r="G208" s="216"/>
      <c r="H208" s="323" t="s">
        <v>922</v>
      </c>
      <c r="I208" s="323"/>
      <c r="J208" s="323"/>
      <c r="K208" s="258"/>
    </row>
    <row r="209" spans="2:11" ht="15" customHeight="1">
      <c r="B209" s="237"/>
      <c r="C209" s="243"/>
      <c r="D209" s="216"/>
      <c r="E209" s="216"/>
      <c r="F209" s="236" t="s">
        <v>758</v>
      </c>
      <c r="G209" s="216"/>
      <c r="H209" s="323" t="s">
        <v>759</v>
      </c>
      <c r="I209" s="323"/>
      <c r="J209" s="323"/>
      <c r="K209" s="258"/>
    </row>
    <row r="210" spans="2:11" ht="15" customHeight="1">
      <c r="B210" s="237"/>
      <c r="C210" s="216"/>
      <c r="D210" s="216"/>
      <c r="E210" s="216"/>
      <c r="F210" s="236" t="s">
        <v>756</v>
      </c>
      <c r="G210" s="216"/>
      <c r="H210" s="323" t="s">
        <v>923</v>
      </c>
      <c r="I210" s="323"/>
      <c r="J210" s="323"/>
      <c r="K210" s="258"/>
    </row>
    <row r="211" spans="2:11" ht="15" customHeight="1">
      <c r="B211" s="275"/>
      <c r="C211" s="243"/>
      <c r="D211" s="243"/>
      <c r="E211" s="243"/>
      <c r="F211" s="236" t="s">
        <v>760</v>
      </c>
      <c r="G211" s="222"/>
      <c r="H211" s="322" t="s">
        <v>761</v>
      </c>
      <c r="I211" s="322"/>
      <c r="J211" s="322"/>
      <c r="K211" s="276"/>
    </row>
    <row r="212" spans="2:11" ht="15" customHeight="1">
      <c r="B212" s="275"/>
      <c r="C212" s="243"/>
      <c r="D212" s="243"/>
      <c r="E212" s="243"/>
      <c r="F212" s="236" t="s">
        <v>92</v>
      </c>
      <c r="G212" s="222"/>
      <c r="H212" s="322" t="s">
        <v>924</v>
      </c>
      <c r="I212" s="322"/>
      <c r="J212" s="322"/>
      <c r="K212" s="276"/>
    </row>
    <row r="213" spans="2:11" ht="15" customHeight="1">
      <c r="B213" s="275"/>
      <c r="C213" s="243"/>
      <c r="D213" s="243"/>
      <c r="E213" s="243"/>
      <c r="F213" s="277"/>
      <c r="G213" s="222"/>
      <c r="H213" s="278"/>
      <c r="I213" s="278"/>
      <c r="J213" s="278"/>
      <c r="K213" s="276"/>
    </row>
    <row r="214" spans="2:11" ht="15" customHeight="1">
      <c r="B214" s="275"/>
      <c r="C214" s="216" t="s">
        <v>886</v>
      </c>
      <c r="D214" s="243"/>
      <c r="E214" s="243"/>
      <c r="F214" s="236">
        <v>1</v>
      </c>
      <c r="G214" s="222"/>
      <c r="H214" s="322" t="s">
        <v>925</v>
      </c>
      <c r="I214" s="322"/>
      <c r="J214" s="322"/>
      <c r="K214" s="276"/>
    </row>
    <row r="215" spans="2:11" ht="15" customHeight="1">
      <c r="B215" s="275"/>
      <c r="C215" s="243"/>
      <c r="D215" s="243"/>
      <c r="E215" s="243"/>
      <c r="F215" s="236">
        <v>2</v>
      </c>
      <c r="G215" s="222"/>
      <c r="H215" s="322" t="s">
        <v>926</v>
      </c>
      <c r="I215" s="322"/>
      <c r="J215" s="322"/>
      <c r="K215" s="276"/>
    </row>
    <row r="216" spans="2:11" ht="15" customHeight="1">
      <c r="B216" s="275"/>
      <c r="C216" s="243"/>
      <c r="D216" s="243"/>
      <c r="E216" s="243"/>
      <c r="F216" s="236">
        <v>3</v>
      </c>
      <c r="G216" s="222"/>
      <c r="H216" s="322" t="s">
        <v>927</v>
      </c>
      <c r="I216" s="322"/>
      <c r="J216" s="322"/>
      <c r="K216" s="276"/>
    </row>
    <row r="217" spans="2:11" ht="15" customHeight="1">
      <c r="B217" s="275"/>
      <c r="C217" s="243"/>
      <c r="D217" s="243"/>
      <c r="E217" s="243"/>
      <c r="F217" s="236">
        <v>4</v>
      </c>
      <c r="G217" s="222"/>
      <c r="H217" s="322" t="s">
        <v>928</v>
      </c>
      <c r="I217" s="322"/>
      <c r="J217" s="322"/>
      <c r="K217" s="276"/>
    </row>
    <row r="218" spans="2:11" ht="12.75" customHeight="1">
      <c r="B218" s="279"/>
      <c r="C218" s="280"/>
      <c r="D218" s="280"/>
      <c r="E218" s="280"/>
      <c r="F218" s="280"/>
      <c r="G218" s="280"/>
      <c r="H218" s="280"/>
      <c r="I218" s="280"/>
      <c r="J218" s="280"/>
      <c r="K218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D69:J69"/>
    <mergeCell ref="D70:J70"/>
    <mergeCell ref="C75:J75"/>
    <mergeCell ref="D62:J62"/>
    <mergeCell ref="D65:J65"/>
    <mergeCell ref="D66:J66"/>
    <mergeCell ref="D68:J68"/>
    <mergeCell ref="D63:J63"/>
    <mergeCell ref="D67:J67"/>
    <mergeCell ref="C52:J52"/>
    <mergeCell ref="C54:J54"/>
    <mergeCell ref="C55:J55"/>
    <mergeCell ref="D61:J61"/>
    <mergeCell ref="C57:J57"/>
    <mergeCell ref="D58:J58"/>
    <mergeCell ref="D59:J59"/>
    <mergeCell ref="D60:J60"/>
    <mergeCell ref="D47:J47"/>
    <mergeCell ref="E48:J48"/>
    <mergeCell ref="E49:J49"/>
    <mergeCell ref="D51:J51"/>
    <mergeCell ref="E50:J50"/>
    <mergeCell ref="D16:J16"/>
    <mergeCell ref="D17:J17"/>
    <mergeCell ref="F18:J18"/>
    <mergeCell ref="D33:J33"/>
    <mergeCell ref="D34:J34"/>
    <mergeCell ref="C3:J3"/>
    <mergeCell ref="C9:J9"/>
    <mergeCell ref="D10:J10"/>
    <mergeCell ref="D15:J15"/>
    <mergeCell ref="C4:J4"/>
    <mergeCell ref="C6:J6"/>
    <mergeCell ref="C7:J7"/>
    <mergeCell ref="D11:J11"/>
    <mergeCell ref="F20:J20"/>
    <mergeCell ref="F23:J23"/>
    <mergeCell ref="F21:J21"/>
    <mergeCell ref="F22:J22"/>
    <mergeCell ref="F19:J19"/>
    <mergeCell ref="C122:J122"/>
    <mergeCell ref="C102:J102"/>
    <mergeCell ref="C147:J147"/>
    <mergeCell ref="C165:J165"/>
    <mergeCell ref="C25:J25"/>
    <mergeCell ref="D27:J27"/>
    <mergeCell ref="D28:J28"/>
    <mergeCell ref="D30:J30"/>
    <mergeCell ref="D31:J31"/>
    <mergeCell ref="C26:J26"/>
    <mergeCell ref="D35:J35"/>
    <mergeCell ref="G36:J36"/>
    <mergeCell ref="G37:J37"/>
    <mergeCell ref="G38:J38"/>
    <mergeCell ref="G39:J39"/>
    <mergeCell ref="G40:J40"/>
    <mergeCell ref="G42:J42"/>
    <mergeCell ref="G41:J41"/>
    <mergeCell ref="G43:J43"/>
    <mergeCell ref="G44:J44"/>
    <mergeCell ref="G45:J45"/>
    <mergeCell ref="H217:J217"/>
    <mergeCell ref="H210:J210"/>
    <mergeCell ref="H200:J200"/>
    <mergeCell ref="C199:J199"/>
    <mergeCell ref="H208:J208"/>
    <mergeCell ref="H206:J206"/>
    <mergeCell ref="H204:J204"/>
    <mergeCell ref="H202:J202"/>
    <mergeCell ref="H205:J205"/>
    <mergeCell ref="H203:J203"/>
    <mergeCell ref="H214:J214"/>
    <mergeCell ref="H216:J216"/>
    <mergeCell ref="H215:J215"/>
    <mergeCell ref="H212:J212"/>
    <mergeCell ref="H211:J211"/>
    <mergeCell ref="H209:J209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58.1 - komunikace</vt:lpstr>
      <vt:lpstr>58,2 - VRN</vt:lpstr>
      <vt:lpstr>Pokyny pro vyplnění</vt:lpstr>
      <vt:lpstr>'58,2 - VRN'!Názvy_tisku</vt:lpstr>
      <vt:lpstr>'58.1 - komunikace'!Názvy_tisku</vt:lpstr>
      <vt:lpstr>'Rekapitulace stavby'!Názvy_tisku</vt:lpstr>
      <vt:lpstr>'58,2 - VRN'!Oblast_tisku</vt:lpstr>
      <vt:lpstr>'58.1 - komunikace'!Oblast_tisku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LUCINKANB\lucinka</dc:creator>
  <cp:lastModifiedBy>Alex</cp:lastModifiedBy>
  <dcterms:created xsi:type="dcterms:W3CDTF">2019-08-21T11:23:02Z</dcterms:created>
  <dcterms:modified xsi:type="dcterms:W3CDTF">2019-12-19T17:08:32Z</dcterms:modified>
</cp:coreProperties>
</file>