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5.xml" ContentType="application/vnd.openxmlformats-officedocument.spreadsheetml.comments+xml"/>
  <Override PartName="/xl/comments8.xml" ContentType="application/vnd.openxmlformats-officedocument.spreadsheetml.comments+xml"/>
  <Override PartName="/xl/comments6.xml" ContentType="application/vnd.openxmlformats-officedocument.spreadsheetml.comments+xml"/>
  <Override PartName="/xl/comments9.xml" ContentType="application/vnd.openxmlformats-officedocument.spreadsheetml.comments+xml"/>
  <Override PartName="/xl/comments7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VIPAproject\Rokytnice lokalita RD\S2\"/>
    </mc:Choice>
  </mc:AlternateContent>
  <xr:revisionPtr revIDLastSave="0" documentId="8_{6A861A4D-EDB1-4515-B823-B22091639D31}" xr6:coauthVersionLast="47" xr6:coauthVersionMax="47" xr10:uidLastSave="{00000000-0000-0000-0000-000000000000}"/>
  <bookViews>
    <workbookView xWindow="-103" yWindow="-103" windowWidth="33120" windowHeight="20057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100 01 Pol" sheetId="12" r:id="rId4"/>
    <sheet name="SO 300 1 Pol" sheetId="13" r:id="rId5"/>
    <sheet name="SO 300 1.2 Pol" sheetId="14" r:id="rId6"/>
    <sheet name="SO 310 2 Pol" sheetId="15" r:id="rId7"/>
    <sheet name="SO 320 3 Pol" sheetId="16" r:id="rId8"/>
    <sheet name="SO 320 3.2 Pol" sheetId="17" r:id="rId9"/>
    <sheet name="SO 400 01 Pol" sheetId="18" r:id="rId10"/>
    <sheet name="SO 400 02 Pol" sheetId="19" r:id="rId11"/>
    <sheet name="SO 400 03 Pol" sheetId="20" r:id="rId12"/>
    <sheet name="SO 500 4.1 Pol" sheetId="21" r:id="rId13"/>
    <sheet name="SO 900 01 Pol" sheetId="22" r:id="rId14"/>
  </sheets>
  <externalReferences>
    <externalReference r:id="rId15"/>
  </externalReferences>
  <definedNames>
    <definedName name="CelkemDPHVypocet" localSheetId="1">Stavba!$H$59</definedName>
    <definedName name="CenaCelkem">Stavba!$G$29</definedName>
    <definedName name="CenaCelkemBezDPH">Stavba!$G$28</definedName>
    <definedName name="CenaCelkemVypocet" localSheetId="1">Stavba!$I$59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100 01 Pol'!$1:$7</definedName>
    <definedName name="_xlnm.Print_Titles" localSheetId="4">'SO 300 1 Pol'!$1:$7</definedName>
    <definedName name="_xlnm.Print_Titles" localSheetId="5">'SO 300 1.2 Pol'!$1:$7</definedName>
    <definedName name="_xlnm.Print_Titles" localSheetId="6">'SO 310 2 Pol'!$1:$7</definedName>
    <definedName name="_xlnm.Print_Titles" localSheetId="7">'SO 320 3 Pol'!$1:$7</definedName>
    <definedName name="_xlnm.Print_Titles" localSheetId="8">'SO 320 3.2 Pol'!$1:$7</definedName>
    <definedName name="_xlnm.Print_Titles" localSheetId="9">'SO 400 01 Pol'!$1:$7</definedName>
    <definedName name="_xlnm.Print_Titles" localSheetId="10">'SO 400 02 Pol'!$1:$7</definedName>
    <definedName name="_xlnm.Print_Titles" localSheetId="11">'SO 400 03 Pol'!$1:$7</definedName>
    <definedName name="_xlnm.Print_Titles" localSheetId="12">'SO 500 4.1 Pol'!$1:$7</definedName>
    <definedName name="_xlnm.Print_Titles" localSheetId="13">'SO 900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100 01 Pol'!$A$1:$Y$421</definedName>
    <definedName name="_xlnm.Print_Area" localSheetId="4">'SO 300 1 Pol'!$A$1:$Y$131</definedName>
    <definedName name="_xlnm.Print_Area" localSheetId="5">'SO 300 1.2 Pol'!$A$1:$Y$58</definedName>
    <definedName name="_xlnm.Print_Area" localSheetId="6">'SO 310 2 Pol'!$A$1:$Y$138</definedName>
    <definedName name="_xlnm.Print_Area" localSheetId="7">'SO 320 3 Pol'!$A$1:$Y$129</definedName>
    <definedName name="_xlnm.Print_Area" localSheetId="8">'SO 320 3.2 Pol'!$A$1:$Y$57</definedName>
    <definedName name="_xlnm.Print_Area" localSheetId="9">'SO 400 01 Pol'!$A$1:$Y$178</definedName>
    <definedName name="_xlnm.Print_Area" localSheetId="10">'SO 400 02 Pol'!$A$1:$Y$35</definedName>
    <definedName name="_xlnm.Print_Area" localSheetId="11">'SO 400 03 Pol'!$A$1:$Y$89</definedName>
    <definedName name="_xlnm.Print_Area" localSheetId="12">'SO 500 4.1 Pol'!$A$1:$Y$106</definedName>
    <definedName name="_xlnm.Print_Area" localSheetId="13">'SO 900 01 Pol'!$A$1:$Y$112</definedName>
    <definedName name="_xlnm.Print_Area" localSheetId="1">Stavba!$A$1:$J$110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Stavba!$F$59</definedName>
    <definedName name="ZakladDPHZakl">Stavba!$G$25</definedName>
    <definedName name="ZakladDPHZaklVypocet" localSheetId="1">Stavba!$G$59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9" i="1" l="1"/>
  <c r="I108" i="1"/>
  <c r="I107" i="1"/>
  <c r="I18" i="1" s="1"/>
  <c r="I106" i="1"/>
  <c r="I105" i="1"/>
  <c r="I17" i="1" s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G58" i="1"/>
  <c r="F58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H50" i="1" s="1"/>
  <c r="I50" i="1" s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G59" i="1" s="1"/>
  <c r="F39" i="1"/>
  <c r="G111" i="22"/>
  <c r="BA108" i="22"/>
  <c r="BA105" i="22"/>
  <c r="BA102" i="22"/>
  <c r="BA99" i="22"/>
  <c r="BA93" i="22"/>
  <c r="BA90" i="22"/>
  <c r="BA87" i="22"/>
  <c r="BA84" i="22"/>
  <c r="BA81" i="22"/>
  <c r="BA76" i="22"/>
  <c r="BA60" i="22"/>
  <c r="BA40" i="22"/>
  <c r="BA37" i="22"/>
  <c r="BA32" i="22"/>
  <c r="BA28" i="22"/>
  <c r="G8" i="22"/>
  <c r="G9" i="22"/>
  <c r="AF111" i="22" s="1"/>
  <c r="I9" i="22"/>
  <c r="I8" i="22" s="1"/>
  <c r="K9" i="22"/>
  <c r="K8" i="22" s="1"/>
  <c r="M9" i="22"/>
  <c r="O9" i="22"/>
  <c r="O8" i="22" s="1"/>
  <c r="Q9" i="22"/>
  <c r="Q8" i="22" s="1"/>
  <c r="V9" i="22"/>
  <c r="V8" i="22" s="1"/>
  <c r="G11" i="22"/>
  <c r="M11" i="22" s="1"/>
  <c r="I11" i="22"/>
  <c r="K11" i="22"/>
  <c r="O11" i="22"/>
  <c r="Q11" i="22"/>
  <c r="V11" i="22"/>
  <c r="G13" i="22"/>
  <c r="I13" i="22"/>
  <c r="K13" i="22"/>
  <c r="M13" i="22"/>
  <c r="O13" i="22"/>
  <c r="Q13" i="22"/>
  <c r="V13" i="22"/>
  <c r="G15" i="22"/>
  <c r="I15" i="22"/>
  <c r="K15" i="22"/>
  <c r="M15" i="22"/>
  <c r="O15" i="22"/>
  <c r="G16" i="22"/>
  <c r="I16" i="22"/>
  <c r="K16" i="22"/>
  <c r="M16" i="22"/>
  <c r="O16" i="22"/>
  <c r="Q16" i="22"/>
  <c r="Q15" i="22" s="1"/>
  <c r="V16" i="22"/>
  <c r="V15" i="22" s="1"/>
  <c r="G22" i="22"/>
  <c r="I22" i="22"/>
  <c r="K22" i="22"/>
  <c r="M22" i="22"/>
  <c r="O22" i="22"/>
  <c r="Q22" i="22"/>
  <c r="V22" i="22"/>
  <c r="G24" i="22"/>
  <c r="I24" i="22"/>
  <c r="K24" i="22"/>
  <c r="M24" i="22"/>
  <c r="O24" i="22"/>
  <c r="Q24" i="22"/>
  <c r="V24" i="22"/>
  <c r="G27" i="22"/>
  <c r="I27" i="22"/>
  <c r="K27" i="22"/>
  <c r="M27" i="22"/>
  <c r="O27" i="22"/>
  <c r="Q27" i="22"/>
  <c r="V27" i="22"/>
  <c r="G30" i="22"/>
  <c r="I30" i="22"/>
  <c r="G31" i="22"/>
  <c r="I31" i="22"/>
  <c r="K31" i="22"/>
  <c r="K30" i="22" s="1"/>
  <c r="M31" i="22"/>
  <c r="M30" i="22" s="1"/>
  <c r="O31" i="22"/>
  <c r="O30" i="22" s="1"/>
  <c r="Q31" i="22"/>
  <c r="Q30" i="22" s="1"/>
  <c r="V31" i="22"/>
  <c r="V30" i="22" s="1"/>
  <c r="G34" i="22"/>
  <c r="I34" i="22"/>
  <c r="K34" i="22"/>
  <c r="M34" i="22"/>
  <c r="O34" i="22"/>
  <c r="Q34" i="22"/>
  <c r="V34" i="22"/>
  <c r="G36" i="22"/>
  <c r="I36" i="22"/>
  <c r="K36" i="22"/>
  <c r="M36" i="22"/>
  <c r="O36" i="22"/>
  <c r="Q36" i="22"/>
  <c r="V36" i="22"/>
  <c r="G39" i="22"/>
  <c r="I39" i="22"/>
  <c r="K39" i="22"/>
  <c r="M39" i="22"/>
  <c r="O39" i="22"/>
  <c r="Q39" i="22"/>
  <c r="V39" i="22"/>
  <c r="G45" i="22"/>
  <c r="G44" i="22" s="1"/>
  <c r="I45" i="22"/>
  <c r="I44" i="22" s="1"/>
  <c r="K45" i="22"/>
  <c r="K44" i="22" s="1"/>
  <c r="M45" i="22"/>
  <c r="O45" i="22"/>
  <c r="O44" i="22" s="1"/>
  <c r="Q45" i="22"/>
  <c r="Q44" i="22" s="1"/>
  <c r="V45" i="22"/>
  <c r="V44" i="22" s="1"/>
  <c r="G47" i="22"/>
  <c r="M47" i="22" s="1"/>
  <c r="I47" i="22"/>
  <c r="K47" i="22"/>
  <c r="O47" i="22"/>
  <c r="Q47" i="22"/>
  <c r="V47" i="22"/>
  <c r="G49" i="22"/>
  <c r="I49" i="22"/>
  <c r="K49" i="22"/>
  <c r="M49" i="22"/>
  <c r="O49" i="22"/>
  <c r="Q49" i="22"/>
  <c r="V49" i="22"/>
  <c r="G51" i="22"/>
  <c r="M51" i="22" s="1"/>
  <c r="I51" i="22"/>
  <c r="K51" i="22"/>
  <c r="O51" i="22"/>
  <c r="Q51" i="22"/>
  <c r="V51" i="22"/>
  <c r="Q53" i="22"/>
  <c r="V53" i="22"/>
  <c r="G54" i="22"/>
  <c r="G53" i="22" s="1"/>
  <c r="I54" i="22"/>
  <c r="I53" i="22" s="1"/>
  <c r="K54" i="22"/>
  <c r="K53" i="22" s="1"/>
  <c r="M54" i="22"/>
  <c r="M53" i="22" s="1"/>
  <c r="O54" i="22"/>
  <c r="O53" i="22" s="1"/>
  <c r="Q54" i="22"/>
  <c r="V54" i="22"/>
  <c r="G56" i="22"/>
  <c r="I56" i="22"/>
  <c r="K56" i="22"/>
  <c r="M56" i="22"/>
  <c r="O56" i="22"/>
  <c r="Q56" i="22"/>
  <c r="V56" i="22"/>
  <c r="V58" i="22"/>
  <c r="G59" i="22"/>
  <c r="I59" i="22"/>
  <c r="K59" i="22"/>
  <c r="M59" i="22"/>
  <c r="O59" i="22"/>
  <c r="Q59" i="22"/>
  <c r="V59" i="22"/>
  <c r="G63" i="22"/>
  <c r="I63" i="22"/>
  <c r="K63" i="22"/>
  <c r="M63" i="22"/>
  <c r="O63" i="22"/>
  <c r="Q63" i="22"/>
  <c r="V63" i="22"/>
  <c r="G73" i="22"/>
  <c r="G58" i="22" s="1"/>
  <c r="I73" i="22"/>
  <c r="I58" i="22" s="1"/>
  <c r="K73" i="22"/>
  <c r="O73" i="22"/>
  <c r="Q73" i="22"/>
  <c r="V73" i="22"/>
  <c r="G80" i="22"/>
  <c r="I80" i="22"/>
  <c r="K80" i="22"/>
  <c r="M80" i="22"/>
  <c r="O80" i="22"/>
  <c r="Q80" i="22"/>
  <c r="V80" i="22"/>
  <c r="G83" i="22"/>
  <c r="I83" i="22"/>
  <c r="K83" i="22"/>
  <c r="K58" i="22" s="1"/>
  <c r="M83" i="22"/>
  <c r="O83" i="22"/>
  <c r="Q83" i="22"/>
  <c r="V83" i="22"/>
  <c r="G86" i="22"/>
  <c r="I86" i="22"/>
  <c r="K86" i="22"/>
  <c r="M86" i="22"/>
  <c r="O86" i="22"/>
  <c r="Q86" i="22"/>
  <c r="V86" i="22"/>
  <c r="G89" i="22"/>
  <c r="I89" i="22"/>
  <c r="K89" i="22"/>
  <c r="M89" i="22"/>
  <c r="O89" i="22"/>
  <c r="O58" i="22" s="1"/>
  <c r="Q89" i="22"/>
  <c r="Q58" i="22" s="1"/>
  <c r="V89" i="22"/>
  <c r="G92" i="22"/>
  <c r="I92" i="22"/>
  <c r="K92" i="22"/>
  <c r="M92" i="22"/>
  <c r="O92" i="22"/>
  <c r="Q92" i="22"/>
  <c r="V92" i="22"/>
  <c r="G98" i="22"/>
  <c r="I98" i="22"/>
  <c r="K98" i="22"/>
  <c r="M98" i="22"/>
  <c r="O98" i="22"/>
  <c r="Q98" i="22"/>
  <c r="V98" i="22"/>
  <c r="G101" i="22"/>
  <c r="M101" i="22" s="1"/>
  <c r="I101" i="22"/>
  <c r="K101" i="22"/>
  <c r="O101" i="22"/>
  <c r="Q101" i="22"/>
  <c r="V101" i="22"/>
  <c r="G104" i="22"/>
  <c r="I104" i="22"/>
  <c r="K104" i="22"/>
  <c r="M104" i="22"/>
  <c r="O104" i="22"/>
  <c r="Q104" i="22"/>
  <c r="V104" i="22"/>
  <c r="G107" i="22"/>
  <c r="M107" i="22" s="1"/>
  <c r="I107" i="22"/>
  <c r="K107" i="22"/>
  <c r="O107" i="22"/>
  <c r="Q107" i="22"/>
  <c r="V107" i="22"/>
  <c r="AE111" i="22"/>
  <c r="G105" i="21"/>
  <c r="BA52" i="21"/>
  <c r="BA51" i="21"/>
  <c r="BA48" i="21"/>
  <c r="BA47" i="21"/>
  <c r="G9" i="21"/>
  <c r="G8" i="21" s="1"/>
  <c r="I9" i="21"/>
  <c r="I8" i="21" s="1"/>
  <c r="K9" i="21"/>
  <c r="K8" i="21" s="1"/>
  <c r="M9" i="21"/>
  <c r="O9" i="21"/>
  <c r="O8" i="21" s="1"/>
  <c r="Q9" i="21"/>
  <c r="V9" i="21"/>
  <c r="G12" i="21"/>
  <c r="I12" i="21"/>
  <c r="K12" i="21"/>
  <c r="M12" i="21"/>
  <c r="O12" i="21"/>
  <c r="Q12" i="21"/>
  <c r="V12" i="21"/>
  <c r="G15" i="21"/>
  <c r="I15" i="21"/>
  <c r="K15" i="21"/>
  <c r="M15" i="21"/>
  <c r="O15" i="21"/>
  <c r="Q15" i="21"/>
  <c r="Q8" i="21" s="1"/>
  <c r="V15" i="21"/>
  <c r="V8" i="21" s="1"/>
  <c r="G18" i="21"/>
  <c r="I18" i="21"/>
  <c r="K18" i="21"/>
  <c r="M18" i="21"/>
  <c r="O18" i="21"/>
  <c r="Q18" i="21"/>
  <c r="V18" i="21"/>
  <c r="G21" i="21"/>
  <c r="I21" i="21"/>
  <c r="K21" i="21"/>
  <c r="M21" i="21"/>
  <c r="O21" i="21"/>
  <c r="Q21" i="21"/>
  <c r="V21" i="21"/>
  <c r="G25" i="21"/>
  <c r="M25" i="21" s="1"/>
  <c r="I25" i="21"/>
  <c r="K25" i="21"/>
  <c r="O25" i="21"/>
  <c r="Q25" i="21"/>
  <c r="V25" i="21"/>
  <c r="G29" i="21"/>
  <c r="I29" i="21"/>
  <c r="K29" i="21"/>
  <c r="M29" i="21"/>
  <c r="O29" i="21"/>
  <c r="Q29" i="21"/>
  <c r="V29" i="21"/>
  <c r="G33" i="21"/>
  <c r="I33" i="21"/>
  <c r="K33" i="21"/>
  <c r="M33" i="21"/>
  <c r="G34" i="21"/>
  <c r="I34" i="21"/>
  <c r="K34" i="21"/>
  <c r="M34" i="21"/>
  <c r="O34" i="21"/>
  <c r="O33" i="21" s="1"/>
  <c r="Q34" i="21"/>
  <c r="Q33" i="21" s="1"/>
  <c r="V34" i="21"/>
  <c r="V33" i="21" s="1"/>
  <c r="G38" i="21"/>
  <c r="I38" i="21"/>
  <c r="K38" i="21"/>
  <c r="M38" i="21"/>
  <c r="O38" i="21"/>
  <c r="Q38" i="21"/>
  <c r="G39" i="21"/>
  <c r="I39" i="21"/>
  <c r="K39" i="21"/>
  <c r="M39" i="21"/>
  <c r="O39" i="21"/>
  <c r="Q39" i="21"/>
  <c r="V39" i="21"/>
  <c r="V38" i="21" s="1"/>
  <c r="I42" i="21"/>
  <c r="K42" i="21"/>
  <c r="O42" i="21"/>
  <c r="Q42" i="21"/>
  <c r="V42" i="21"/>
  <c r="G43" i="21"/>
  <c r="G42" i="21" s="1"/>
  <c r="I43" i="21"/>
  <c r="K43" i="21"/>
  <c r="O43" i="21"/>
  <c r="Q43" i="21"/>
  <c r="V43" i="21"/>
  <c r="O55" i="21"/>
  <c r="Q55" i="21"/>
  <c r="V55" i="21"/>
  <c r="G56" i="21"/>
  <c r="M56" i="21" s="1"/>
  <c r="M55" i="21" s="1"/>
  <c r="I56" i="21"/>
  <c r="I55" i="21" s="1"/>
  <c r="K56" i="21"/>
  <c r="K55" i="21" s="1"/>
  <c r="O56" i="21"/>
  <c r="Q56" i="21"/>
  <c r="V56" i="21"/>
  <c r="G60" i="21"/>
  <c r="G59" i="21" s="1"/>
  <c r="I60" i="21"/>
  <c r="I59" i="21" s="1"/>
  <c r="K60" i="21"/>
  <c r="K59" i="21" s="1"/>
  <c r="M60" i="21"/>
  <c r="O60" i="21"/>
  <c r="O59" i="21" s="1"/>
  <c r="Q60" i="21"/>
  <c r="V60" i="21"/>
  <c r="G62" i="21"/>
  <c r="I62" i="21"/>
  <c r="K62" i="21"/>
  <c r="M62" i="21"/>
  <c r="O62" i="21"/>
  <c r="Q62" i="21"/>
  <c r="V62" i="21"/>
  <c r="G64" i="21"/>
  <c r="I64" i="21"/>
  <c r="K64" i="21"/>
  <c r="M64" i="21"/>
  <c r="O64" i="21"/>
  <c r="Q64" i="21"/>
  <c r="Q59" i="21" s="1"/>
  <c r="V64" i="21"/>
  <c r="V59" i="21" s="1"/>
  <c r="G66" i="21"/>
  <c r="I66" i="21"/>
  <c r="K66" i="21"/>
  <c r="M66" i="21"/>
  <c r="O66" i="21"/>
  <c r="Q66" i="21"/>
  <c r="V66" i="21"/>
  <c r="G68" i="21"/>
  <c r="I68" i="21"/>
  <c r="K68" i="21"/>
  <c r="M68" i="21"/>
  <c r="O68" i="21"/>
  <c r="Q68" i="21"/>
  <c r="V68" i="21"/>
  <c r="G70" i="21"/>
  <c r="M70" i="21" s="1"/>
  <c r="I70" i="21"/>
  <c r="K70" i="21"/>
  <c r="O70" i="21"/>
  <c r="Q70" i="21"/>
  <c r="V70" i="21"/>
  <c r="G73" i="21"/>
  <c r="I73" i="21"/>
  <c r="K73" i="21"/>
  <c r="M73" i="21"/>
  <c r="O73" i="21"/>
  <c r="Q73" i="21"/>
  <c r="V73" i="21"/>
  <c r="G75" i="21"/>
  <c r="I75" i="21"/>
  <c r="K75" i="21"/>
  <c r="M75" i="21"/>
  <c r="O75" i="21"/>
  <c r="Q75" i="21"/>
  <c r="V75" i="21"/>
  <c r="G77" i="21"/>
  <c r="I77" i="21"/>
  <c r="K77" i="21"/>
  <c r="M77" i="21"/>
  <c r="O77" i="21"/>
  <c r="Q77" i="21"/>
  <c r="V77" i="21"/>
  <c r="G79" i="21"/>
  <c r="I79" i="21"/>
  <c r="K79" i="21"/>
  <c r="M79" i="21"/>
  <c r="O79" i="21"/>
  <c r="Q79" i="21"/>
  <c r="V79" i="21"/>
  <c r="G82" i="21"/>
  <c r="I82" i="21"/>
  <c r="K82" i="21"/>
  <c r="M82" i="21"/>
  <c r="O82" i="21"/>
  <c r="Q82" i="21"/>
  <c r="V82" i="21"/>
  <c r="G84" i="21"/>
  <c r="I84" i="21"/>
  <c r="K84" i="21"/>
  <c r="M84" i="21"/>
  <c r="O84" i="21"/>
  <c r="Q84" i="21"/>
  <c r="V84" i="21"/>
  <c r="G86" i="21"/>
  <c r="M86" i="21" s="1"/>
  <c r="I86" i="21"/>
  <c r="K86" i="21"/>
  <c r="O86" i="21"/>
  <c r="Q86" i="21"/>
  <c r="V86" i="21"/>
  <c r="G88" i="21"/>
  <c r="I88" i="21"/>
  <c r="K88" i="21"/>
  <c r="M88" i="21"/>
  <c r="O88" i="21"/>
  <c r="Q88" i="21"/>
  <c r="V88" i="21"/>
  <c r="G90" i="21"/>
  <c r="M90" i="21" s="1"/>
  <c r="I90" i="21"/>
  <c r="K90" i="21"/>
  <c r="O90" i="21"/>
  <c r="Q90" i="21"/>
  <c r="V90" i="21"/>
  <c r="G92" i="21"/>
  <c r="I92" i="21"/>
  <c r="K92" i="21"/>
  <c r="M92" i="21"/>
  <c r="O92" i="21"/>
  <c r="Q92" i="21"/>
  <c r="V92" i="21"/>
  <c r="G94" i="21"/>
  <c r="I94" i="21"/>
  <c r="K94" i="21"/>
  <c r="M94" i="21"/>
  <c r="O94" i="21"/>
  <c r="Q94" i="21"/>
  <c r="V94" i="21"/>
  <c r="G96" i="21"/>
  <c r="I96" i="21"/>
  <c r="K96" i="21"/>
  <c r="M96" i="21"/>
  <c r="O96" i="21"/>
  <c r="Q96" i="21"/>
  <c r="V96" i="21"/>
  <c r="G98" i="21"/>
  <c r="I98" i="21"/>
  <c r="K98" i="21"/>
  <c r="M98" i="21"/>
  <c r="O98" i="21"/>
  <c r="Q98" i="21"/>
  <c r="V98" i="21"/>
  <c r="G101" i="21"/>
  <c r="G100" i="21" s="1"/>
  <c r="I101" i="21"/>
  <c r="I100" i="21" s="1"/>
  <c r="K101" i="21"/>
  <c r="K100" i="21" s="1"/>
  <c r="M101" i="21"/>
  <c r="M100" i="21" s="1"/>
  <c r="O101" i="21"/>
  <c r="O100" i="21" s="1"/>
  <c r="Q101" i="21"/>
  <c r="Q100" i="21" s="1"/>
  <c r="V101" i="21"/>
  <c r="V100" i="21" s="1"/>
  <c r="AE105" i="21"/>
  <c r="AF105" i="21"/>
  <c r="G88" i="20"/>
  <c r="G9" i="20"/>
  <c r="G8" i="20" s="1"/>
  <c r="I9" i="20"/>
  <c r="I8" i="20" s="1"/>
  <c r="K9" i="20"/>
  <c r="K8" i="20" s="1"/>
  <c r="M9" i="20"/>
  <c r="O9" i="20"/>
  <c r="O8" i="20" s="1"/>
  <c r="Q9" i="20"/>
  <c r="Q8" i="20" s="1"/>
  <c r="V9" i="20"/>
  <c r="V8" i="20" s="1"/>
  <c r="G11" i="20"/>
  <c r="M11" i="20" s="1"/>
  <c r="I11" i="20"/>
  <c r="K11" i="20"/>
  <c r="O11" i="20"/>
  <c r="Q11" i="20"/>
  <c r="V11" i="20"/>
  <c r="G13" i="20"/>
  <c r="I13" i="20"/>
  <c r="K13" i="20"/>
  <c r="M13" i="20"/>
  <c r="O13" i="20"/>
  <c r="Q13" i="20"/>
  <c r="V13" i="20"/>
  <c r="G15" i="20"/>
  <c r="I15" i="20"/>
  <c r="K15" i="20"/>
  <c r="M15" i="20"/>
  <c r="O15" i="20"/>
  <c r="Q15" i="20"/>
  <c r="V15" i="20"/>
  <c r="G17" i="20"/>
  <c r="I17" i="20"/>
  <c r="K17" i="20"/>
  <c r="M17" i="20"/>
  <c r="O17" i="20"/>
  <c r="Q17" i="20"/>
  <c r="V17" i="20"/>
  <c r="G19" i="20"/>
  <c r="I19" i="20"/>
  <c r="K19" i="20"/>
  <c r="M19" i="20"/>
  <c r="O19" i="20"/>
  <c r="Q19" i="20"/>
  <c r="V19" i="20"/>
  <c r="G21" i="20"/>
  <c r="I21" i="20"/>
  <c r="K21" i="20"/>
  <c r="M21" i="20"/>
  <c r="O21" i="20"/>
  <c r="Q21" i="20"/>
  <c r="V21" i="20"/>
  <c r="G23" i="20"/>
  <c r="I23" i="20"/>
  <c r="K23" i="20"/>
  <c r="M23" i="20"/>
  <c r="O23" i="20"/>
  <c r="Q23" i="20"/>
  <c r="V23" i="20"/>
  <c r="G25" i="20"/>
  <c r="M25" i="20" s="1"/>
  <c r="I25" i="20"/>
  <c r="K25" i="20"/>
  <c r="O25" i="20"/>
  <c r="Q25" i="20"/>
  <c r="V25" i="20"/>
  <c r="G27" i="20"/>
  <c r="I27" i="20"/>
  <c r="K27" i="20"/>
  <c r="M27" i="20"/>
  <c r="O27" i="20"/>
  <c r="Q27" i="20"/>
  <c r="V27" i="20"/>
  <c r="G29" i="20"/>
  <c r="M29" i="20" s="1"/>
  <c r="I29" i="20"/>
  <c r="K29" i="20"/>
  <c r="O29" i="20"/>
  <c r="Q29" i="20"/>
  <c r="V29" i="20"/>
  <c r="G31" i="20"/>
  <c r="I31" i="20"/>
  <c r="K31" i="20"/>
  <c r="M31" i="20"/>
  <c r="O31" i="20"/>
  <c r="Q31" i="20"/>
  <c r="V31" i="20"/>
  <c r="G33" i="20"/>
  <c r="I33" i="20"/>
  <c r="K33" i="20"/>
  <c r="M33" i="20"/>
  <c r="O33" i="20"/>
  <c r="Q33" i="20"/>
  <c r="V33" i="20"/>
  <c r="G35" i="20"/>
  <c r="I35" i="20"/>
  <c r="K35" i="20"/>
  <c r="M35" i="20"/>
  <c r="O35" i="20"/>
  <c r="Q35" i="20"/>
  <c r="V35" i="20"/>
  <c r="G37" i="20"/>
  <c r="I37" i="20"/>
  <c r="K37" i="20"/>
  <c r="M37" i="20"/>
  <c r="O37" i="20"/>
  <c r="Q37" i="20"/>
  <c r="V37" i="20"/>
  <c r="G39" i="20"/>
  <c r="I39" i="20"/>
  <c r="K39" i="20"/>
  <c r="M39" i="20"/>
  <c r="O39" i="20"/>
  <c r="Q39" i="20"/>
  <c r="V39" i="20"/>
  <c r="G42" i="20"/>
  <c r="M42" i="20" s="1"/>
  <c r="I42" i="20"/>
  <c r="I41" i="20" s="1"/>
  <c r="K42" i="20"/>
  <c r="O42" i="20"/>
  <c r="Q42" i="20"/>
  <c r="V42" i="20"/>
  <c r="G44" i="20"/>
  <c r="I44" i="20"/>
  <c r="K44" i="20"/>
  <c r="M44" i="20"/>
  <c r="O44" i="20"/>
  <c r="Q44" i="20"/>
  <c r="V44" i="20"/>
  <c r="G46" i="20"/>
  <c r="I46" i="20"/>
  <c r="K46" i="20"/>
  <c r="K41" i="20" s="1"/>
  <c r="M46" i="20"/>
  <c r="O46" i="20"/>
  <c r="Q46" i="20"/>
  <c r="V46" i="20"/>
  <c r="G48" i="20"/>
  <c r="I48" i="20"/>
  <c r="K48" i="20"/>
  <c r="M48" i="20"/>
  <c r="O48" i="20"/>
  <c r="Q48" i="20"/>
  <c r="V48" i="20"/>
  <c r="G50" i="20"/>
  <c r="I50" i="20"/>
  <c r="K50" i="20"/>
  <c r="M50" i="20"/>
  <c r="O50" i="20"/>
  <c r="O41" i="20" s="1"/>
  <c r="Q50" i="20"/>
  <c r="Q41" i="20" s="1"/>
  <c r="V50" i="20"/>
  <c r="G52" i="20"/>
  <c r="I52" i="20"/>
  <c r="K52" i="20"/>
  <c r="M52" i="20"/>
  <c r="O52" i="20"/>
  <c r="Q52" i="20"/>
  <c r="V52" i="20"/>
  <c r="G54" i="20"/>
  <c r="I54" i="20"/>
  <c r="K54" i="20"/>
  <c r="M54" i="20"/>
  <c r="O54" i="20"/>
  <c r="Q54" i="20"/>
  <c r="V54" i="20"/>
  <c r="V41" i="20" s="1"/>
  <c r="G56" i="20"/>
  <c r="M56" i="20" s="1"/>
  <c r="I56" i="20"/>
  <c r="K56" i="20"/>
  <c r="O56" i="20"/>
  <c r="Q56" i="20"/>
  <c r="V56" i="20"/>
  <c r="G58" i="20"/>
  <c r="I58" i="20"/>
  <c r="K58" i="20"/>
  <c r="M58" i="20"/>
  <c r="O58" i="20"/>
  <c r="Q58" i="20"/>
  <c r="V58" i="20"/>
  <c r="G60" i="20"/>
  <c r="M60" i="20" s="1"/>
  <c r="I60" i="20"/>
  <c r="K60" i="20"/>
  <c r="O60" i="20"/>
  <c r="Q60" i="20"/>
  <c r="V60" i="20"/>
  <c r="G62" i="20"/>
  <c r="I62" i="20"/>
  <c r="K62" i="20"/>
  <c r="M62" i="20"/>
  <c r="O62" i="20"/>
  <c r="Q62" i="20"/>
  <c r="V62" i="20"/>
  <c r="G64" i="20"/>
  <c r="I64" i="20"/>
  <c r="K64" i="20"/>
  <c r="M64" i="20"/>
  <c r="O64" i="20"/>
  <c r="Q64" i="20"/>
  <c r="V64" i="20"/>
  <c r="G66" i="20"/>
  <c r="I66" i="20"/>
  <c r="K66" i="20"/>
  <c r="M66" i="20"/>
  <c r="O66" i="20"/>
  <c r="Q66" i="20"/>
  <c r="V66" i="20"/>
  <c r="G68" i="20"/>
  <c r="I68" i="20"/>
  <c r="K68" i="20"/>
  <c r="M68" i="20"/>
  <c r="O68" i="20"/>
  <c r="Q68" i="20"/>
  <c r="V68" i="20"/>
  <c r="G70" i="20"/>
  <c r="I70" i="20"/>
  <c r="K70" i="20"/>
  <c r="M70" i="20"/>
  <c r="O70" i="20"/>
  <c r="Q70" i="20"/>
  <c r="V70" i="20"/>
  <c r="G72" i="20"/>
  <c r="I72" i="20"/>
  <c r="K72" i="20"/>
  <c r="M72" i="20"/>
  <c r="O72" i="20"/>
  <c r="Q72" i="20"/>
  <c r="V72" i="20"/>
  <c r="G74" i="20"/>
  <c r="I74" i="20"/>
  <c r="G75" i="20"/>
  <c r="I75" i="20"/>
  <c r="K75" i="20"/>
  <c r="K74" i="20" s="1"/>
  <c r="M75" i="20"/>
  <c r="M74" i="20" s="1"/>
  <c r="O75" i="20"/>
  <c r="O74" i="20" s="1"/>
  <c r="Q75" i="20"/>
  <c r="Q74" i="20" s="1"/>
  <c r="V75" i="20"/>
  <c r="V74" i="20" s="1"/>
  <c r="G77" i="20"/>
  <c r="I77" i="20"/>
  <c r="K77" i="20"/>
  <c r="M77" i="20"/>
  <c r="O77" i="20"/>
  <c r="Q77" i="20"/>
  <c r="V77" i="20"/>
  <c r="V79" i="20"/>
  <c r="G80" i="20"/>
  <c r="G79" i="20" s="1"/>
  <c r="I80" i="20"/>
  <c r="I79" i="20" s="1"/>
  <c r="K80" i="20"/>
  <c r="K79" i="20" s="1"/>
  <c r="M80" i="20"/>
  <c r="M79" i="20" s="1"/>
  <c r="O80" i="20"/>
  <c r="O79" i="20" s="1"/>
  <c r="Q80" i="20"/>
  <c r="Q79" i="20" s="1"/>
  <c r="V80" i="20"/>
  <c r="G83" i="20"/>
  <c r="G82" i="20" s="1"/>
  <c r="I83" i="20"/>
  <c r="I82" i="20" s="1"/>
  <c r="K83" i="20"/>
  <c r="K82" i="20" s="1"/>
  <c r="M83" i="20"/>
  <c r="O83" i="20"/>
  <c r="O82" i="20" s="1"/>
  <c r="Q83" i="20"/>
  <c r="Q82" i="20" s="1"/>
  <c r="V83" i="20"/>
  <c r="V82" i="20" s="1"/>
  <c r="G85" i="20"/>
  <c r="M85" i="20" s="1"/>
  <c r="I85" i="20"/>
  <c r="K85" i="20"/>
  <c r="O85" i="20"/>
  <c r="Q85" i="20"/>
  <c r="V85" i="20"/>
  <c r="AE88" i="20"/>
  <c r="G34" i="19"/>
  <c r="G9" i="19"/>
  <c r="G8" i="19" s="1"/>
  <c r="I9" i="19"/>
  <c r="I8" i="19" s="1"/>
  <c r="K9" i="19"/>
  <c r="K8" i="19" s="1"/>
  <c r="M9" i="19"/>
  <c r="O9" i="19"/>
  <c r="O8" i="19" s="1"/>
  <c r="Q9" i="19"/>
  <c r="Q8" i="19" s="1"/>
  <c r="V9" i="19"/>
  <c r="V8" i="19" s="1"/>
  <c r="G11" i="19"/>
  <c r="AF34" i="19" s="1"/>
  <c r="I11" i="19"/>
  <c r="K11" i="19"/>
  <c r="O11" i="19"/>
  <c r="Q11" i="19"/>
  <c r="V11" i="19"/>
  <c r="G13" i="19"/>
  <c r="I13" i="19"/>
  <c r="K13" i="19"/>
  <c r="M13" i="19"/>
  <c r="O13" i="19"/>
  <c r="Q13" i="19"/>
  <c r="V13" i="19"/>
  <c r="G15" i="19"/>
  <c r="I15" i="19"/>
  <c r="K15" i="19"/>
  <c r="M15" i="19"/>
  <c r="O15" i="19"/>
  <c r="Q15" i="19"/>
  <c r="V15" i="19"/>
  <c r="G17" i="19"/>
  <c r="I17" i="19"/>
  <c r="K17" i="19"/>
  <c r="M17" i="19"/>
  <c r="O17" i="19"/>
  <c r="Q17" i="19"/>
  <c r="V17" i="19"/>
  <c r="G19" i="19"/>
  <c r="I19" i="19"/>
  <c r="K19" i="19"/>
  <c r="M19" i="19"/>
  <c r="O19" i="19"/>
  <c r="Q19" i="19"/>
  <c r="V19" i="19"/>
  <c r="G21" i="19"/>
  <c r="I21" i="19"/>
  <c r="K21" i="19"/>
  <c r="M21" i="19"/>
  <c r="O21" i="19"/>
  <c r="Q21" i="19"/>
  <c r="V21" i="19"/>
  <c r="G23" i="19"/>
  <c r="I23" i="19"/>
  <c r="K23" i="19"/>
  <c r="M23" i="19"/>
  <c r="O23" i="19"/>
  <c r="Q23" i="19"/>
  <c r="V23" i="19"/>
  <c r="G25" i="19"/>
  <c r="M25" i="19" s="1"/>
  <c r="I25" i="19"/>
  <c r="K25" i="19"/>
  <c r="O25" i="19"/>
  <c r="Q25" i="19"/>
  <c r="V25" i="19"/>
  <c r="G27" i="19"/>
  <c r="I27" i="19"/>
  <c r="K27" i="19"/>
  <c r="M27" i="19"/>
  <c r="O27" i="19"/>
  <c r="Q27" i="19"/>
  <c r="V27" i="19"/>
  <c r="G29" i="19"/>
  <c r="M29" i="19" s="1"/>
  <c r="I29" i="19"/>
  <c r="K29" i="19"/>
  <c r="O29" i="19"/>
  <c r="Q29" i="19"/>
  <c r="V29" i="19"/>
  <c r="G31" i="19"/>
  <c r="I31" i="19"/>
  <c r="K31" i="19"/>
  <c r="M31" i="19"/>
  <c r="O31" i="19"/>
  <c r="Q31" i="19"/>
  <c r="V31" i="19"/>
  <c r="AE34" i="19"/>
  <c r="G177" i="18"/>
  <c r="G9" i="18"/>
  <c r="G8" i="18" s="1"/>
  <c r="I9" i="18"/>
  <c r="I8" i="18" s="1"/>
  <c r="K9" i="18"/>
  <c r="K8" i="18" s="1"/>
  <c r="M9" i="18"/>
  <c r="O9" i="18"/>
  <c r="O8" i="18" s="1"/>
  <c r="Q9" i="18"/>
  <c r="Q8" i="18" s="1"/>
  <c r="V9" i="18"/>
  <c r="V8" i="18" s="1"/>
  <c r="G11" i="18"/>
  <c r="M11" i="18" s="1"/>
  <c r="I11" i="18"/>
  <c r="K11" i="18"/>
  <c r="O11" i="18"/>
  <c r="Q11" i="18"/>
  <c r="V11" i="18"/>
  <c r="G13" i="18"/>
  <c r="I13" i="18"/>
  <c r="K13" i="18"/>
  <c r="M13" i="18"/>
  <c r="O13" i="18"/>
  <c r="Q13" i="18"/>
  <c r="V13" i="18"/>
  <c r="G16" i="18"/>
  <c r="I16" i="18"/>
  <c r="K16" i="18"/>
  <c r="M16" i="18"/>
  <c r="O16" i="18"/>
  <c r="O15" i="18" s="1"/>
  <c r="Q16" i="18"/>
  <c r="Q15" i="18" s="1"/>
  <c r="V16" i="18"/>
  <c r="V15" i="18" s="1"/>
  <c r="G18" i="18"/>
  <c r="I18" i="18"/>
  <c r="K18" i="18"/>
  <c r="M18" i="18"/>
  <c r="O18" i="18"/>
  <c r="Q18" i="18"/>
  <c r="V18" i="18"/>
  <c r="G20" i="18"/>
  <c r="I20" i="18"/>
  <c r="K20" i="18"/>
  <c r="M20" i="18"/>
  <c r="O20" i="18"/>
  <c r="Q20" i="18"/>
  <c r="V20" i="18"/>
  <c r="G22" i="18"/>
  <c r="I22" i="18"/>
  <c r="K22" i="18"/>
  <c r="M22" i="18"/>
  <c r="O22" i="18"/>
  <c r="Q22" i="18"/>
  <c r="V22" i="18"/>
  <c r="G24" i="18"/>
  <c r="M24" i="18" s="1"/>
  <c r="I24" i="18"/>
  <c r="K24" i="18"/>
  <c r="O24" i="18"/>
  <c r="Q24" i="18"/>
  <c r="V24" i="18"/>
  <c r="G26" i="18"/>
  <c r="I26" i="18"/>
  <c r="K26" i="18"/>
  <c r="M26" i="18"/>
  <c r="O26" i="18"/>
  <c r="Q26" i="18"/>
  <c r="V26" i="18"/>
  <c r="G28" i="18"/>
  <c r="M28" i="18" s="1"/>
  <c r="I28" i="18"/>
  <c r="I15" i="18" s="1"/>
  <c r="K28" i="18"/>
  <c r="K15" i="18" s="1"/>
  <c r="O28" i="18"/>
  <c r="Q28" i="18"/>
  <c r="V28" i="18"/>
  <c r="G30" i="18"/>
  <c r="I30" i="18"/>
  <c r="K30" i="18"/>
  <c r="M30" i="18"/>
  <c r="O30" i="18"/>
  <c r="Q30" i="18"/>
  <c r="V30" i="18"/>
  <c r="G32" i="18"/>
  <c r="I32" i="18"/>
  <c r="K32" i="18"/>
  <c r="M32" i="18"/>
  <c r="O32" i="18"/>
  <c r="Q32" i="18"/>
  <c r="V32" i="18"/>
  <c r="G34" i="18"/>
  <c r="I34" i="18"/>
  <c r="K34" i="18"/>
  <c r="M34" i="18"/>
  <c r="O34" i="18"/>
  <c r="Q34" i="18"/>
  <c r="V34" i="18"/>
  <c r="G36" i="18"/>
  <c r="I36" i="18"/>
  <c r="K36" i="18"/>
  <c r="M36" i="18"/>
  <c r="O36" i="18"/>
  <c r="Q36" i="18"/>
  <c r="V36" i="18"/>
  <c r="G38" i="18"/>
  <c r="I38" i="18"/>
  <c r="K38" i="18"/>
  <c r="M38" i="18"/>
  <c r="O38" i="18"/>
  <c r="Q38" i="18"/>
  <c r="V38" i="18"/>
  <c r="G40" i="18"/>
  <c r="I40" i="18"/>
  <c r="K40" i="18"/>
  <c r="M40" i="18"/>
  <c r="O40" i="18"/>
  <c r="Q40" i="18"/>
  <c r="V40" i="18"/>
  <c r="G42" i="18"/>
  <c r="M42" i="18" s="1"/>
  <c r="I42" i="18"/>
  <c r="K42" i="18"/>
  <c r="O42" i="18"/>
  <c r="Q42" i="18"/>
  <c r="V42" i="18"/>
  <c r="G44" i="18"/>
  <c r="I44" i="18"/>
  <c r="K44" i="18"/>
  <c r="M44" i="18"/>
  <c r="O44" i="18"/>
  <c r="Q44" i="18"/>
  <c r="V44" i="18"/>
  <c r="G46" i="18"/>
  <c r="I46" i="18"/>
  <c r="K46" i="18"/>
  <c r="M46" i="18"/>
  <c r="O46" i="18"/>
  <c r="Q46" i="18"/>
  <c r="V46" i="18"/>
  <c r="G48" i="18"/>
  <c r="I48" i="18"/>
  <c r="K48" i="18"/>
  <c r="M48" i="18"/>
  <c r="O48" i="18"/>
  <c r="Q48" i="18"/>
  <c r="V48" i="18"/>
  <c r="G50" i="18"/>
  <c r="I50" i="18"/>
  <c r="K50" i="18"/>
  <c r="M50" i="18"/>
  <c r="O50" i="18"/>
  <c r="Q50" i="18"/>
  <c r="V50" i="18"/>
  <c r="G52" i="18"/>
  <c r="I52" i="18"/>
  <c r="K52" i="18"/>
  <c r="M52" i="18"/>
  <c r="O52" i="18"/>
  <c r="Q52" i="18"/>
  <c r="V52" i="18"/>
  <c r="G54" i="18"/>
  <c r="I54" i="18"/>
  <c r="K54" i="18"/>
  <c r="M54" i="18"/>
  <c r="O54" i="18"/>
  <c r="Q54" i="18"/>
  <c r="V54" i="18"/>
  <c r="G56" i="18"/>
  <c r="M56" i="18" s="1"/>
  <c r="I56" i="18"/>
  <c r="K56" i="18"/>
  <c r="O56" i="18"/>
  <c r="Q56" i="18"/>
  <c r="V56" i="18"/>
  <c r="G58" i="18"/>
  <c r="I58" i="18"/>
  <c r="K58" i="18"/>
  <c r="M58" i="18"/>
  <c r="O58" i="18"/>
  <c r="Q58" i="18"/>
  <c r="V58" i="18"/>
  <c r="G60" i="18"/>
  <c r="M60" i="18" s="1"/>
  <c r="I60" i="18"/>
  <c r="K60" i="18"/>
  <c r="O60" i="18"/>
  <c r="Q60" i="18"/>
  <c r="V60" i="18"/>
  <c r="G62" i="18"/>
  <c r="I62" i="18"/>
  <c r="K62" i="18"/>
  <c r="M62" i="18"/>
  <c r="O62" i="18"/>
  <c r="Q62" i="18"/>
  <c r="V62" i="18"/>
  <c r="G64" i="18"/>
  <c r="I64" i="18"/>
  <c r="K64" i="18"/>
  <c r="M64" i="18"/>
  <c r="O64" i="18"/>
  <c r="Q64" i="18"/>
  <c r="V64" i="18"/>
  <c r="G66" i="18"/>
  <c r="I66" i="18"/>
  <c r="K66" i="18"/>
  <c r="M66" i="18"/>
  <c r="O66" i="18"/>
  <c r="Q66" i="18"/>
  <c r="V66" i="18"/>
  <c r="G68" i="18"/>
  <c r="I68" i="18"/>
  <c r="K68" i="18"/>
  <c r="M68" i="18"/>
  <c r="O68" i="18"/>
  <c r="Q68" i="18"/>
  <c r="V68" i="18"/>
  <c r="G70" i="18"/>
  <c r="I70" i="18"/>
  <c r="K70" i="18"/>
  <c r="M70" i="18"/>
  <c r="O70" i="18"/>
  <c r="Q70" i="18"/>
  <c r="V70" i="18"/>
  <c r="G72" i="18"/>
  <c r="I72" i="18"/>
  <c r="K72" i="18"/>
  <c r="M72" i="18"/>
  <c r="O72" i="18"/>
  <c r="Q72" i="18"/>
  <c r="V72" i="18"/>
  <c r="G74" i="18"/>
  <c r="M74" i="18" s="1"/>
  <c r="I74" i="18"/>
  <c r="K74" i="18"/>
  <c r="O74" i="18"/>
  <c r="Q74" i="18"/>
  <c r="V74" i="18"/>
  <c r="G76" i="18"/>
  <c r="I76" i="18"/>
  <c r="K76" i="18"/>
  <c r="M76" i="18"/>
  <c r="O76" i="18"/>
  <c r="Q76" i="18"/>
  <c r="V76" i="18"/>
  <c r="G78" i="18"/>
  <c r="I78" i="18"/>
  <c r="K78" i="18"/>
  <c r="M78" i="18"/>
  <c r="O78" i="18"/>
  <c r="Q78" i="18"/>
  <c r="V78" i="18"/>
  <c r="G80" i="18"/>
  <c r="I80" i="18"/>
  <c r="K80" i="18"/>
  <c r="M80" i="18"/>
  <c r="O80" i="18"/>
  <c r="Q80" i="18"/>
  <c r="V80" i="18"/>
  <c r="G82" i="18"/>
  <c r="I82" i="18"/>
  <c r="K82" i="18"/>
  <c r="M82" i="18"/>
  <c r="O82" i="18"/>
  <c r="Q82" i="18"/>
  <c r="V82" i="18"/>
  <c r="G84" i="18"/>
  <c r="I84" i="18"/>
  <c r="K84" i="18"/>
  <c r="M84" i="18"/>
  <c r="O84" i="18"/>
  <c r="Q84" i="18"/>
  <c r="V84" i="18"/>
  <c r="G86" i="18"/>
  <c r="I86" i="18"/>
  <c r="K86" i="18"/>
  <c r="M86" i="18"/>
  <c r="O86" i="18"/>
  <c r="Q86" i="18"/>
  <c r="V86" i="18"/>
  <c r="G88" i="18"/>
  <c r="M88" i="18" s="1"/>
  <c r="I88" i="18"/>
  <c r="K88" i="18"/>
  <c r="O88" i="18"/>
  <c r="Q88" i="18"/>
  <c r="V88" i="18"/>
  <c r="G90" i="18"/>
  <c r="I90" i="18"/>
  <c r="K90" i="18"/>
  <c r="M90" i="18"/>
  <c r="O90" i="18"/>
  <c r="Q90" i="18"/>
  <c r="V90" i="18"/>
  <c r="G92" i="18"/>
  <c r="M92" i="18" s="1"/>
  <c r="I92" i="18"/>
  <c r="K92" i="18"/>
  <c r="O92" i="18"/>
  <c r="Q92" i="18"/>
  <c r="V92" i="18"/>
  <c r="G94" i="18"/>
  <c r="I94" i="18"/>
  <c r="K94" i="18"/>
  <c r="M94" i="18"/>
  <c r="O94" i="18"/>
  <c r="Q94" i="18"/>
  <c r="V94" i="18"/>
  <c r="G96" i="18"/>
  <c r="I96" i="18"/>
  <c r="K96" i="18"/>
  <c r="M96" i="18"/>
  <c r="O96" i="18"/>
  <c r="Q96" i="18"/>
  <c r="V96" i="18"/>
  <c r="G99" i="18"/>
  <c r="G98" i="18" s="1"/>
  <c r="I99" i="18"/>
  <c r="I98" i="18" s="1"/>
  <c r="K99" i="18"/>
  <c r="K98" i="18" s="1"/>
  <c r="M99" i="18"/>
  <c r="M98" i="18" s="1"/>
  <c r="O99" i="18"/>
  <c r="O98" i="18" s="1"/>
  <c r="Q99" i="18"/>
  <c r="Q98" i="18" s="1"/>
  <c r="V99" i="18"/>
  <c r="V98" i="18" s="1"/>
  <c r="G101" i="18"/>
  <c r="I101" i="18"/>
  <c r="K101" i="18"/>
  <c r="M101" i="18"/>
  <c r="O101" i="18"/>
  <c r="Q101" i="18"/>
  <c r="V101" i="18"/>
  <c r="G104" i="18"/>
  <c r="M104" i="18" s="1"/>
  <c r="I104" i="18"/>
  <c r="I103" i="18" s="1"/>
  <c r="K104" i="18"/>
  <c r="O104" i="18"/>
  <c r="Q104" i="18"/>
  <c r="V104" i="18"/>
  <c r="G106" i="18"/>
  <c r="I106" i="18"/>
  <c r="K106" i="18"/>
  <c r="M106" i="18"/>
  <c r="O106" i="18"/>
  <c r="Q106" i="18"/>
  <c r="V106" i="18"/>
  <c r="G108" i="18"/>
  <c r="I108" i="18"/>
  <c r="K108" i="18"/>
  <c r="K103" i="18" s="1"/>
  <c r="M108" i="18"/>
  <c r="O108" i="18"/>
  <c r="Q108" i="18"/>
  <c r="V108" i="18"/>
  <c r="G110" i="18"/>
  <c r="I110" i="18"/>
  <c r="K110" i="18"/>
  <c r="M110" i="18"/>
  <c r="O110" i="18"/>
  <c r="Q110" i="18"/>
  <c r="V110" i="18"/>
  <c r="G112" i="18"/>
  <c r="I112" i="18"/>
  <c r="K112" i="18"/>
  <c r="M112" i="18"/>
  <c r="O112" i="18"/>
  <c r="O103" i="18" s="1"/>
  <c r="Q112" i="18"/>
  <c r="Q103" i="18" s="1"/>
  <c r="V112" i="18"/>
  <c r="G114" i="18"/>
  <c r="I114" i="18"/>
  <c r="K114" i="18"/>
  <c r="M114" i="18"/>
  <c r="O114" i="18"/>
  <c r="Q114" i="18"/>
  <c r="V114" i="18"/>
  <c r="G116" i="18"/>
  <c r="I116" i="18"/>
  <c r="K116" i="18"/>
  <c r="M116" i="18"/>
  <c r="O116" i="18"/>
  <c r="Q116" i="18"/>
  <c r="V116" i="18"/>
  <c r="V103" i="18" s="1"/>
  <c r="G118" i="18"/>
  <c r="M118" i="18" s="1"/>
  <c r="I118" i="18"/>
  <c r="K118" i="18"/>
  <c r="O118" i="18"/>
  <c r="Q118" i="18"/>
  <c r="V118" i="18"/>
  <c r="G120" i="18"/>
  <c r="I120" i="18"/>
  <c r="K120" i="18"/>
  <c r="M120" i="18"/>
  <c r="O120" i="18"/>
  <c r="Q120" i="18"/>
  <c r="V120" i="18"/>
  <c r="G122" i="18"/>
  <c r="M122" i="18" s="1"/>
  <c r="I122" i="18"/>
  <c r="K122" i="18"/>
  <c r="O122" i="18"/>
  <c r="Q122" i="18"/>
  <c r="V122" i="18"/>
  <c r="G124" i="18"/>
  <c r="I124" i="18"/>
  <c r="K124" i="18"/>
  <c r="M124" i="18"/>
  <c r="O124" i="18"/>
  <c r="Q124" i="18"/>
  <c r="V124" i="18"/>
  <c r="G126" i="18"/>
  <c r="I126" i="18"/>
  <c r="K126" i="18"/>
  <c r="M126" i="18"/>
  <c r="O126" i="18"/>
  <c r="G127" i="18"/>
  <c r="I127" i="18"/>
  <c r="K127" i="18"/>
  <c r="M127" i="18"/>
  <c r="O127" i="18"/>
  <c r="Q127" i="18"/>
  <c r="Q126" i="18" s="1"/>
  <c r="V127" i="18"/>
  <c r="V126" i="18" s="1"/>
  <c r="G129" i="18"/>
  <c r="I129" i="18"/>
  <c r="K129" i="18"/>
  <c r="M129" i="18"/>
  <c r="O129" i="18"/>
  <c r="Q129" i="18"/>
  <c r="V129" i="18"/>
  <c r="G132" i="18"/>
  <c r="G131" i="18" s="1"/>
  <c r="I132" i="18"/>
  <c r="I131" i="18" s="1"/>
  <c r="K132" i="18"/>
  <c r="K131" i="18" s="1"/>
  <c r="M132" i="18"/>
  <c r="O132" i="18"/>
  <c r="O131" i="18" s="1"/>
  <c r="Q132" i="18"/>
  <c r="Q131" i="18" s="1"/>
  <c r="V132" i="18"/>
  <c r="V131" i="18" s="1"/>
  <c r="G134" i="18"/>
  <c r="M134" i="18" s="1"/>
  <c r="I134" i="18"/>
  <c r="K134" i="18"/>
  <c r="O134" i="18"/>
  <c r="Q134" i="18"/>
  <c r="V134" i="18"/>
  <c r="G136" i="18"/>
  <c r="I136" i="18"/>
  <c r="K136" i="18"/>
  <c r="M136" i="18"/>
  <c r="O136" i="18"/>
  <c r="Q136" i="18"/>
  <c r="V136" i="18"/>
  <c r="G139" i="18"/>
  <c r="I139" i="18"/>
  <c r="K139" i="18"/>
  <c r="M139" i="18"/>
  <c r="O139" i="18"/>
  <c r="O138" i="18" s="1"/>
  <c r="Q139" i="18"/>
  <c r="Q138" i="18" s="1"/>
  <c r="V139" i="18"/>
  <c r="V138" i="18" s="1"/>
  <c r="G141" i="18"/>
  <c r="I141" i="18"/>
  <c r="K141" i="18"/>
  <c r="M141" i="18"/>
  <c r="O141" i="18"/>
  <c r="Q141" i="18"/>
  <c r="V141" i="18"/>
  <c r="G143" i="18"/>
  <c r="I143" i="18"/>
  <c r="K143" i="18"/>
  <c r="M143" i="18"/>
  <c r="O143" i="18"/>
  <c r="Q143" i="18"/>
  <c r="V143" i="18"/>
  <c r="G145" i="18"/>
  <c r="I145" i="18"/>
  <c r="K145" i="18"/>
  <c r="M145" i="18"/>
  <c r="O145" i="18"/>
  <c r="Q145" i="18"/>
  <c r="V145" i="18"/>
  <c r="G147" i="18"/>
  <c r="M147" i="18" s="1"/>
  <c r="M138" i="18" s="1"/>
  <c r="I147" i="18"/>
  <c r="K147" i="18"/>
  <c r="O147" i="18"/>
  <c r="Q147" i="18"/>
  <c r="V147" i="18"/>
  <c r="G149" i="18"/>
  <c r="I149" i="18"/>
  <c r="K149" i="18"/>
  <c r="M149" i="18"/>
  <c r="O149" i="18"/>
  <c r="Q149" i="18"/>
  <c r="V149" i="18"/>
  <c r="G151" i="18"/>
  <c r="M151" i="18" s="1"/>
  <c r="I151" i="18"/>
  <c r="I138" i="18" s="1"/>
  <c r="K151" i="18"/>
  <c r="K138" i="18" s="1"/>
  <c r="O151" i="18"/>
  <c r="Q151" i="18"/>
  <c r="V151" i="18"/>
  <c r="G153" i="18"/>
  <c r="I153" i="18"/>
  <c r="K153" i="18"/>
  <c r="M153" i="18"/>
  <c r="O153" i="18"/>
  <c r="Q153" i="18"/>
  <c r="V153" i="18"/>
  <c r="G155" i="18"/>
  <c r="I155" i="18"/>
  <c r="K155" i="18"/>
  <c r="M155" i="18"/>
  <c r="O155" i="18"/>
  <c r="Q155" i="18"/>
  <c r="V155" i="18"/>
  <c r="G157" i="18"/>
  <c r="I157" i="18"/>
  <c r="K157" i="18"/>
  <c r="M157" i="18"/>
  <c r="O157" i="18"/>
  <c r="Q157" i="18"/>
  <c r="V157" i="18"/>
  <c r="G159" i="18"/>
  <c r="I159" i="18"/>
  <c r="K159" i="18"/>
  <c r="M159" i="18"/>
  <c r="O159" i="18"/>
  <c r="Q159" i="18"/>
  <c r="V159" i="18"/>
  <c r="G161" i="18"/>
  <c r="I161" i="18"/>
  <c r="K161" i="18"/>
  <c r="M161" i="18"/>
  <c r="O161" i="18"/>
  <c r="Q161" i="18"/>
  <c r="V161" i="18"/>
  <c r="G163" i="18"/>
  <c r="I163" i="18"/>
  <c r="K163" i="18"/>
  <c r="M163" i="18"/>
  <c r="O163" i="18"/>
  <c r="Q163" i="18"/>
  <c r="V163" i="18"/>
  <c r="G165" i="18"/>
  <c r="M165" i="18" s="1"/>
  <c r="I165" i="18"/>
  <c r="K165" i="18"/>
  <c r="O165" i="18"/>
  <c r="Q165" i="18"/>
  <c r="V165" i="18"/>
  <c r="G167" i="18"/>
  <c r="I167" i="18"/>
  <c r="K167" i="18"/>
  <c r="M167" i="18"/>
  <c r="O167" i="18"/>
  <c r="Q167" i="18"/>
  <c r="V167" i="18"/>
  <c r="G169" i="18"/>
  <c r="I169" i="18"/>
  <c r="K169" i="18"/>
  <c r="M169" i="18"/>
  <c r="O169" i="18"/>
  <c r="Q169" i="18"/>
  <c r="V169" i="18"/>
  <c r="V171" i="18"/>
  <c r="G172" i="18"/>
  <c r="G171" i="18" s="1"/>
  <c r="I172" i="18"/>
  <c r="I171" i="18" s="1"/>
  <c r="K172" i="18"/>
  <c r="K171" i="18" s="1"/>
  <c r="M172" i="18"/>
  <c r="M171" i="18" s="1"/>
  <c r="O172" i="18"/>
  <c r="O171" i="18" s="1"/>
  <c r="Q172" i="18"/>
  <c r="Q171" i="18" s="1"/>
  <c r="V172" i="18"/>
  <c r="G174" i="18"/>
  <c r="I174" i="18"/>
  <c r="K174" i="18"/>
  <c r="M174" i="18"/>
  <c r="O174" i="18"/>
  <c r="Q174" i="18"/>
  <c r="V174" i="18"/>
  <c r="AE177" i="18"/>
  <c r="G56" i="17"/>
  <c r="BA48" i="17"/>
  <c r="BA47" i="17"/>
  <c r="BA44" i="17"/>
  <c r="BA43" i="17"/>
  <c r="G9" i="17"/>
  <c r="G8" i="17" s="1"/>
  <c r="I9" i="17"/>
  <c r="I8" i="17" s="1"/>
  <c r="K9" i="17"/>
  <c r="K8" i="17" s="1"/>
  <c r="M9" i="17"/>
  <c r="M8" i="17" s="1"/>
  <c r="O9" i="17"/>
  <c r="O8" i="17" s="1"/>
  <c r="Q9" i="17"/>
  <c r="V9" i="17"/>
  <c r="G12" i="17"/>
  <c r="I12" i="17"/>
  <c r="K12" i="17"/>
  <c r="M12" i="17"/>
  <c r="O12" i="17"/>
  <c r="Q12" i="17"/>
  <c r="V12" i="17"/>
  <c r="G15" i="17"/>
  <c r="I15" i="17"/>
  <c r="K15" i="17"/>
  <c r="M15" i="17"/>
  <c r="O15" i="17"/>
  <c r="Q15" i="17"/>
  <c r="Q8" i="17" s="1"/>
  <c r="V15" i="17"/>
  <c r="V8" i="17" s="1"/>
  <c r="G18" i="17"/>
  <c r="I18" i="17"/>
  <c r="K18" i="17"/>
  <c r="M18" i="17"/>
  <c r="O18" i="17"/>
  <c r="Q18" i="17"/>
  <c r="V18" i="17"/>
  <c r="G21" i="17"/>
  <c r="I21" i="17"/>
  <c r="K21" i="17"/>
  <c r="M21" i="17"/>
  <c r="O21" i="17"/>
  <c r="Q21" i="17"/>
  <c r="V21" i="17"/>
  <c r="G25" i="17"/>
  <c r="I25" i="17"/>
  <c r="G26" i="17"/>
  <c r="I26" i="17"/>
  <c r="K26" i="17"/>
  <c r="K25" i="17" s="1"/>
  <c r="M26" i="17"/>
  <c r="M25" i="17" s="1"/>
  <c r="O26" i="17"/>
  <c r="O25" i="17" s="1"/>
  <c r="Q26" i="17"/>
  <c r="Q25" i="17" s="1"/>
  <c r="V26" i="17"/>
  <c r="V25" i="17" s="1"/>
  <c r="G29" i="17"/>
  <c r="I29" i="17"/>
  <c r="K29" i="17"/>
  <c r="M29" i="17"/>
  <c r="G30" i="17"/>
  <c r="I30" i="17"/>
  <c r="K30" i="17"/>
  <c r="M30" i="17"/>
  <c r="O30" i="17"/>
  <c r="O29" i="17" s="1"/>
  <c r="Q30" i="17"/>
  <c r="Q29" i="17" s="1"/>
  <c r="V30" i="17"/>
  <c r="V29" i="17" s="1"/>
  <c r="G32" i="17"/>
  <c r="I32" i="17"/>
  <c r="K32" i="17"/>
  <c r="M32" i="17"/>
  <c r="O32" i="17"/>
  <c r="Q32" i="17"/>
  <c r="V32" i="17"/>
  <c r="G34" i="17"/>
  <c r="I34" i="17"/>
  <c r="K34" i="17"/>
  <c r="M34" i="17"/>
  <c r="O34" i="17"/>
  <c r="Q34" i="17"/>
  <c r="V34" i="17"/>
  <c r="G36" i="17"/>
  <c r="I36" i="17"/>
  <c r="K36" i="17"/>
  <c r="M36" i="17"/>
  <c r="O36" i="17"/>
  <c r="Q36" i="17"/>
  <c r="V36" i="17"/>
  <c r="G38" i="17"/>
  <c r="G39" i="17"/>
  <c r="I39" i="17"/>
  <c r="I38" i="17" s="1"/>
  <c r="K39" i="17"/>
  <c r="K38" i="17" s="1"/>
  <c r="M39" i="17"/>
  <c r="M38" i="17" s="1"/>
  <c r="O39" i="17"/>
  <c r="O38" i="17" s="1"/>
  <c r="Q39" i="17"/>
  <c r="Q38" i="17" s="1"/>
  <c r="V39" i="17"/>
  <c r="V38" i="17" s="1"/>
  <c r="G51" i="17"/>
  <c r="I51" i="17"/>
  <c r="K51" i="17"/>
  <c r="G52" i="17"/>
  <c r="I52" i="17"/>
  <c r="K52" i="17"/>
  <c r="M52" i="17"/>
  <c r="M51" i="17" s="1"/>
  <c r="O52" i="17"/>
  <c r="O51" i="17" s="1"/>
  <c r="Q52" i="17"/>
  <c r="Q51" i="17" s="1"/>
  <c r="V52" i="17"/>
  <c r="V51" i="17" s="1"/>
  <c r="AE56" i="17"/>
  <c r="AF56" i="17"/>
  <c r="G128" i="16"/>
  <c r="BA120" i="16"/>
  <c r="BA119" i="16"/>
  <c r="BA116" i="16"/>
  <c r="BA115" i="16"/>
  <c r="G9" i="16"/>
  <c r="AF128" i="16" s="1"/>
  <c r="I9" i="16"/>
  <c r="I8" i="16" s="1"/>
  <c r="K9" i="16"/>
  <c r="K8" i="16" s="1"/>
  <c r="M9" i="16"/>
  <c r="O9" i="16"/>
  <c r="O8" i="16" s="1"/>
  <c r="Q9" i="16"/>
  <c r="V9" i="16"/>
  <c r="G12" i="16"/>
  <c r="I12" i="16"/>
  <c r="K12" i="16"/>
  <c r="M12" i="16"/>
  <c r="O12" i="16"/>
  <c r="Q12" i="16"/>
  <c r="V12" i="16"/>
  <c r="G15" i="16"/>
  <c r="I15" i="16"/>
  <c r="K15" i="16"/>
  <c r="M15" i="16"/>
  <c r="O15" i="16"/>
  <c r="Q15" i="16"/>
  <c r="Q8" i="16" s="1"/>
  <c r="V15" i="16"/>
  <c r="V8" i="16" s="1"/>
  <c r="G18" i="16"/>
  <c r="I18" i="16"/>
  <c r="K18" i="16"/>
  <c r="M18" i="16"/>
  <c r="O18" i="16"/>
  <c r="Q18" i="16"/>
  <c r="V18" i="16"/>
  <c r="G21" i="16"/>
  <c r="I21" i="16"/>
  <c r="K21" i="16"/>
  <c r="M21" i="16"/>
  <c r="O21" i="16"/>
  <c r="Q21" i="16"/>
  <c r="V21" i="16"/>
  <c r="G24" i="16"/>
  <c r="M24" i="16" s="1"/>
  <c r="I24" i="16"/>
  <c r="K24" i="16"/>
  <c r="O24" i="16"/>
  <c r="Q24" i="16"/>
  <c r="V24" i="16"/>
  <c r="G27" i="16"/>
  <c r="I27" i="16"/>
  <c r="K27" i="16"/>
  <c r="M27" i="16"/>
  <c r="O27" i="16"/>
  <c r="Q27" i="16"/>
  <c r="V27" i="16"/>
  <c r="G30" i="16"/>
  <c r="I30" i="16"/>
  <c r="K30" i="16"/>
  <c r="M30" i="16"/>
  <c r="O30" i="16"/>
  <c r="Q30" i="16"/>
  <c r="V30" i="16"/>
  <c r="G33" i="16"/>
  <c r="I33" i="16"/>
  <c r="K33" i="16"/>
  <c r="M33" i="16"/>
  <c r="O33" i="16"/>
  <c r="Q33" i="16"/>
  <c r="V33" i="16"/>
  <c r="G37" i="16"/>
  <c r="I37" i="16"/>
  <c r="K37" i="16"/>
  <c r="M37" i="16"/>
  <c r="O37" i="16"/>
  <c r="Q37" i="16"/>
  <c r="G38" i="16"/>
  <c r="I38" i="16"/>
  <c r="K38" i="16"/>
  <c r="M38" i="16"/>
  <c r="O38" i="16"/>
  <c r="Q38" i="16"/>
  <c r="V38" i="16"/>
  <c r="V37" i="16" s="1"/>
  <c r="I41" i="16"/>
  <c r="K41" i="16"/>
  <c r="O41" i="16"/>
  <c r="Q41" i="16"/>
  <c r="V41" i="16"/>
  <c r="G42" i="16"/>
  <c r="M42" i="16" s="1"/>
  <c r="M41" i="16" s="1"/>
  <c r="I42" i="16"/>
  <c r="K42" i="16"/>
  <c r="O42" i="16"/>
  <c r="Q42" i="16"/>
  <c r="V42" i="16"/>
  <c r="G45" i="16"/>
  <c r="I45" i="16"/>
  <c r="K45" i="16"/>
  <c r="M45" i="16"/>
  <c r="O45" i="16"/>
  <c r="Q45" i="16"/>
  <c r="V45" i="16"/>
  <c r="G50" i="16"/>
  <c r="I50" i="16"/>
  <c r="K50" i="16"/>
  <c r="M50" i="16"/>
  <c r="O50" i="16"/>
  <c r="O49" i="16" s="1"/>
  <c r="Q50" i="16"/>
  <c r="Q49" i="16" s="1"/>
  <c r="V50" i="16"/>
  <c r="V49" i="16" s="1"/>
  <c r="G53" i="16"/>
  <c r="I53" i="16"/>
  <c r="K53" i="16"/>
  <c r="M53" i="16"/>
  <c r="O53" i="16"/>
  <c r="Q53" i="16"/>
  <c r="V53" i="16"/>
  <c r="G55" i="16"/>
  <c r="I55" i="16"/>
  <c r="K55" i="16"/>
  <c r="M55" i="16"/>
  <c r="O55" i="16"/>
  <c r="Q55" i="16"/>
  <c r="V55" i="16"/>
  <c r="G58" i="16"/>
  <c r="I58" i="16"/>
  <c r="K58" i="16"/>
  <c r="M58" i="16"/>
  <c r="O58" i="16"/>
  <c r="Q58" i="16"/>
  <c r="V58" i="16"/>
  <c r="G61" i="16"/>
  <c r="I61" i="16"/>
  <c r="K61" i="16"/>
  <c r="M61" i="16"/>
  <c r="O61" i="16"/>
  <c r="Q61" i="16"/>
  <c r="V61" i="16"/>
  <c r="G64" i="16"/>
  <c r="I64" i="16"/>
  <c r="K64" i="16"/>
  <c r="M64" i="16"/>
  <c r="O64" i="16"/>
  <c r="Q64" i="16"/>
  <c r="V64" i="16"/>
  <c r="G66" i="16"/>
  <c r="G49" i="16" s="1"/>
  <c r="I66" i="16"/>
  <c r="I49" i="16" s="1"/>
  <c r="K66" i="16"/>
  <c r="O66" i="16"/>
  <c r="Q66" i="16"/>
  <c r="V66" i="16"/>
  <c r="G68" i="16"/>
  <c r="I68" i="16"/>
  <c r="K68" i="16"/>
  <c r="M68" i="16"/>
  <c r="O68" i="16"/>
  <c r="Q68" i="16"/>
  <c r="V68" i="16"/>
  <c r="G70" i="16"/>
  <c r="I70" i="16"/>
  <c r="K70" i="16"/>
  <c r="M70" i="16"/>
  <c r="O70" i="16"/>
  <c r="Q70" i="16"/>
  <c r="V70" i="16"/>
  <c r="G73" i="16"/>
  <c r="I73" i="16"/>
  <c r="K73" i="16"/>
  <c r="M73" i="16"/>
  <c r="O73" i="16"/>
  <c r="Q73" i="16"/>
  <c r="V73" i="16"/>
  <c r="G78" i="16"/>
  <c r="I78" i="16"/>
  <c r="K78" i="16"/>
  <c r="M78" i="16"/>
  <c r="O78" i="16"/>
  <c r="Q78" i="16"/>
  <c r="V78" i="16"/>
  <c r="G80" i="16"/>
  <c r="I80" i="16"/>
  <c r="K80" i="16"/>
  <c r="M80" i="16"/>
  <c r="O80" i="16"/>
  <c r="Q80" i="16"/>
  <c r="V80" i="16"/>
  <c r="G82" i="16"/>
  <c r="I82" i="16"/>
  <c r="K82" i="16"/>
  <c r="M82" i="16"/>
  <c r="O82" i="16"/>
  <c r="Q82" i="16"/>
  <c r="V82" i="16"/>
  <c r="G84" i="16"/>
  <c r="M84" i="16" s="1"/>
  <c r="I84" i="16"/>
  <c r="K84" i="16"/>
  <c r="O84" i="16"/>
  <c r="Q84" i="16"/>
  <c r="V84" i="16"/>
  <c r="G86" i="16"/>
  <c r="I86" i="16"/>
  <c r="K86" i="16"/>
  <c r="M86" i="16"/>
  <c r="O86" i="16"/>
  <c r="Q86" i="16"/>
  <c r="V86" i="16"/>
  <c r="G88" i="16"/>
  <c r="M88" i="16" s="1"/>
  <c r="I88" i="16"/>
  <c r="K88" i="16"/>
  <c r="K49" i="16" s="1"/>
  <c r="O88" i="16"/>
  <c r="Q88" i="16"/>
  <c r="V88" i="16"/>
  <c r="G90" i="16"/>
  <c r="I90" i="16"/>
  <c r="K90" i="16"/>
  <c r="M90" i="16"/>
  <c r="O90" i="16"/>
  <c r="Q90" i="16"/>
  <c r="V90" i="16"/>
  <c r="G92" i="16"/>
  <c r="I92" i="16"/>
  <c r="K92" i="16"/>
  <c r="M92" i="16"/>
  <c r="O92" i="16"/>
  <c r="Q92" i="16"/>
  <c r="V92" i="16"/>
  <c r="G94" i="16"/>
  <c r="I94" i="16"/>
  <c r="K94" i="16"/>
  <c r="M94" i="16"/>
  <c r="O94" i="16"/>
  <c r="Q94" i="16"/>
  <c r="V94" i="16"/>
  <c r="G96" i="16"/>
  <c r="I96" i="16"/>
  <c r="K96" i="16"/>
  <c r="M96" i="16"/>
  <c r="O96" i="16"/>
  <c r="Q96" i="16"/>
  <c r="V96" i="16"/>
  <c r="G99" i="16"/>
  <c r="I99" i="16"/>
  <c r="K99" i="16"/>
  <c r="M99" i="16"/>
  <c r="O99" i="16"/>
  <c r="Q99" i="16"/>
  <c r="V99" i="16"/>
  <c r="G101" i="16"/>
  <c r="I101" i="16"/>
  <c r="K101" i="16"/>
  <c r="M101" i="16"/>
  <c r="O101" i="16"/>
  <c r="Q101" i="16"/>
  <c r="V101" i="16"/>
  <c r="G103" i="16"/>
  <c r="M103" i="16" s="1"/>
  <c r="I103" i="16"/>
  <c r="K103" i="16"/>
  <c r="O103" i="16"/>
  <c r="Q103" i="16"/>
  <c r="V103" i="16"/>
  <c r="G105" i="16"/>
  <c r="I105" i="16"/>
  <c r="K105" i="16"/>
  <c r="M105" i="16"/>
  <c r="O105" i="16"/>
  <c r="Q105" i="16"/>
  <c r="V105" i="16"/>
  <c r="G107" i="16"/>
  <c r="I107" i="16"/>
  <c r="K107" i="16"/>
  <c r="M107" i="16"/>
  <c r="O107" i="16"/>
  <c r="Q107" i="16"/>
  <c r="V107" i="16"/>
  <c r="V110" i="16"/>
  <c r="G111" i="16"/>
  <c r="G110" i="16" s="1"/>
  <c r="I111" i="16"/>
  <c r="I110" i="16" s="1"/>
  <c r="K111" i="16"/>
  <c r="K110" i="16" s="1"/>
  <c r="M111" i="16"/>
  <c r="M110" i="16" s="1"/>
  <c r="O111" i="16"/>
  <c r="O110" i="16" s="1"/>
  <c r="Q111" i="16"/>
  <c r="Q110" i="16" s="1"/>
  <c r="V111" i="16"/>
  <c r="G124" i="16"/>
  <c r="G123" i="16" s="1"/>
  <c r="I124" i="16"/>
  <c r="I123" i="16" s="1"/>
  <c r="K124" i="16"/>
  <c r="K123" i="16" s="1"/>
  <c r="M124" i="16"/>
  <c r="M123" i="16" s="1"/>
  <c r="O124" i="16"/>
  <c r="O123" i="16" s="1"/>
  <c r="Q124" i="16"/>
  <c r="Q123" i="16" s="1"/>
  <c r="V124" i="16"/>
  <c r="V123" i="16" s="1"/>
  <c r="AE128" i="16"/>
  <c r="G137" i="15"/>
  <c r="BA129" i="15"/>
  <c r="BA128" i="15"/>
  <c r="BA125" i="15"/>
  <c r="BA124" i="15"/>
  <c r="BA49" i="15"/>
  <c r="G9" i="15"/>
  <c r="G8" i="15" s="1"/>
  <c r="I9" i="15"/>
  <c r="I8" i="15" s="1"/>
  <c r="K9" i="15"/>
  <c r="K8" i="15" s="1"/>
  <c r="M9" i="15"/>
  <c r="O9" i="15"/>
  <c r="Q9" i="15"/>
  <c r="V9" i="15"/>
  <c r="G12" i="15"/>
  <c r="I12" i="15"/>
  <c r="K12" i="15"/>
  <c r="M12" i="15"/>
  <c r="O12" i="15"/>
  <c r="Q12" i="15"/>
  <c r="V12" i="15"/>
  <c r="G15" i="15"/>
  <c r="I15" i="15"/>
  <c r="K15" i="15"/>
  <c r="M15" i="15"/>
  <c r="O15" i="15"/>
  <c r="O8" i="15" s="1"/>
  <c r="Q15" i="15"/>
  <c r="Q8" i="15" s="1"/>
  <c r="V15" i="15"/>
  <c r="G18" i="15"/>
  <c r="I18" i="15"/>
  <c r="K18" i="15"/>
  <c r="M18" i="15"/>
  <c r="O18" i="15"/>
  <c r="Q18" i="15"/>
  <c r="V18" i="15"/>
  <c r="G21" i="15"/>
  <c r="I21" i="15"/>
  <c r="K21" i="15"/>
  <c r="M21" i="15"/>
  <c r="O21" i="15"/>
  <c r="Q21" i="15"/>
  <c r="V21" i="15"/>
  <c r="V8" i="15" s="1"/>
  <c r="G24" i="15"/>
  <c r="M24" i="15" s="1"/>
  <c r="I24" i="15"/>
  <c r="K24" i="15"/>
  <c r="O24" i="15"/>
  <c r="Q24" i="15"/>
  <c r="V24" i="15"/>
  <c r="G27" i="15"/>
  <c r="I27" i="15"/>
  <c r="K27" i="15"/>
  <c r="M27" i="15"/>
  <c r="O27" i="15"/>
  <c r="Q27" i="15"/>
  <c r="V27" i="15"/>
  <c r="G30" i="15"/>
  <c r="M30" i="15" s="1"/>
  <c r="I30" i="15"/>
  <c r="K30" i="15"/>
  <c r="O30" i="15"/>
  <c r="Q30" i="15"/>
  <c r="V30" i="15"/>
  <c r="G33" i="15"/>
  <c r="I33" i="15"/>
  <c r="K33" i="15"/>
  <c r="M33" i="15"/>
  <c r="O33" i="15"/>
  <c r="Q33" i="15"/>
  <c r="V33" i="15"/>
  <c r="G37" i="15"/>
  <c r="I37" i="15"/>
  <c r="K37" i="15"/>
  <c r="M37" i="15"/>
  <c r="O37" i="15"/>
  <c r="Q37" i="15"/>
  <c r="V37" i="15"/>
  <c r="G40" i="15"/>
  <c r="I40" i="15"/>
  <c r="K40" i="15"/>
  <c r="M40" i="15"/>
  <c r="O40" i="15"/>
  <c r="Q40" i="15"/>
  <c r="V40" i="15"/>
  <c r="G44" i="15"/>
  <c r="I44" i="15"/>
  <c r="K44" i="15"/>
  <c r="M44" i="15"/>
  <c r="O44" i="15"/>
  <c r="Q44" i="15"/>
  <c r="V44" i="15"/>
  <c r="G45" i="15"/>
  <c r="I45" i="15"/>
  <c r="K45" i="15"/>
  <c r="M45" i="15"/>
  <c r="O45" i="15"/>
  <c r="Q45" i="15"/>
  <c r="V45" i="15"/>
  <c r="G47" i="15"/>
  <c r="I47" i="15"/>
  <c r="K47" i="15"/>
  <c r="M47" i="15"/>
  <c r="O47" i="15"/>
  <c r="Q47" i="15"/>
  <c r="V47" i="15"/>
  <c r="G52" i="15"/>
  <c r="I52" i="15"/>
  <c r="G53" i="15"/>
  <c r="I53" i="15"/>
  <c r="K53" i="15"/>
  <c r="K52" i="15" s="1"/>
  <c r="M53" i="15"/>
  <c r="M52" i="15" s="1"/>
  <c r="O53" i="15"/>
  <c r="O52" i="15" s="1"/>
  <c r="Q53" i="15"/>
  <c r="Q52" i="15" s="1"/>
  <c r="V53" i="15"/>
  <c r="V52" i="15" s="1"/>
  <c r="G57" i="15"/>
  <c r="I57" i="15"/>
  <c r="K57" i="15"/>
  <c r="M57" i="15"/>
  <c r="O57" i="15"/>
  <c r="Q57" i="15"/>
  <c r="V57" i="15"/>
  <c r="G62" i="15"/>
  <c r="G61" i="15" s="1"/>
  <c r="I62" i="15"/>
  <c r="I61" i="15" s="1"/>
  <c r="K62" i="15"/>
  <c r="K61" i="15" s="1"/>
  <c r="M62" i="15"/>
  <c r="O62" i="15"/>
  <c r="O61" i="15" s="1"/>
  <c r="Q62" i="15"/>
  <c r="Q61" i="15" s="1"/>
  <c r="V62" i="15"/>
  <c r="G64" i="15"/>
  <c r="I64" i="15"/>
  <c r="K64" i="15"/>
  <c r="M64" i="15"/>
  <c r="O64" i="15"/>
  <c r="Q64" i="15"/>
  <c r="V64" i="15"/>
  <c r="G66" i="15"/>
  <c r="I66" i="15"/>
  <c r="K66" i="15"/>
  <c r="M66" i="15"/>
  <c r="O66" i="15"/>
  <c r="Q66" i="15"/>
  <c r="V66" i="15"/>
  <c r="V61" i="15" s="1"/>
  <c r="G69" i="15"/>
  <c r="M69" i="15" s="1"/>
  <c r="I69" i="15"/>
  <c r="K69" i="15"/>
  <c r="O69" i="15"/>
  <c r="Q69" i="15"/>
  <c r="V69" i="15"/>
  <c r="G72" i="15"/>
  <c r="I72" i="15"/>
  <c r="K72" i="15"/>
  <c r="M72" i="15"/>
  <c r="O72" i="15"/>
  <c r="Q72" i="15"/>
  <c r="V72" i="15"/>
  <c r="G75" i="15"/>
  <c r="M75" i="15" s="1"/>
  <c r="I75" i="15"/>
  <c r="K75" i="15"/>
  <c r="O75" i="15"/>
  <c r="Q75" i="15"/>
  <c r="V75" i="15"/>
  <c r="G78" i="15"/>
  <c r="I78" i="15"/>
  <c r="K78" i="15"/>
  <c r="M78" i="15"/>
  <c r="O78" i="15"/>
  <c r="Q78" i="15"/>
  <c r="V78" i="15"/>
  <c r="G80" i="15"/>
  <c r="I80" i="15"/>
  <c r="K80" i="15"/>
  <c r="M80" i="15"/>
  <c r="O80" i="15"/>
  <c r="Q80" i="15"/>
  <c r="V80" i="15"/>
  <c r="G82" i="15"/>
  <c r="I82" i="15"/>
  <c r="K82" i="15"/>
  <c r="M82" i="15"/>
  <c r="O82" i="15"/>
  <c r="Q82" i="15"/>
  <c r="V82" i="15"/>
  <c r="G84" i="15"/>
  <c r="I84" i="15"/>
  <c r="K84" i="15"/>
  <c r="M84" i="15"/>
  <c r="O84" i="15"/>
  <c r="Q84" i="15"/>
  <c r="V84" i="15"/>
  <c r="G87" i="15"/>
  <c r="I87" i="15"/>
  <c r="K87" i="15"/>
  <c r="M87" i="15"/>
  <c r="O87" i="15"/>
  <c r="Q87" i="15"/>
  <c r="V87" i="15"/>
  <c r="G89" i="15"/>
  <c r="I89" i="15"/>
  <c r="K89" i="15"/>
  <c r="M89" i="15"/>
  <c r="O89" i="15"/>
  <c r="Q89" i="15"/>
  <c r="V89" i="15"/>
  <c r="G91" i="15"/>
  <c r="M91" i="15" s="1"/>
  <c r="I91" i="15"/>
  <c r="K91" i="15"/>
  <c r="O91" i="15"/>
  <c r="Q91" i="15"/>
  <c r="V91" i="15"/>
  <c r="G93" i="15"/>
  <c r="I93" i="15"/>
  <c r="K93" i="15"/>
  <c r="M93" i="15"/>
  <c r="O93" i="15"/>
  <c r="Q93" i="15"/>
  <c r="V93" i="15"/>
  <c r="G95" i="15"/>
  <c r="I95" i="15"/>
  <c r="K95" i="15"/>
  <c r="M95" i="15"/>
  <c r="O95" i="15"/>
  <c r="Q95" i="15"/>
  <c r="V95" i="15"/>
  <c r="G97" i="15"/>
  <c r="I97" i="15"/>
  <c r="K97" i="15"/>
  <c r="M97" i="15"/>
  <c r="O97" i="15"/>
  <c r="Q97" i="15"/>
  <c r="V97" i="15"/>
  <c r="G99" i="15"/>
  <c r="I99" i="15"/>
  <c r="K99" i="15"/>
  <c r="M99" i="15"/>
  <c r="O99" i="15"/>
  <c r="Q99" i="15"/>
  <c r="V99" i="15"/>
  <c r="G101" i="15"/>
  <c r="I101" i="15"/>
  <c r="K101" i="15"/>
  <c r="M101" i="15"/>
  <c r="O101" i="15"/>
  <c r="Q101" i="15"/>
  <c r="V101" i="15"/>
  <c r="G104" i="15"/>
  <c r="I104" i="15"/>
  <c r="K104" i="15"/>
  <c r="M104" i="15"/>
  <c r="O104" i="15"/>
  <c r="Q104" i="15"/>
  <c r="V104" i="15"/>
  <c r="G106" i="15"/>
  <c r="M106" i="15" s="1"/>
  <c r="I106" i="15"/>
  <c r="K106" i="15"/>
  <c r="O106" i="15"/>
  <c r="Q106" i="15"/>
  <c r="V106" i="15"/>
  <c r="G108" i="15"/>
  <c r="I108" i="15"/>
  <c r="K108" i="15"/>
  <c r="M108" i="15"/>
  <c r="O108" i="15"/>
  <c r="Q108" i="15"/>
  <c r="V108" i="15"/>
  <c r="G110" i="15"/>
  <c r="M110" i="15" s="1"/>
  <c r="I110" i="15"/>
  <c r="K110" i="15"/>
  <c r="O110" i="15"/>
  <c r="Q110" i="15"/>
  <c r="V110" i="15"/>
  <c r="G112" i="15"/>
  <c r="I112" i="15"/>
  <c r="K112" i="15"/>
  <c r="M112" i="15"/>
  <c r="O112" i="15"/>
  <c r="Q112" i="15"/>
  <c r="V112" i="15"/>
  <c r="G114" i="15"/>
  <c r="I114" i="15"/>
  <c r="K114" i="15"/>
  <c r="M114" i="15"/>
  <c r="O114" i="15"/>
  <c r="Q114" i="15"/>
  <c r="V114" i="15"/>
  <c r="G117" i="15"/>
  <c r="I117" i="15"/>
  <c r="K117" i="15"/>
  <c r="M117" i="15"/>
  <c r="O117" i="15"/>
  <c r="Q117" i="15"/>
  <c r="V117" i="15"/>
  <c r="G119" i="15"/>
  <c r="I119" i="15"/>
  <c r="K119" i="15"/>
  <c r="M119" i="15"/>
  <c r="O119" i="15"/>
  <c r="Q119" i="15"/>
  <c r="V119" i="15"/>
  <c r="G120" i="15"/>
  <c r="I120" i="15"/>
  <c r="K120" i="15"/>
  <c r="M120" i="15"/>
  <c r="O120" i="15"/>
  <c r="Q120" i="15"/>
  <c r="V120" i="15"/>
  <c r="K132" i="15"/>
  <c r="O132" i="15"/>
  <c r="Q132" i="15"/>
  <c r="V132" i="15"/>
  <c r="G133" i="15"/>
  <c r="M133" i="15" s="1"/>
  <c r="M132" i="15" s="1"/>
  <c r="I133" i="15"/>
  <c r="I132" i="15" s="1"/>
  <c r="K133" i="15"/>
  <c r="O133" i="15"/>
  <c r="Q133" i="15"/>
  <c r="V133" i="15"/>
  <c r="AE137" i="15"/>
  <c r="G57" i="14"/>
  <c r="BA49" i="14"/>
  <c r="BA48" i="14"/>
  <c r="BA45" i="14"/>
  <c r="BA44" i="14"/>
  <c r="G9" i="14"/>
  <c r="G8" i="14" s="1"/>
  <c r="I9" i="14"/>
  <c r="I8" i="14" s="1"/>
  <c r="K9" i="14"/>
  <c r="K8" i="14" s="1"/>
  <c r="M9" i="14"/>
  <c r="O9" i="14"/>
  <c r="O8" i="14" s="1"/>
  <c r="Q9" i="14"/>
  <c r="V9" i="14"/>
  <c r="G12" i="14"/>
  <c r="I12" i="14"/>
  <c r="K12" i="14"/>
  <c r="M12" i="14"/>
  <c r="O12" i="14"/>
  <c r="Q12" i="14"/>
  <c r="V12" i="14"/>
  <c r="G15" i="14"/>
  <c r="I15" i="14"/>
  <c r="K15" i="14"/>
  <c r="M15" i="14"/>
  <c r="O15" i="14"/>
  <c r="Q15" i="14"/>
  <c r="Q8" i="14" s="1"/>
  <c r="V15" i="14"/>
  <c r="V8" i="14" s="1"/>
  <c r="G18" i="14"/>
  <c r="I18" i="14"/>
  <c r="K18" i="14"/>
  <c r="M18" i="14"/>
  <c r="O18" i="14"/>
  <c r="Q18" i="14"/>
  <c r="V18" i="14"/>
  <c r="G21" i="14"/>
  <c r="I21" i="14"/>
  <c r="K21" i="14"/>
  <c r="M21" i="14"/>
  <c r="O21" i="14"/>
  <c r="Q21" i="14"/>
  <c r="V21" i="14"/>
  <c r="G24" i="14"/>
  <c r="M24" i="14" s="1"/>
  <c r="I24" i="14"/>
  <c r="K24" i="14"/>
  <c r="O24" i="14"/>
  <c r="Q24" i="14"/>
  <c r="V24" i="14"/>
  <c r="G27" i="14"/>
  <c r="I27" i="14"/>
  <c r="K27" i="14"/>
  <c r="M27" i="14"/>
  <c r="O27" i="14"/>
  <c r="Q27" i="14"/>
  <c r="V27" i="14"/>
  <c r="G31" i="14"/>
  <c r="I31" i="14"/>
  <c r="K31" i="14"/>
  <c r="M31" i="14"/>
  <c r="G32" i="14"/>
  <c r="I32" i="14"/>
  <c r="K32" i="14"/>
  <c r="M32" i="14"/>
  <c r="O32" i="14"/>
  <c r="O31" i="14" s="1"/>
  <c r="Q32" i="14"/>
  <c r="Q31" i="14" s="1"/>
  <c r="V32" i="14"/>
  <c r="V31" i="14" s="1"/>
  <c r="G35" i="14"/>
  <c r="I35" i="14"/>
  <c r="K35" i="14"/>
  <c r="M35" i="14"/>
  <c r="O35" i="14"/>
  <c r="Q35" i="14"/>
  <c r="G36" i="14"/>
  <c r="I36" i="14"/>
  <c r="K36" i="14"/>
  <c r="M36" i="14"/>
  <c r="O36" i="14"/>
  <c r="Q36" i="14"/>
  <c r="V36" i="14"/>
  <c r="V35" i="14" s="1"/>
  <c r="I39" i="14"/>
  <c r="K39" i="14"/>
  <c r="O39" i="14"/>
  <c r="Q39" i="14"/>
  <c r="V39" i="14"/>
  <c r="G40" i="14"/>
  <c r="G39" i="14" s="1"/>
  <c r="I40" i="14"/>
  <c r="K40" i="14"/>
  <c r="O40" i="14"/>
  <c r="Q40" i="14"/>
  <c r="V40" i="14"/>
  <c r="O52" i="14"/>
  <c r="Q52" i="14"/>
  <c r="V52" i="14"/>
  <c r="G53" i="14"/>
  <c r="M53" i="14" s="1"/>
  <c r="M52" i="14" s="1"/>
  <c r="I53" i="14"/>
  <c r="I52" i="14" s="1"/>
  <c r="K53" i="14"/>
  <c r="K52" i="14" s="1"/>
  <c r="O53" i="14"/>
  <c r="Q53" i="14"/>
  <c r="V53" i="14"/>
  <c r="AE57" i="14"/>
  <c r="G130" i="13"/>
  <c r="BA122" i="13"/>
  <c r="BA121" i="13"/>
  <c r="BA118" i="13"/>
  <c r="BA117" i="13"/>
  <c r="G9" i="13"/>
  <c r="G8" i="13" s="1"/>
  <c r="I9" i="13"/>
  <c r="I8" i="13" s="1"/>
  <c r="K9" i="13"/>
  <c r="K8" i="13" s="1"/>
  <c r="M9" i="13"/>
  <c r="O9" i="13"/>
  <c r="O8" i="13" s="1"/>
  <c r="Q9" i="13"/>
  <c r="V9" i="13"/>
  <c r="G12" i="13"/>
  <c r="I12" i="13"/>
  <c r="K12" i="13"/>
  <c r="M12" i="13"/>
  <c r="O12" i="13"/>
  <c r="Q12" i="13"/>
  <c r="V12" i="13"/>
  <c r="G15" i="13"/>
  <c r="I15" i="13"/>
  <c r="K15" i="13"/>
  <c r="M15" i="13"/>
  <c r="O15" i="13"/>
  <c r="Q15" i="13"/>
  <c r="Q8" i="13" s="1"/>
  <c r="V15" i="13"/>
  <c r="V8" i="13" s="1"/>
  <c r="G18" i="13"/>
  <c r="I18" i="13"/>
  <c r="K18" i="13"/>
  <c r="M18" i="13"/>
  <c r="O18" i="13"/>
  <c r="Q18" i="13"/>
  <c r="V18" i="13"/>
  <c r="G21" i="13"/>
  <c r="I21" i="13"/>
  <c r="K21" i="13"/>
  <c r="M21" i="13"/>
  <c r="O21" i="13"/>
  <c r="Q21" i="13"/>
  <c r="V21" i="13"/>
  <c r="G24" i="13"/>
  <c r="M24" i="13" s="1"/>
  <c r="I24" i="13"/>
  <c r="K24" i="13"/>
  <c r="O24" i="13"/>
  <c r="Q24" i="13"/>
  <c r="V24" i="13"/>
  <c r="G27" i="13"/>
  <c r="I27" i="13"/>
  <c r="K27" i="13"/>
  <c r="M27" i="13"/>
  <c r="O27" i="13"/>
  <c r="Q27" i="13"/>
  <c r="V27" i="13"/>
  <c r="G31" i="13"/>
  <c r="I31" i="13"/>
  <c r="K31" i="13"/>
  <c r="M31" i="13"/>
  <c r="G32" i="13"/>
  <c r="I32" i="13"/>
  <c r="K32" i="13"/>
  <c r="M32" i="13"/>
  <c r="O32" i="13"/>
  <c r="O31" i="13" s="1"/>
  <c r="Q32" i="13"/>
  <c r="Q31" i="13" s="1"/>
  <c r="V32" i="13"/>
  <c r="V31" i="13" s="1"/>
  <c r="G36" i="13"/>
  <c r="I36" i="13"/>
  <c r="K36" i="13"/>
  <c r="M36" i="13"/>
  <c r="O36" i="13"/>
  <c r="Q36" i="13"/>
  <c r="V36" i="13"/>
  <c r="V35" i="13" s="1"/>
  <c r="G38" i="13"/>
  <c r="I38" i="13"/>
  <c r="K38" i="13"/>
  <c r="M38" i="13"/>
  <c r="O38" i="13"/>
  <c r="Q38" i="13"/>
  <c r="V38" i="13"/>
  <c r="G40" i="13"/>
  <c r="M40" i="13" s="1"/>
  <c r="M35" i="13" s="1"/>
  <c r="I40" i="13"/>
  <c r="K40" i="13"/>
  <c r="O40" i="13"/>
  <c r="Q40" i="13"/>
  <c r="V40" i="13"/>
  <c r="G43" i="13"/>
  <c r="I43" i="13"/>
  <c r="K43" i="13"/>
  <c r="M43" i="13"/>
  <c r="O43" i="13"/>
  <c r="Q43" i="13"/>
  <c r="V43" i="13"/>
  <c r="G45" i="13"/>
  <c r="M45" i="13" s="1"/>
  <c r="I45" i="13"/>
  <c r="I35" i="13" s="1"/>
  <c r="K45" i="13"/>
  <c r="K35" i="13" s="1"/>
  <c r="O45" i="13"/>
  <c r="Q45" i="13"/>
  <c r="V45" i="13"/>
  <c r="G47" i="13"/>
  <c r="I47" i="13"/>
  <c r="K47" i="13"/>
  <c r="M47" i="13"/>
  <c r="O47" i="13"/>
  <c r="Q47" i="13"/>
  <c r="V47" i="13"/>
  <c r="G49" i="13"/>
  <c r="I49" i="13"/>
  <c r="K49" i="13"/>
  <c r="M49" i="13"/>
  <c r="O49" i="13"/>
  <c r="O35" i="13" s="1"/>
  <c r="Q49" i="13"/>
  <c r="V49" i="13"/>
  <c r="G51" i="13"/>
  <c r="I51" i="13"/>
  <c r="K51" i="13"/>
  <c r="M51" i="13"/>
  <c r="O51" i="13"/>
  <c r="Q51" i="13"/>
  <c r="V51" i="13"/>
  <c r="G54" i="13"/>
  <c r="I54" i="13"/>
  <c r="K54" i="13"/>
  <c r="M54" i="13"/>
  <c r="O54" i="13"/>
  <c r="Q54" i="13"/>
  <c r="V54" i="13"/>
  <c r="G57" i="13"/>
  <c r="I57" i="13"/>
  <c r="K57" i="13"/>
  <c r="M57" i="13"/>
  <c r="O57" i="13"/>
  <c r="Q57" i="13"/>
  <c r="V57" i="13"/>
  <c r="G60" i="13"/>
  <c r="I60" i="13"/>
  <c r="K60" i="13"/>
  <c r="M60" i="13"/>
  <c r="O60" i="13"/>
  <c r="Q60" i="13"/>
  <c r="V60" i="13"/>
  <c r="G62" i="13"/>
  <c r="M62" i="13" s="1"/>
  <c r="I62" i="13"/>
  <c r="K62" i="13"/>
  <c r="O62" i="13"/>
  <c r="Q62" i="13"/>
  <c r="V62" i="13"/>
  <c r="G65" i="13"/>
  <c r="I65" i="13"/>
  <c r="K65" i="13"/>
  <c r="M65" i="13"/>
  <c r="O65" i="13"/>
  <c r="Q65" i="13"/>
  <c r="V65" i="13"/>
  <c r="G68" i="13"/>
  <c r="I68" i="13"/>
  <c r="K68" i="13"/>
  <c r="M68" i="13"/>
  <c r="O68" i="13"/>
  <c r="Q68" i="13"/>
  <c r="V68" i="13"/>
  <c r="G71" i="13"/>
  <c r="I71" i="13"/>
  <c r="K71" i="13"/>
  <c r="M71" i="13"/>
  <c r="O71" i="13"/>
  <c r="Q71" i="13"/>
  <c r="V71" i="13"/>
  <c r="G74" i="13"/>
  <c r="I74" i="13"/>
  <c r="K74" i="13"/>
  <c r="M74" i="13"/>
  <c r="O74" i="13"/>
  <c r="Q74" i="13"/>
  <c r="Q35" i="13" s="1"/>
  <c r="V74" i="13"/>
  <c r="G77" i="13"/>
  <c r="I77" i="13"/>
  <c r="K77" i="13"/>
  <c r="M77" i="13"/>
  <c r="O77" i="13"/>
  <c r="Q77" i="13"/>
  <c r="V77" i="13"/>
  <c r="G79" i="13"/>
  <c r="I79" i="13"/>
  <c r="K79" i="13"/>
  <c r="M79" i="13"/>
  <c r="O79" i="13"/>
  <c r="Q79" i="13"/>
  <c r="V79" i="13"/>
  <c r="G81" i="13"/>
  <c r="M81" i="13" s="1"/>
  <c r="I81" i="13"/>
  <c r="K81" i="13"/>
  <c r="O81" i="13"/>
  <c r="Q81" i="13"/>
  <c r="V81" i="13"/>
  <c r="G83" i="13"/>
  <c r="I83" i="13"/>
  <c r="K83" i="13"/>
  <c r="M83" i="13"/>
  <c r="O83" i="13"/>
  <c r="Q83" i="13"/>
  <c r="V83" i="13"/>
  <c r="G85" i="13"/>
  <c r="M85" i="13" s="1"/>
  <c r="I85" i="13"/>
  <c r="K85" i="13"/>
  <c r="O85" i="13"/>
  <c r="Q85" i="13"/>
  <c r="V85" i="13"/>
  <c r="G87" i="13"/>
  <c r="I87" i="13"/>
  <c r="K87" i="13"/>
  <c r="M87" i="13"/>
  <c r="O87" i="13"/>
  <c r="Q87" i="13"/>
  <c r="V87" i="13"/>
  <c r="G91" i="13"/>
  <c r="I91" i="13"/>
  <c r="K91" i="13"/>
  <c r="M91" i="13"/>
  <c r="O91" i="13"/>
  <c r="Q91" i="13"/>
  <c r="V91" i="13"/>
  <c r="G93" i="13"/>
  <c r="I93" i="13"/>
  <c r="K93" i="13"/>
  <c r="M93" i="13"/>
  <c r="O93" i="13"/>
  <c r="Q93" i="13"/>
  <c r="V93" i="13"/>
  <c r="G95" i="13"/>
  <c r="I95" i="13"/>
  <c r="K95" i="13"/>
  <c r="M95" i="13"/>
  <c r="O95" i="13"/>
  <c r="Q95" i="13"/>
  <c r="V95" i="13"/>
  <c r="G97" i="13"/>
  <c r="I97" i="13"/>
  <c r="K97" i="13"/>
  <c r="M97" i="13"/>
  <c r="O97" i="13"/>
  <c r="Q97" i="13"/>
  <c r="V97" i="13"/>
  <c r="G101" i="13"/>
  <c r="I101" i="13"/>
  <c r="K101" i="13"/>
  <c r="M101" i="13"/>
  <c r="O101" i="13"/>
  <c r="Q101" i="13"/>
  <c r="V101" i="13"/>
  <c r="G104" i="13"/>
  <c r="M104" i="13" s="1"/>
  <c r="I104" i="13"/>
  <c r="K104" i="13"/>
  <c r="O104" i="13"/>
  <c r="Q104" i="13"/>
  <c r="V104" i="13"/>
  <c r="G106" i="13"/>
  <c r="I106" i="13"/>
  <c r="K106" i="13"/>
  <c r="M106" i="13"/>
  <c r="O106" i="13"/>
  <c r="Q106" i="13"/>
  <c r="V106" i="13"/>
  <c r="G108" i="13"/>
  <c r="I108" i="13"/>
  <c r="K108" i="13"/>
  <c r="M108" i="13"/>
  <c r="O108" i="13"/>
  <c r="Q108" i="13"/>
  <c r="V108" i="13"/>
  <c r="G110" i="13"/>
  <c r="I110" i="13"/>
  <c r="K110" i="13"/>
  <c r="M110" i="13"/>
  <c r="O110" i="13"/>
  <c r="Q110" i="13"/>
  <c r="V110" i="13"/>
  <c r="G112" i="13"/>
  <c r="I112" i="13"/>
  <c r="K112" i="13"/>
  <c r="M112" i="13"/>
  <c r="O112" i="13"/>
  <c r="Q112" i="13"/>
  <c r="G113" i="13"/>
  <c r="I113" i="13"/>
  <c r="K113" i="13"/>
  <c r="M113" i="13"/>
  <c r="O113" i="13"/>
  <c r="Q113" i="13"/>
  <c r="V113" i="13"/>
  <c r="V112" i="13" s="1"/>
  <c r="I125" i="13"/>
  <c r="K125" i="13"/>
  <c r="O125" i="13"/>
  <c r="Q125" i="13"/>
  <c r="V125" i="13"/>
  <c r="G126" i="13"/>
  <c r="M126" i="13" s="1"/>
  <c r="M125" i="13" s="1"/>
  <c r="I126" i="13"/>
  <c r="K126" i="13"/>
  <c r="O126" i="13"/>
  <c r="Q126" i="13"/>
  <c r="V126" i="13"/>
  <c r="AE130" i="13"/>
  <c r="G420" i="12"/>
  <c r="BA366" i="12"/>
  <c r="BA345" i="12"/>
  <c r="BA343" i="12"/>
  <c r="BA341" i="12"/>
  <c r="BA339" i="12"/>
  <c r="BA335" i="12"/>
  <c r="BA333" i="12"/>
  <c r="BA331" i="12"/>
  <c r="BA329" i="12"/>
  <c r="BA325" i="12"/>
  <c r="BA323" i="12"/>
  <c r="BA321" i="12"/>
  <c r="BA319" i="12"/>
  <c r="BA314" i="12"/>
  <c r="BA312" i="12"/>
  <c r="BA310" i="12"/>
  <c r="BA308" i="12"/>
  <c r="BA245" i="12"/>
  <c r="BA243" i="12"/>
  <c r="BA241" i="12"/>
  <c r="BA239" i="12"/>
  <c r="BA235" i="12"/>
  <c r="BA233" i="12"/>
  <c r="BA231" i="12"/>
  <c r="BA229" i="12"/>
  <c r="BA225" i="12"/>
  <c r="BA222" i="12"/>
  <c r="BA213" i="12"/>
  <c r="BA211" i="12"/>
  <c r="BA200" i="12"/>
  <c r="BA193" i="12"/>
  <c r="BA191" i="12"/>
  <c r="BA190" i="12"/>
  <c r="BA189" i="12"/>
  <c r="BA186" i="12"/>
  <c r="BA179" i="12"/>
  <c r="BA174" i="12"/>
  <c r="BA169" i="12"/>
  <c r="BA150" i="12"/>
  <c r="BA129" i="12"/>
  <c r="BA118" i="12"/>
  <c r="BA112" i="12"/>
  <c r="BA106" i="12"/>
  <c r="BA102" i="12"/>
  <c r="BA98" i="12"/>
  <c r="BA79" i="12"/>
  <c r="BA64" i="12"/>
  <c r="BA63" i="12"/>
  <c r="BA46" i="12"/>
  <c r="BA37" i="12"/>
  <c r="BA33" i="12"/>
  <c r="BA29" i="12"/>
  <c r="G9" i="12"/>
  <c r="AF420" i="12" s="1"/>
  <c r="I9" i="12"/>
  <c r="I8" i="12" s="1"/>
  <c r="K9" i="12"/>
  <c r="K8" i="12" s="1"/>
  <c r="M9" i="12"/>
  <c r="O9" i="12"/>
  <c r="O8" i="12" s="1"/>
  <c r="Q9" i="12"/>
  <c r="V9" i="12"/>
  <c r="G15" i="12"/>
  <c r="I15" i="12"/>
  <c r="K15" i="12"/>
  <c r="M15" i="12"/>
  <c r="O15" i="12"/>
  <c r="Q15" i="12"/>
  <c r="V15" i="12"/>
  <c r="G18" i="12"/>
  <c r="I18" i="12"/>
  <c r="K18" i="12"/>
  <c r="M18" i="12"/>
  <c r="O18" i="12"/>
  <c r="Q18" i="12"/>
  <c r="Q8" i="12" s="1"/>
  <c r="V18" i="12"/>
  <c r="V8" i="12" s="1"/>
  <c r="G24" i="12"/>
  <c r="I24" i="12"/>
  <c r="K24" i="12"/>
  <c r="M24" i="12"/>
  <c r="O24" i="12"/>
  <c r="Q24" i="12"/>
  <c r="V24" i="12"/>
  <c r="G53" i="12"/>
  <c r="I53" i="12"/>
  <c r="K53" i="12"/>
  <c r="M53" i="12"/>
  <c r="O53" i="12"/>
  <c r="Q53" i="12"/>
  <c r="V53" i="12"/>
  <c r="G62" i="12"/>
  <c r="M62" i="12" s="1"/>
  <c r="I62" i="12"/>
  <c r="K62" i="12"/>
  <c r="O62" i="12"/>
  <c r="Q62" i="12"/>
  <c r="V62" i="12"/>
  <c r="G67" i="12"/>
  <c r="I67" i="12"/>
  <c r="K67" i="12"/>
  <c r="M67" i="12"/>
  <c r="O67" i="12"/>
  <c r="Q67" i="12"/>
  <c r="V67" i="12"/>
  <c r="G78" i="12"/>
  <c r="I78" i="12"/>
  <c r="K78" i="12"/>
  <c r="M78" i="12"/>
  <c r="O78" i="12"/>
  <c r="Q78" i="12"/>
  <c r="V78" i="12"/>
  <c r="G82" i="12"/>
  <c r="I82" i="12"/>
  <c r="K82" i="12"/>
  <c r="M82" i="12"/>
  <c r="O82" i="12"/>
  <c r="Q82" i="12"/>
  <c r="V82" i="12"/>
  <c r="G87" i="12"/>
  <c r="I87" i="12"/>
  <c r="K87" i="12"/>
  <c r="M87" i="12"/>
  <c r="O87" i="12"/>
  <c r="Q87" i="12"/>
  <c r="V87" i="12"/>
  <c r="G93" i="12"/>
  <c r="I93" i="12"/>
  <c r="K93" i="12"/>
  <c r="M93" i="12"/>
  <c r="O93" i="12"/>
  <c r="Q93" i="12"/>
  <c r="V93" i="12"/>
  <c r="G115" i="12"/>
  <c r="I115" i="12"/>
  <c r="K115" i="12"/>
  <c r="M115" i="12"/>
  <c r="O115" i="12"/>
  <c r="Q115" i="12"/>
  <c r="V115" i="12"/>
  <c r="G132" i="12"/>
  <c r="M132" i="12" s="1"/>
  <c r="I132" i="12"/>
  <c r="K132" i="12"/>
  <c r="O132" i="12"/>
  <c r="Q132" i="12"/>
  <c r="V132" i="12"/>
  <c r="G143" i="12"/>
  <c r="I143" i="12"/>
  <c r="K143" i="12"/>
  <c r="M143" i="12"/>
  <c r="O143" i="12"/>
  <c r="Q143" i="12"/>
  <c r="V143" i="12"/>
  <c r="G149" i="12"/>
  <c r="M149" i="12" s="1"/>
  <c r="I149" i="12"/>
  <c r="K149" i="12"/>
  <c r="O149" i="12"/>
  <c r="Q149" i="12"/>
  <c r="V149" i="12"/>
  <c r="G153" i="12"/>
  <c r="I153" i="12"/>
  <c r="K153" i="12"/>
  <c r="M153" i="12"/>
  <c r="O153" i="12"/>
  <c r="Q153" i="12"/>
  <c r="V153" i="12"/>
  <c r="G158" i="12"/>
  <c r="I158" i="12"/>
  <c r="K158" i="12"/>
  <c r="M158" i="12"/>
  <c r="O158" i="12"/>
  <c r="G159" i="12"/>
  <c r="I159" i="12"/>
  <c r="K159" i="12"/>
  <c r="M159" i="12"/>
  <c r="O159" i="12"/>
  <c r="Q159" i="12"/>
  <c r="Q158" i="12" s="1"/>
  <c r="V159" i="12"/>
  <c r="V158" i="12" s="1"/>
  <c r="G168" i="12"/>
  <c r="I168" i="12"/>
  <c r="K168" i="12"/>
  <c r="M168" i="12"/>
  <c r="O168" i="12"/>
  <c r="Q168" i="12"/>
  <c r="V168" i="12"/>
  <c r="G172" i="12"/>
  <c r="I172" i="12"/>
  <c r="K172" i="12"/>
  <c r="M172" i="12"/>
  <c r="O172" i="12"/>
  <c r="Q172" i="12"/>
  <c r="V172" i="12"/>
  <c r="K184" i="12"/>
  <c r="O184" i="12"/>
  <c r="Q184" i="12"/>
  <c r="V184" i="12"/>
  <c r="G185" i="12"/>
  <c r="G184" i="12" s="1"/>
  <c r="I185" i="12"/>
  <c r="I184" i="12" s="1"/>
  <c r="K185" i="12"/>
  <c r="O185" i="12"/>
  <c r="Q185" i="12"/>
  <c r="V185" i="12"/>
  <c r="G206" i="12"/>
  <c r="G205" i="12" s="1"/>
  <c r="I206" i="12"/>
  <c r="I205" i="12" s="1"/>
  <c r="K206" i="12"/>
  <c r="K205" i="12" s="1"/>
  <c r="M206" i="12"/>
  <c r="O206" i="12"/>
  <c r="Q206" i="12"/>
  <c r="V206" i="12"/>
  <c r="G216" i="12"/>
  <c r="I216" i="12"/>
  <c r="K216" i="12"/>
  <c r="M216" i="12"/>
  <c r="O216" i="12"/>
  <c r="Q216" i="12"/>
  <c r="V216" i="12"/>
  <c r="G228" i="12"/>
  <c r="I228" i="12"/>
  <c r="K228" i="12"/>
  <c r="M228" i="12"/>
  <c r="O228" i="12"/>
  <c r="O205" i="12" s="1"/>
  <c r="Q228" i="12"/>
  <c r="Q205" i="12" s="1"/>
  <c r="V228" i="12"/>
  <c r="G238" i="12"/>
  <c r="I238" i="12"/>
  <c r="K238" i="12"/>
  <c r="M238" i="12"/>
  <c r="O238" i="12"/>
  <c r="Q238" i="12"/>
  <c r="V238" i="12"/>
  <c r="G248" i="12"/>
  <c r="I248" i="12"/>
  <c r="K248" i="12"/>
  <c r="M248" i="12"/>
  <c r="O248" i="12"/>
  <c r="Q248" i="12"/>
  <c r="V248" i="12"/>
  <c r="V205" i="12" s="1"/>
  <c r="G257" i="12"/>
  <c r="M257" i="12" s="1"/>
  <c r="I257" i="12"/>
  <c r="K257" i="12"/>
  <c r="O257" i="12"/>
  <c r="Q257" i="12"/>
  <c r="V257" i="12"/>
  <c r="G269" i="12"/>
  <c r="I269" i="12"/>
  <c r="K269" i="12"/>
  <c r="M269" i="12"/>
  <c r="O269" i="12"/>
  <c r="Q269" i="12"/>
  <c r="V269" i="12"/>
  <c r="G276" i="12"/>
  <c r="M276" i="12" s="1"/>
  <c r="I276" i="12"/>
  <c r="K276" i="12"/>
  <c r="O276" i="12"/>
  <c r="Q276" i="12"/>
  <c r="V276" i="12"/>
  <c r="G284" i="12"/>
  <c r="I284" i="12"/>
  <c r="K284" i="12"/>
  <c r="M284" i="12"/>
  <c r="O284" i="12"/>
  <c r="Q284" i="12"/>
  <c r="V284" i="12"/>
  <c r="G293" i="12"/>
  <c r="I293" i="12"/>
  <c r="K293" i="12"/>
  <c r="M293" i="12"/>
  <c r="O293" i="12"/>
  <c r="Q293" i="12"/>
  <c r="V293" i="12"/>
  <c r="G300" i="12"/>
  <c r="I300" i="12"/>
  <c r="K300" i="12"/>
  <c r="M300" i="12"/>
  <c r="O300" i="12"/>
  <c r="Q300" i="12"/>
  <c r="V300" i="12"/>
  <c r="G307" i="12"/>
  <c r="I307" i="12"/>
  <c r="K307" i="12"/>
  <c r="M307" i="12"/>
  <c r="O307" i="12"/>
  <c r="Q307" i="12"/>
  <c r="V307" i="12"/>
  <c r="G318" i="12"/>
  <c r="I318" i="12"/>
  <c r="K318" i="12"/>
  <c r="M318" i="12"/>
  <c r="O318" i="12"/>
  <c r="Q318" i="12"/>
  <c r="V318" i="12"/>
  <c r="G328" i="12"/>
  <c r="I328" i="12"/>
  <c r="K328" i="12"/>
  <c r="M328" i="12"/>
  <c r="O328" i="12"/>
  <c r="Q328" i="12"/>
  <c r="V328" i="12"/>
  <c r="G338" i="12"/>
  <c r="M338" i="12" s="1"/>
  <c r="I338" i="12"/>
  <c r="K338" i="12"/>
  <c r="O338" i="12"/>
  <c r="Q338" i="12"/>
  <c r="V338" i="12"/>
  <c r="G348" i="12"/>
  <c r="I348" i="12"/>
  <c r="K348" i="12"/>
  <c r="M348" i="12"/>
  <c r="O348" i="12"/>
  <c r="Q348" i="12"/>
  <c r="V348" i="12"/>
  <c r="G354" i="12"/>
  <c r="I354" i="12"/>
  <c r="K354" i="12"/>
  <c r="M354" i="12"/>
  <c r="O354" i="12"/>
  <c r="Q354" i="12"/>
  <c r="V354" i="12"/>
  <c r="V361" i="12"/>
  <c r="G362" i="12"/>
  <c r="G361" i="12" s="1"/>
  <c r="I362" i="12"/>
  <c r="I361" i="12" s="1"/>
  <c r="K362" i="12"/>
  <c r="K361" i="12" s="1"/>
  <c r="M362" i="12"/>
  <c r="M361" i="12" s="1"/>
  <c r="O362" i="12"/>
  <c r="O361" i="12" s="1"/>
  <c r="Q362" i="12"/>
  <c r="Q361" i="12" s="1"/>
  <c r="V362" i="12"/>
  <c r="G371" i="12"/>
  <c r="G370" i="12" s="1"/>
  <c r="I371" i="12"/>
  <c r="I370" i="12" s="1"/>
  <c r="K371" i="12"/>
  <c r="K370" i="12" s="1"/>
  <c r="M371" i="12"/>
  <c r="O371" i="12"/>
  <c r="O370" i="12" s="1"/>
  <c r="Q371" i="12"/>
  <c r="Q370" i="12" s="1"/>
  <c r="V371" i="12"/>
  <c r="V370" i="12" s="1"/>
  <c r="G382" i="12"/>
  <c r="M382" i="12" s="1"/>
  <c r="I382" i="12"/>
  <c r="K382" i="12"/>
  <c r="O382" i="12"/>
  <c r="Q382" i="12"/>
  <c r="V382" i="12"/>
  <c r="G388" i="12"/>
  <c r="I388" i="12"/>
  <c r="K388" i="12"/>
  <c r="M388" i="12"/>
  <c r="O388" i="12"/>
  <c r="Q388" i="12"/>
  <c r="V388" i="12"/>
  <c r="G394" i="12"/>
  <c r="M394" i="12" s="1"/>
  <c r="I394" i="12"/>
  <c r="K394" i="12"/>
  <c r="O394" i="12"/>
  <c r="Q394" i="12"/>
  <c r="V394" i="12"/>
  <c r="G400" i="12"/>
  <c r="I400" i="12"/>
  <c r="K400" i="12"/>
  <c r="M400" i="12"/>
  <c r="O400" i="12"/>
  <c r="Q400" i="12"/>
  <c r="V400" i="12"/>
  <c r="G407" i="12"/>
  <c r="I407" i="12"/>
  <c r="K407" i="12"/>
  <c r="M407" i="12"/>
  <c r="O407" i="12"/>
  <c r="Q407" i="12"/>
  <c r="V407" i="12"/>
  <c r="G416" i="12"/>
  <c r="I416" i="12"/>
  <c r="K416" i="12"/>
  <c r="M416" i="12"/>
  <c r="O416" i="12"/>
  <c r="Q416" i="12"/>
  <c r="V416" i="12"/>
  <c r="AE420" i="12"/>
  <c r="I20" i="1"/>
  <c r="I19" i="1"/>
  <c r="I16" i="1"/>
  <c r="F59" i="1"/>
  <c r="G23" i="1" s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H59" i="1" s="1"/>
  <c r="J28" i="1"/>
  <c r="J26" i="1"/>
  <c r="G38" i="1"/>
  <c r="F38" i="1"/>
  <c r="J23" i="1"/>
  <c r="J24" i="1"/>
  <c r="J25" i="1"/>
  <c r="J27" i="1"/>
  <c r="E24" i="1"/>
  <c r="E26" i="1"/>
  <c r="I110" i="1" l="1"/>
  <c r="J86" i="1" s="1"/>
  <c r="J109" i="1"/>
  <c r="G28" i="1"/>
  <c r="G25" i="1"/>
  <c r="A25" i="1" s="1"/>
  <c r="A23" i="1"/>
  <c r="M44" i="22"/>
  <c r="M8" i="22"/>
  <c r="M73" i="22"/>
  <c r="M58" i="22" s="1"/>
  <c r="M8" i="21"/>
  <c r="M59" i="21"/>
  <c r="G55" i="21"/>
  <c r="M43" i="21"/>
  <c r="M42" i="21" s="1"/>
  <c r="M41" i="20"/>
  <c r="M82" i="20"/>
  <c r="M8" i="20"/>
  <c r="AF88" i="20"/>
  <c r="G41" i="20"/>
  <c r="M11" i="19"/>
  <c r="M8" i="19" s="1"/>
  <c r="M8" i="18"/>
  <c r="M15" i="18"/>
  <c r="M131" i="18"/>
  <c r="M103" i="18"/>
  <c r="G138" i="18"/>
  <c r="G15" i="18"/>
  <c r="AF177" i="18"/>
  <c r="G103" i="18"/>
  <c r="M8" i="16"/>
  <c r="G41" i="16"/>
  <c r="M66" i="16"/>
  <c r="M49" i="16" s="1"/>
  <c r="G8" i="16"/>
  <c r="M61" i="15"/>
  <c r="M8" i="15"/>
  <c r="G132" i="15"/>
  <c r="AF137" i="15"/>
  <c r="M8" i="14"/>
  <c r="G52" i="14"/>
  <c r="AF57" i="14"/>
  <c r="M40" i="14"/>
  <c r="M39" i="14" s="1"/>
  <c r="M8" i="13"/>
  <c r="G125" i="13"/>
  <c r="G35" i="13"/>
  <c r="AF130" i="13"/>
  <c r="M205" i="12"/>
  <c r="M8" i="12"/>
  <c r="M370" i="12"/>
  <c r="G8" i="12"/>
  <c r="M185" i="12"/>
  <c r="M184" i="12" s="1"/>
  <c r="I21" i="1"/>
  <c r="I39" i="1"/>
  <c r="I59" i="1" s="1"/>
  <c r="J104" i="1" l="1"/>
  <c r="J90" i="1"/>
  <c r="J105" i="1"/>
  <c r="J99" i="1"/>
  <c r="J94" i="1"/>
  <c r="J85" i="1"/>
  <c r="J102" i="1"/>
  <c r="J91" i="1"/>
  <c r="J100" i="1"/>
  <c r="J89" i="1"/>
  <c r="J88" i="1"/>
  <c r="J87" i="1"/>
  <c r="J106" i="1"/>
  <c r="J98" i="1"/>
  <c r="J107" i="1"/>
  <c r="J103" i="1"/>
  <c r="J97" i="1"/>
  <c r="J93" i="1"/>
  <c r="J96" i="1"/>
  <c r="J101" i="1"/>
  <c r="J108" i="1"/>
  <c r="J92" i="1"/>
  <c r="J95" i="1"/>
  <c r="A26" i="1"/>
  <c r="G26" i="1"/>
  <c r="G24" i="1"/>
  <c r="A27" i="1" s="1"/>
  <c r="A24" i="1"/>
  <c r="J54" i="1"/>
  <c r="J52" i="1"/>
  <c r="J41" i="1"/>
  <c r="J51" i="1"/>
  <c r="J45" i="1"/>
  <c r="J50" i="1"/>
  <c r="J55" i="1"/>
  <c r="J43" i="1"/>
  <c r="J48" i="1"/>
  <c r="J53" i="1"/>
  <c r="J58" i="1"/>
  <c r="J42" i="1"/>
  <c r="J47" i="1"/>
  <c r="J57" i="1"/>
  <c r="J46" i="1"/>
  <c r="J56" i="1"/>
  <c r="J39" i="1"/>
  <c r="J59" i="1" s="1"/>
  <c r="J44" i="1"/>
  <c r="J49" i="1"/>
  <c r="J110" i="1" l="1"/>
  <c r="G29" i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EAACD401-C2CF-46F1-8FC3-60D794A2476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B4753D8-9AF7-4514-B841-E923CE79249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4E9FC814-7FC2-4A78-B6C5-538AD1B80B5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BD45675-9D32-4DA8-9FA8-540AB91B71A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F515D84F-EBA7-4F6C-80E5-9A5B709E00B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9D7225E-F7DA-417D-8B06-09EB09CAB4C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0C7FEAB6-B329-47FE-A2A4-9D6F041630B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B3C7313-1EBF-41E0-B83A-E210868B1CE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360672A3-B355-47A3-9559-B07849910A3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1EA907C-247E-484F-AA70-597EC428D83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1F813570-DDCF-4DA3-BC92-DB2DC9D07AC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C0461B4-30CD-4ACE-BC30-D1B51EF355A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78C383BF-74B4-4BF3-A9C0-67CE5F08B73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D5CB8DE-EA7D-4671-AAF1-3E42E86CF99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F51C4F44-D7FE-431C-943B-BD6411DEDF3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C13BC17-8A51-4C12-94B5-E931865ADEC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D6FB0E53-48EC-4ACB-8EB8-19CF0C5B483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350555F-B822-44E4-B8D6-A7A64D50E35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37DF3195-7A90-46FB-8A36-83F0721C7D1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6FC0D65-330C-4C91-873D-7E6E511A771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11B26838-D54B-4892-BB5C-DA272DD3077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6B89354-7DA2-4007-8402-2EE7300EEF1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<sst xmlns="http://schemas.openxmlformats.org/spreadsheetml/2006/main" count="5469" uniqueCount="1146">
  <si>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</si>
  <si>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</si>
  <si>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</si>
  <si>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</si>
  <si>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</si>
  <si>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</si>
  <si>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</si>
  <si>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</si>
  <si>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</si>
  <si>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</si>
  <si>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</si>
  <si>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</si>
  <si>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</si>
  <si>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</si>
  <si>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</si>
  <si>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</si>
  <si>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</si>
  <si>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</si>
  <si>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</si>
  <si>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</si>
  <si>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</si>
  <si>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</si>
  <si>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</si>
  <si>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</si>
  <si>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</si>
  <si>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</si>
  <si>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</si>
  <si>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</si>
  <si>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</si>
  <si>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</si>
  <si>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</si>
  <si>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</si>
  <si>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</si>
  <si>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</si>
  <si>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</si>
  <si>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</si>
  <si>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</si>
  <si>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</si>
  <si>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</si>
  <si>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</si>
  <si>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</si>
  <si>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</si>
  <si>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</si>
  <si>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PV_2025_11</t>
  </si>
  <si>
    <t>OBYTNÁ LOKALITA NAD RYBNÍKEM V ROKYTNICI NAD ROKYTNOU</t>
  </si>
  <si>
    <t>Stavba</t>
  </si>
  <si>
    <t>Stavební objekt</t>
  </si>
  <si>
    <t>SO 100</t>
  </si>
  <si>
    <t>KOMUNIKACE, CHODNÍKY A ZPEVNĚNÉ PLOCHY</t>
  </si>
  <si>
    <t>01</t>
  </si>
  <si>
    <t>STAVEBNÍ</t>
  </si>
  <si>
    <t>SO 300</t>
  </si>
  <si>
    <t>VODOVOD</t>
  </si>
  <si>
    <t>1</t>
  </si>
  <si>
    <t>Vodovod</t>
  </si>
  <si>
    <t>1.2</t>
  </si>
  <si>
    <t>Vodovodní přípojky</t>
  </si>
  <si>
    <t>SO 310</t>
  </si>
  <si>
    <t>KANALIZACE DEŠŤOVÁ</t>
  </si>
  <si>
    <t>2</t>
  </si>
  <si>
    <t>Kanalizace dešťová</t>
  </si>
  <si>
    <t>SO 320</t>
  </si>
  <si>
    <t>KANALIZACE SPLAŠKOVÁ</t>
  </si>
  <si>
    <t>3</t>
  </si>
  <si>
    <t>Kanalizace splašková</t>
  </si>
  <si>
    <t>3.2</t>
  </si>
  <si>
    <t>Kanalizační přípojky</t>
  </si>
  <si>
    <t>SO 400</t>
  </si>
  <si>
    <t>VEŘEJNÉ OSVĚTLENÍ</t>
  </si>
  <si>
    <t>VO</t>
  </si>
  <si>
    <t>02</t>
  </si>
  <si>
    <t>MAN</t>
  </si>
  <si>
    <t>03</t>
  </si>
  <si>
    <t>Zemní práce VO_MAN</t>
  </si>
  <si>
    <t>SO 500</t>
  </si>
  <si>
    <t>PLYNOVOD</t>
  </si>
  <si>
    <t>4.1</t>
  </si>
  <si>
    <t>Plynovod</t>
  </si>
  <si>
    <t>SO 900</t>
  </si>
  <si>
    <t>VRN</t>
  </si>
  <si>
    <t>VRN pro všechny SO</t>
  </si>
  <si>
    <t>Celkem za stavbu</t>
  </si>
  <si>
    <t>CZK</t>
  </si>
  <si>
    <t>#POPS</t>
  </si>
  <si>
    <t>Popis stavby: PV_2025_11 - OBYTNÁ LOKALITA NAD RYBNÍKEM V ROKYTNICI NAD ROKYTNOU</t>
  </si>
  <si>
    <t>#POPO</t>
  </si>
  <si>
    <t>Popis objektu: SO 100 - KOMUNIKACE, CHODNÍKY A ZPEVNĚNÉ PLOCHY</t>
  </si>
  <si>
    <t>#POPR</t>
  </si>
  <si>
    <t>Popis rozpočtu: 01 - STAVEBNÍ</t>
  </si>
  <si>
    <t>Popis objektu: SO 300 - VODOVOD</t>
  </si>
  <si>
    <t>Popis rozpočtu: 1 - Vodovod</t>
  </si>
  <si>
    <t>Popis rozpočtu: 1.2 - Vodovodní přípojky</t>
  </si>
  <si>
    <t>Popis objektu: SO 310 - KANALIZACE DEŠŤOVÁ</t>
  </si>
  <si>
    <t>Popis rozpočtu: 2 - Kanalizace dešťová</t>
  </si>
  <si>
    <t>Popis objektu: SO 320 - KANALIZACE SPLAŠKOVÁ</t>
  </si>
  <si>
    <t>Popis rozpočtu: 3 - Kanalizace splašková</t>
  </si>
  <si>
    <t>Popis rozpočtu: 3.2 - Kanalizační přípojky</t>
  </si>
  <si>
    <t>Popis objektu: SO 400 - VEŘEJNÉ OSVĚTLENÍ</t>
  </si>
  <si>
    <t>Popis rozpočtu: 01 - VO</t>
  </si>
  <si>
    <t>Popis rozpočtu: 02 - MAN</t>
  </si>
  <si>
    <t>Popis rozpočtu: 03 - Zemní práce VO_MAN</t>
  </si>
  <si>
    <t>Popis objektu: SO 500 - PLYNOVOD</t>
  </si>
  <si>
    <t>Popis rozpočtu: 4.1 - Plynovod</t>
  </si>
  <si>
    <t>Popis objektu: SO 900 - VRN</t>
  </si>
  <si>
    <t>Popis rozpočtu: 01 - VRN pro všechny SO</t>
  </si>
  <si>
    <t>Rekapitulace dílů</t>
  </si>
  <si>
    <t>Typ dílu</t>
  </si>
  <si>
    <t>0</t>
  </si>
  <si>
    <t>VRN - Inženýrská činnost</t>
  </si>
  <si>
    <t>Zemní práce</t>
  </si>
  <si>
    <t>Základy a zvláštní zakládání</t>
  </si>
  <si>
    <t>21-M</t>
  </si>
  <si>
    <t>Elektromontáže</t>
  </si>
  <si>
    <t>22-M</t>
  </si>
  <si>
    <t>Montáže oznam. a zabezp. zařízení</t>
  </si>
  <si>
    <t>Montáže technologických zařízení pro dopravní stavby</t>
  </si>
  <si>
    <t>Svislé a kompletní konstrukce</t>
  </si>
  <si>
    <t>4</t>
  </si>
  <si>
    <t>Vodorovné konstrukce</t>
  </si>
  <si>
    <t>46-M</t>
  </si>
  <si>
    <t>Zemní práce při extr.mont.pracích</t>
  </si>
  <si>
    <t>5</t>
  </si>
  <si>
    <t>Komunikace</t>
  </si>
  <si>
    <t>Komunikace pozemní</t>
  </si>
  <si>
    <t>8</t>
  </si>
  <si>
    <t>Trubní vedení</t>
  </si>
  <si>
    <t>9</t>
  </si>
  <si>
    <t>Ostatní konstrukce a práce-bourání</t>
  </si>
  <si>
    <t>91</t>
  </si>
  <si>
    <t>Doplňující práce na komunikaci</t>
  </si>
  <si>
    <t>97</t>
  </si>
  <si>
    <t>Přesuny suti a vybouraných hmot</t>
  </si>
  <si>
    <t>99</t>
  </si>
  <si>
    <t>Staveništní přesun hmot</t>
  </si>
  <si>
    <t>HZS</t>
  </si>
  <si>
    <t>Hodinové zúčtovací sazby</t>
  </si>
  <si>
    <t>VN</t>
  </si>
  <si>
    <t>VRN3</t>
  </si>
  <si>
    <t>Zařízení staveniště</t>
  </si>
  <si>
    <t>VRN4</t>
  </si>
  <si>
    <t>Inženýrská činnost</t>
  </si>
  <si>
    <t>741</t>
  </si>
  <si>
    <t>Elektroinstalace - silnoproud</t>
  </si>
  <si>
    <t>742</t>
  </si>
  <si>
    <t>Elektroinstalace - slaboproud</t>
  </si>
  <si>
    <t>M23</t>
  </si>
  <si>
    <t>Montáže potrubí</t>
  </si>
  <si>
    <t>M46</t>
  </si>
  <si>
    <t>Zemní práce při montážích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</si>
  <si>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</si>
  <si>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</si>
  <si>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</si>
  <si>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</si>
  <si>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</si>
  <si>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</si>
  <si>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</si>
  <si>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</si>
  <si>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</si>
  <si>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</si>
  <si>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</si>
  <si>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</si>
  <si>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</si>
  <si>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</si>
  <si>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</si>
  <si>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</si>
  <si>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</si>
  <si>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</si>
  <si>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</si>
  <si>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</si>
  <si>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</si>
  <si>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</si>
  <si>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</si>
  <si>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</si>
  <si>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</si>
  <si>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</si>
  <si>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</si>
  <si>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</si>
  <si>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</si>
  <si>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</si>
  <si>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111206</t>
  </si>
  <si>
    <t>ODSTRANĚNÍ KŘOVIN S ODVOZEM DO 12KM</t>
  </si>
  <si>
    <t>M2</t>
  </si>
  <si>
    <t>OTSKP 24</t>
  </si>
  <si>
    <t>EXP 21</t>
  </si>
  <si>
    <t>Agregovaná položka</t>
  </si>
  <si>
    <t>Běžná</t>
  </si>
  <si>
    <t>POL2_</t>
  </si>
  <si>
    <t>odstranění křovin a stromů do průměru 100 mm</t>
  </si>
  <si>
    <t>POP</t>
  </si>
  <si>
    <t>doprava dřevin na předepsanou vzdálenost</t>
  </si>
  <si>
    <t>spálení na hromadách nebo štěpkování</t>
  </si>
  <si>
    <t>plocha ovocných a náletových dřevin v oblasti parkoviště a vsakovací plochy : 20</t>
  </si>
  <si>
    <t>VV</t>
  </si>
  <si>
    <t>SPU</t>
  </si>
  <si>
    <t>112018</t>
  </si>
  <si>
    <t>KÁCENÍ STROMŮ D KMENE DO 0,5M S ODSTRANĚNÍM PAŘEZŮ, ODVOZ DO 20KM</t>
  </si>
  <si>
    <t>KUS</t>
  </si>
  <si>
    <t>EXP 24</t>
  </si>
  <si>
    <t>121109</t>
  </si>
  <si>
    <t>PŘÍPLATEK ZA DALŠÍ 1KM DOPRAVY ORNICE</t>
  </si>
  <si>
    <t>M3</t>
  </si>
  <si>
    <t>Součtová</t>
  </si>
  <si>
    <t>Položka zahrnuje:</t>
  </si>
  <si>
    <t>- příplatek k vodorovnému přemístění ornice za každý další 1km včetně návratu prázdného vozidla</t>
  </si>
  <si>
    <t>Ornice pod komunikací a zpevněnými plochami : (2385,1+138,7+463,2+13,2+306,4+26+727,7+244,6)*0,25*1,08*19</t>
  </si>
  <si>
    <t>Sejmutá ornice ponechaná pro účely stavby : -1529,5*1,05*0,25*19</t>
  </si>
  <si>
    <t>122731</t>
  </si>
  <si>
    <t>ODKOPÁVKY A PROKOPÁVKY OBECNÉ TŘ. I, ODVOZ DO 1KM</t>
  </si>
  <si>
    <t>- vodorovnou a svislou dopravu, přemístění, přeložení, manipulace s výkopkem</t>
  </si>
  <si>
    <t>- kompletní provedení vykopávky nezapažené i zapažené</t>
  </si>
  <si>
    <t>- ošetření výkopiště po celou dobu práce v něm vč. klimatických opatření</t>
  </si>
  <si>
    <t>- ztížení vykopávek v blízkosti podzemního vedení, konstrukcí a objektů vč. jejich dočasného zajištění</t>
  </si>
  <si>
    <t>- ztížení pod vodou, v okolí výbušnin, ve stísněných prostorech a pod.</t>
  </si>
  <si>
    <t>- příplatek za lepivost</t>
  </si>
  <si>
    <t>- těžení po vrstvách, pásech a po jiných nutných částech (figurách)</t>
  </si>
  <si>
    <t>- čerpání vody vč. čerpacích jímek, potrubí a pohotovostní čerpací soupravy (viz ustanovení k pol. 1151,2)</t>
  </si>
  <si>
    <t>- potřebné snížení hladiny podzemní vody</t>
  </si>
  <si>
    <t>- těžení a rozpojování jednotlivých balvanů</t>
  </si>
  <si>
    <t>- vytahování a nošení výkopku</t>
  </si>
  <si>
    <t>- svahování a přesvah. svahů do konečného tvaru, výměna hornin v podloží a v pláni znehodnocené klimatickými vlivy</t>
  </si>
  <si>
    <t>- ruční vykopávky, odstranění kořenů a napadávek</t>
  </si>
  <si>
    <t>- pažení, vzepření a rozepření vč. přepažování (vyjma pažení záporového a štětových stěn)</t>
  </si>
  <si>
    <t>- úpravu, ochranu a očištění dna, základové spáry, stěn a svahů</t>
  </si>
  <si>
    <t>- zhutnění podloží, případně i svahů vč. svahování</t>
  </si>
  <si>
    <t>- zřízení stupňů v podloží a lavic na svazích, není-li pro tyto práce zřízena samostatná položka</t>
  </si>
  <si>
    <t>- udržování výkopiště a jeho ochrana proti vodě</t>
  </si>
  <si>
    <t>- odvedení nebo obvedení vody v okolí výkopiště a ve výkopišti</t>
  </si>
  <si>
    <t>- třídění výkopku</t>
  </si>
  <si>
    <t>- veškeré pomocné konstrukce umožňující provedení vykopávky (příjezdy, sjezdy, nájezdy, lešení, podpěr. konstr., přemostění, zpevněné plochy, zakrytí a pod.)</t>
  </si>
  <si>
    <t>komunikace 230mm : (2385,1+138,7)*1,08*0,23</t>
  </si>
  <si>
    <t>vjezdy 120mm : (306,4)*1,08*0,12</t>
  </si>
  <si>
    <t>reliéfní dlažba 120mm : (26)*1,08*0,12</t>
  </si>
  <si>
    <t>parkovací stání  120mm : 727,7*1,08*0,12</t>
  </si>
  <si>
    <t>komunikace prahy 230mm : 244,6*1,05*0,23</t>
  </si>
  <si>
    <t>122739</t>
  </si>
  <si>
    <t>PŘÍPLATEK ZA DALŠÍ 1KM DOPRAVY ZEMINY I.</t>
  </si>
  <si>
    <t>- příplatek k vodorovnému přemístění zeminy za každý další 1km</t>
  </si>
  <si>
    <t>komunikace 230mm : (2385,1+138,7)*1,08*0,23*19</t>
  </si>
  <si>
    <t>vjezdy 120mm : (306,4)*1,08*0,12*19</t>
  </si>
  <si>
    <t>reliéfní dlažba 120mm : (26)*1,08*0,12*19</t>
  </si>
  <si>
    <t>parkovací stání  120mm : 727,7*1,08*0,12*19</t>
  </si>
  <si>
    <t>komunikace prahy 230mm : 244,6*1,05*0,23*19</t>
  </si>
  <si>
    <t>184A1</t>
  </si>
  <si>
    <t>VYSAZOVÁNÍ KEŘŮ LISTNATÝCH S BALEM VČETNĚ VÝKOPU JAMKY</t>
  </si>
  <si>
    <t>Položka vysazování keřů zahrnuje dodávku projektem předepsaných  keřů,  hloubení jamek (min. rozměry pro keře 30/30/30cm) s event. výměnou půdy, s hnojením anorganickým hnojivem a přídavkem organického hnojiva dle PD, zálivku,  a pod.</t>
  </si>
  <si>
    <t>položka zahrnuje veškerý materiál, výrobky a polotovary, včetně mimostaveništní a vnitrostaveništní dopravy (rovněž přesuny), včetně naložení a složení, případně s uložením</t>
  </si>
  <si>
    <t>Dřín obecný : 9</t>
  </si>
  <si>
    <t xml:space="preserve">014101   </t>
  </si>
  <si>
    <t>POPLATKY ZA SKLÁDKU</t>
  </si>
  <si>
    <t>m3</t>
  </si>
  <si>
    <t>Indiv</t>
  </si>
  <si>
    <t>zahrnuje veškeré poplatky provozovateli skládky související s uložením odkopu na skládce.</t>
  </si>
  <si>
    <t>Ornice pod komunikací a zpevněnými plochami : (2385,1+138,7+463,2+13,2+306,4+26+727,7+244,6)*0,25*1,08</t>
  </si>
  <si>
    <t>Sejmutá ornice ponechaná pro účely stavby : -1529,5*1,05*0,25</t>
  </si>
  <si>
    <t/>
  </si>
  <si>
    <t>Odkop komunikace 230mm : (2385,1+138,7)*1,08*0,23</t>
  </si>
  <si>
    <t>Odkop vjezdy 120mm : (306,4)*1,08*0,12</t>
  </si>
  <si>
    <t>Odkop reliéfní dlažba 120mm : (26)*1,08*0,12</t>
  </si>
  <si>
    <t>Odkop parkovací stání  120mm : 727,7*1,08*0,12</t>
  </si>
  <si>
    <t>Odkop komunikace prahy 230mm : 244,6*1,05*0,23</t>
  </si>
  <si>
    <t xml:space="preserve">11313    </t>
  </si>
  <si>
    <t>ODSTRANĚNÍ KRYTU VOZOVEK A CHODNÍKŮ S ASFALT POJIVEM</t>
  </si>
  <si>
    <t>Položka zahrnuje veškerou manipulaci s vybouranou sutí a s vybouranými hmotami vč. uložení na skládku.</t>
  </si>
  <si>
    <t>odfrézování a využití pro účely manipulační plochy : 378,3*1,05*0,1</t>
  </si>
  <si>
    <t xml:space="preserve">12110    </t>
  </si>
  <si>
    <t>SEJMUTÍ ORNICE NEBO LESNÍ PŮDY</t>
  </si>
  <si>
    <t>položka zahrnuje sejmutí ornice bez ohledu na tloušťku vrstvy a její vodorovnou dopravu</t>
  </si>
  <si>
    <t>nezahrnuje uložení na trvalou skládku</t>
  </si>
  <si>
    <t>Sejmutá ornice ponechaná pro účely stavby : 1529,5*1,05*0,25</t>
  </si>
  <si>
    <t xml:space="preserve">121101   </t>
  </si>
  <si>
    <t>SEJMUTÍ ORNICE NEBO LESNÍ PŮDY S ODVOZEM DO 1KM</t>
  </si>
  <si>
    <t xml:space="preserve">131734   </t>
  </si>
  <si>
    <t>HLOUBENÍ JAM ZAPAŽ I NEPAŽ TŘ I S ODVOZEM DO 5KM</t>
  </si>
  <si>
    <t>položka zahrnuje:</t>
  </si>
  <si>
    <t>- vodorovná a svislá doprava, přemístění, přeložení, manipulace s výkopkem</t>
  </si>
  <si>
    <t>- pažení, vzepření a rozepření vč. přepažování (vyjma štětových stěn)</t>
  </si>
  <si>
    <t>UV : 2,5*7*1,1*1,1</t>
  </si>
  <si>
    <t xml:space="preserve">17481    </t>
  </si>
  <si>
    <t>ZÁSYP JAM A RÝH Z NAKUPOVANÝCH MATERIÁLŮ</t>
  </si>
  <si>
    <t>- kompletní provedení zemní konstrukce včetně nákupu a dopravy materiálu dle zadávací dokumentace</t>
  </si>
  <si>
    <t>- úprava  ukládaného  materiálu  vlhčením,  tříděním,  promícháním  nebo  vysoušením,  příp. jiné úpravy za účelem zlepšení jeho  mech. vlastností</t>
  </si>
  <si>
    <t>- ošetření úložiště po celou dobu práce v něm vč. klimatických opatření</t>
  </si>
  <si>
    <t>- ztížení v okolí vedení, konstrukcí a objektů a jejich dočasné zajištění</t>
  </si>
  <si>
    <t>- ztížení provádění vč. hutnění ve ztížených podmínkách a stísněných prostorech</t>
  </si>
  <si>
    <t>- ztížené ukládání sypaniny pod vodu</t>
  </si>
  <si>
    <t>- ukládání po vrstvách a po jiných nutných částech (figurách) vč. dosypávek</t>
  </si>
  <si>
    <t>- spouštění a nošení materiálu</t>
  </si>
  <si>
    <t>- výměna částí zemní konstrukce znehodnocené klimatickými vlivy</t>
  </si>
  <si>
    <t>- udržování úložiště a jeho ochrana proti vodě</t>
  </si>
  <si>
    <t>- odvedení nebo obvedení vody v okolí úložiště a v úložišti</t>
  </si>
  <si>
    <t>- veškeré  pomocné konstrukce umožňující provedení  zemní konstrukce  (příjezdy,  sjezdy,  nájezdy, lešení, podpěrné konstrukce, přemostění, zpevněné plochy, zakrytí a pod.)</t>
  </si>
  <si>
    <t>UV : (1*2*1*7)-(7*1,8*0,5*0,5)-(7*1*1*0,2)</t>
  </si>
  <si>
    <t xml:space="preserve">18110    </t>
  </si>
  <si>
    <t>ÚPRAVA PLÁNĚ SE ZHUT V HOR TŘ 1-4</t>
  </si>
  <si>
    <t>m2</t>
  </si>
  <si>
    <t>položka zahrnuje úpravu pláně včetně vyrovnání výškových rozdílů. Míru zhutnění určuje projekt.</t>
  </si>
  <si>
    <t>komunikace ŠD fr. 0/63 mm : (2385,1+138,7)*1,08</t>
  </si>
  <si>
    <t>chodník ŠD fr. 0/63mm : 463,2*1,08</t>
  </si>
  <si>
    <t>reliéfní signální a varovné pásy ŠD fr. 0/63 : (13,2)*1,08</t>
  </si>
  <si>
    <t>vjezdy ŠD fr. 0/63mm : (306,4)*1,08</t>
  </si>
  <si>
    <t>reliéfní dlažba ŠD fr. 0/63mm : (26)*1,08</t>
  </si>
  <si>
    <t>parkovací stání ŠD fr. 0/63mm : 727,7*1,08</t>
  </si>
  <si>
    <t>komunikace reprofilace srovnávací podklad : 273*1,06</t>
  </si>
  <si>
    <t>komunikace prahy  ŠD fr. 0/32 mm tl.200mm : 244,6*1,05</t>
  </si>
  <si>
    <t xml:space="preserve">18234    </t>
  </si>
  <si>
    <t>ROZPROSTŘENÍ ORNICE V ROVINĚ V TL DO 0,25M</t>
  </si>
  <si>
    <t>nutné přemístění ornice z dočasných skládek vzdálených do 50m</t>
  </si>
  <si>
    <t>rozprostření ornice v předepsané tloušťce v rovině a ve svahu do 1:5</t>
  </si>
  <si>
    <t>zpětné využití ornice : 1529,5*1,05</t>
  </si>
  <si>
    <t xml:space="preserve">18241    </t>
  </si>
  <si>
    <t>ZALOŽENÍ TRÁVNÍKU RUČNÍM VÝSEVEM</t>
  </si>
  <si>
    <t>Zahrnuje dodání předepsané travní směsi, její výsev na ornici, zalévání, první pokosení, to vše bez ohledu na sklon terénu</t>
  </si>
  <si>
    <t>zaloření trávníku výsevem množství 0,03kg/m2 : 1529,5*1,05</t>
  </si>
  <si>
    <t xml:space="preserve">ks    </t>
  </si>
  <si>
    <t>R-položka</t>
  </si>
  <si>
    <t>POL12_1</t>
  </si>
  <si>
    <t>zahrnuje veškeré poplatky provozovateli skládky související s uložením odpadu na skládce.</t>
  </si>
  <si>
    <t>kacení stromy : 2</t>
  </si>
  <si>
    <t>kacení keře : 20</t>
  </si>
  <si>
    <t>215663</t>
  </si>
  <si>
    <t>ÚPRAVA PODLOŽÍ HYDRAULICKÝMI POJIVY DO 2% HL DO 0,5M</t>
  </si>
  <si>
    <t xml:space="preserve">21197    </t>
  </si>
  <si>
    <t>OPLÁŠTĚNÍ ODVOD ŽEBER Z GEOTEXTILIE</t>
  </si>
  <si>
    <t>položka zahrnuje dodávku předepsané geotextilie, mimostaveništní a vnitrostaveništní dopravu a její uložení včetně potřebných přesahů</t>
  </si>
  <si>
    <t>Netkaná geotextilie, polypropylenová 300 g/m2, mechanická odolnost min. 3,5 KN : (446,6)*1,05*1,8</t>
  </si>
  <si>
    <t xml:space="preserve">212625   </t>
  </si>
  <si>
    <t>TRATIVODY KOMPL Z TRUB Z PLAST HM DN DO 100MM, RÝHA TŘ I</t>
  </si>
  <si>
    <t>m</t>
  </si>
  <si>
    <t>Položka platí pro kompletní konstrukce trativodů a zahrnuje zejména:</t>
  </si>
  <si>
    <t>- výkop rýhy předepsaného tvaru v dané třídě těžitelnosti, výplň, zásyp trativodu včetně dopravy, uložení přebytečného materiálu, dodávky předepsaného materiálu pro výplň a zásyp</t>
  </si>
  <si>
    <t>- zřízení spojovací vrstvy</t>
  </si>
  <si>
    <t>- zřízení podkladu a lože trativodu z předepsaného materiálu</t>
  </si>
  <si>
    <t>- dodávka a uložení trativodu předepsaného materiálu a profilu</t>
  </si>
  <si>
    <t>- obsyp trativodu předepsaným materiálem, případně vložení separační nebo drenážní vložky</t>
  </si>
  <si>
    <t>- ukončení trativodu zaústěním do potrubí nebo vodoteče, případně vybudování ukončujícího objektu (kapličky) dle VL</t>
  </si>
  <si>
    <t>- veškerý materiál, výrobky a polotovary, včetně mimostaveništní a vnitrostaveništní dopravy</t>
  </si>
  <si>
    <t>- nezahrnuje opláštění z geotextilie, fólie</t>
  </si>
  <si>
    <t>trativody DN 150 mm, výkop rýha 400x400mm : (446,6)*1,05</t>
  </si>
  <si>
    <t>45131A</t>
  </si>
  <si>
    <t>PODKLADNÍ A VÝPLŇOVÉ VRSTVY Z PROSTÉHO BETONU C20/25</t>
  </si>
  <si>
    <t>- dodání  čerstvého  betonu  (betonové  směsi)  požadované  kvality,  jeho  uložení  do požadovaného tvaru při jakékoliv hustotě výztuže, konzistenci čerstvého betonu a způsobu hutnění, ošetření a ochranu betonu,</t>
  </si>
  <si>
    <t>- zhotovení nepropustného, mrazuvzdorného betonu a betonu požadované trvanlivosti a vlastností,</t>
  </si>
  <si>
    <t>- užití potřebných přísad a technologií výroby betonu,</t>
  </si>
  <si>
    <t>- zřízení pracovních a dilatačních spar, včetně potřebných úprav, výplně, vložek, opracování, očištění a ošetření,</t>
  </si>
  <si>
    <t>- bednění  požadovaných  konstr. (i ztracené) s úpravou  dle požadované  kvality povrchu betonu, včetně odbedňovacích a odskružovacích prostředků,</t>
  </si>
  <si>
    <t>- podpěrné  konstr. (skruže) a lešení všech druhů pro bednění, uložení čerstvého betonu, výztuže a doplňkových konstr., vč. požadovaných otvorů, ochranných a bezpečnostních opatření a základů těchto konstrukcí a lešení,</t>
  </si>
  <si>
    <t>- vytvoření kotevních čel, kapes, nálitků, a sedel,</t>
  </si>
  <si>
    <t>- zřízení  všech  požadovaných  otvorů, kapes, výklenků, prostupů, dutin, drážek a pod., vč. ztížení práce a úprav  kolem nich,</t>
  </si>
  <si>
    <t>- úpravy pro osazení výztuže, doplňkových konstrukcí a vybavení,</t>
  </si>
  <si>
    <t>- úpravy povrchu pro položení požadované izolace, povlaků a nátěrů, případně vyspravení,</t>
  </si>
  <si>
    <t>- ztížení práce u kabelových a injektážních trubek a ostatních zařízení osazovaných do betonu,</t>
  </si>
  <si>
    <t>- konstrukce betonových kloubů, upevnění kotevních prvků a doplňkových konstrukcí,</t>
  </si>
  <si>
    <t>- nátěry zabraňující soudržnost betonu a bednění,</t>
  </si>
  <si>
    <t>- výplň, těsnění  a tmelení spar a spojů,</t>
  </si>
  <si>
    <t>- opatření  povrchů  betonu  izolací  proti zemní vlhkosti v částech, kde přijdou do styku se zeminou nebo kamenivem,</t>
  </si>
  <si>
    <t>- případné zřízení spojovací vrstvy u základů,</t>
  </si>
  <si>
    <t>- úpravy pro osazení zařízení ochrany konstrukce proti vlivu bludných proudů</t>
  </si>
  <si>
    <t>Podklad pod UV : 0,2*1,1*1,1*1,05*7</t>
  </si>
  <si>
    <t>574A34</t>
  </si>
  <si>
    <t>ASFALTOVÝ BETON PRO OBRUSNÉ VRSTVY ACO 11+, 11S TL. 40MM</t>
  </si>
  <si>
    <t>- dodání směsi v požadované kvalitě</t>
  </si>
  <si>
    <t>- očištění podkladu</t>
  </si>
  <si>
    <t>- uložení směsi dle předepsaného technologického předpisu, zhutnění vrstvy v předepsané tloušťce</t>
  </si>
  <si>
    <t>- zřízení vrstvy bez rozlišení šířky, pokládání vrstvy po etapách, včetně pracovních spar a spojů</t>
  </si>
  <si>
    <t>- úpravu napojení, ukončení podél obrubníků, dilatačních zařízení, odvodňovacích proužků, odvodňovačů, vpustí, šachet a pod.</t>
  </si>
  <si>
    <t>- nezahrnuje postřiky, nátěry</t>
  </si>
  <si>
    <t>- nezahrnuje těsnění podél obrubníků, dilatačních zařízení, odvodňovacích proužků, odvodňovačů, vpustí, šachet a pod.</t>
  </si>
  <si>
    <t>komunikace ACO 11+ tl. 40mm : 2385,1*1,02</t>
  </si>
  <si>
    <t>574E88</t>
  </si>
  <si>
    <t>ASFALTOVÝ BETON PRO PODKLADNÍ VRSTVY ACP 22+, 22S TL. 90MM</t>
  </si>
  <si>
    <t>Položka nezahrnuje:</t>
  </si>
  <si>
    <t>- postřiky, nátěry</t>
  </si>
  <si>
    <t>- těsnění podél obrubníků, dilatačních zařízení, odvodňovacích proužků, odvodňovačů, vpustí, šachet a pod.</t>
  </si>
  <si>
    <t>komunikace ACP 22+ tl. 90mm : 2385,1*1,05</t>
  </si>
  <si>
    <t>58261A</t>
  </si>
  <si>
    <t>KRYTY Z BETON DLAŽDIC SE ZÁMKEM BAREV RELIÉF TL 60MM DO LOŽE Z KAM</t>
  </si>
  <si>
    <t>- dodání dlažebního materiálu v požadované kvalitě, dodání materiálu pro předepsané  lože v tloušťce předepsané dokumentací a pro předepsanou výplň spar</t>
  </si>
  <si>
    <t>- uložení dlažby dle předepsaného technologického předpisu včetně předepsané podkladní vrstvy a předepsané výplně spar</t>
  </si>
  <si>
    <t>- úpravu napojení, ukončení podél obrubníků, dilatačních zařízení, odvodňovacích proužků, odvodňovačů, vpustí, šachet a pod., nestanoví-li zadávací dokumentace jinak</t>
  </si>
  <si>
    <t>Dlažba reliéfní signální a varovné pásy tl. 60 mm : 13,2*1,05</t>
  </si>
  <si>
    <t>58261B</t>
  </si>
  <si>
    <t>KRYTY Z BETON DLAŽDIC SE ZÁMKEM BAREV RELIÉF TL 80MM DO LOŽE Z KAM</t>
  </si>
  <si>
    <t>dlažba reliéfní červená 20x10x8 : 26*1,05</t>
  </si>
  <si>
    <t xml:space="preserve">56332    </t>
  </si>
  <si>
    <t>VOZOVKOVÉ VRSTVY ZE ŠTĚRKODRTI TL DO 100MM</t>
  </si>
  <si>
    <t>- dodání kameniva předepsané kvality a zrnitosti</t>
  </si>
  <si>
    <t>- rozprostření a zhutnění vrstvy v předepsané tloušťce</t>
  </si>
  <si>
    <t>- zřízení vrstvy bez rozlišení šířky, pokládání vrstvy po etapách</t>
  </si>
  <si>
    <t>vjezdy ŠD fr. 0/32mm : (306,4)*1,08</t>
  </si>
  <si>
    <t>reliéfní dlažba ŠD fr. 0/32mm : (26)*1,08</t>
  </si>
  <si>
    <t>parkovací stání ŠD fr. 0/32mm : 727,7*1,08</t>
  </si>
  <si>
    <t xml:space="preserve">56333    </t>
  </si>
  <si>
    <t>VOZOVKOVÉ VRSTVY ZE ŠTĚRKODRTI TL DO 150MM</t>
  </si>
  <si>
    <t>komunikace ŠD fr. 0/63 mm : (2385,1+138,7)*1,05</t>
  </si>
  <si>
    <t xml:space="preserve">56334    </t>
  </si>
  <si>
    <t>VOZOVKOVÉ VRSTVY ZE ŠTĚRKODRTI TL DO 200MM</t>
  </si>
  <si>
    <t>komunikace prahy  ŠD fr. 0/63 mm tl.200mm : 244,6*1,05</t>
  </si>
  <si>
    <t>komunikace ŠD fr. 0/32 mm tl.200mm : (2385,1+138,7)*1,05</t>
  </si>
  <si>
    <t xml:space="preserve">56363    </t>
  </si>
  <si>
    <t>VOZOVKOVÉ VRSTVY Z RECYKLOVANÉHO MATERIÁLU TL DO 150MM</t>
  </si>
  <si>
    <t>EXP 17</t>
  </si>
  <si>
    <t>- dodání recyklátu v požadované kvalitě</t>
  </si>
  <si>
    <t>- uložení recyklátu dle předepsaného technologického předpisu, zhutnění vrstvy v předepsané tloušťce</t>
  </si>
  <si>
    <t>využití stávajícího recyklátu : 273*1,05</t>
  </si>
  <si>
    <t xml:space="preserve">572121   </t>
  </si>
  <si>
    <t>INFILTRAČNÍ POSTŘIK ASFALTOVÝ DO 1,0KG/M2</t>
  </si>
  <si>
    <t>- dodání všech předepsaných materiálů pro postřiky v předepsaném množství</t>
  </si>
  <si>
    <t>- provedení dle předepsaného technologického předpisu</t>
  </si>
  <si>
    <t>- úpravu napojení, ukončení</t>
  </si>
  <si>
    <t>ACP 22+ a ŠD 1kg/m2 : (2385,1+138,7)*1,05</t>
  </si>
  <si>
    <t xml:space="preserve">572211   </t>
  </si>
  <si>
    <t>SPOJOVACÍ POSTŘIK Z ASFALTU DO 0,5KG/M2</t>
  </si>
  <si>
    <t>spojení ACO 11+ s ACP 22+ 0,5kg/m2 : 2385,1*1,05</t>
  </si>
  <si>
    <t xml:space="preserve">58221    </t>
  </si>
  <si>
    <t>DLÁŽDĚNÉ KRYTY Z DROBNÝCH KOSTEK DO LOŽE Z KAMENIVA</t>
  </si>
  <si>
    <t>Prahy žul. kostka 10/12 cm : 244,6*1,05</t>
  </si>
  <si>
    <t>vodící proužek žul. kostka 10/12 cm : 138,7*1,05</t>
  </si>
  <si>
    <t xml:space="preserve">582611   </t>
  </si>
  <si>
    <t>KRYTY Z BET DLAŽ SE ZÁMKEM ŠEDÝCH TL 60MM DO LOŽE Z KAM</t>
  </si>
  <si>
    <t>- nezahrnuje těsnění podél obrubníků, dilatačních zařízení, odvodňovacích proužků, odvodňovačů, vpustí, šachet a pod</t>
  </si>
  <si>
    <t>Chodník dlažba přírodní tl. 60 mm 20/10/6 : 463,2*1,05</t>
  </si>
  <si>
    <t xml:space="preserve">582612   </t>
  </si>
  <si>
    <t>KRYTY Z BET DLAŽ SE ZÁMKEM ŠEDÝCH TL 80MM DO LOŽE Z KAM</t>
  </si>
  <si>
    <t>Vjezdy 20/10/80 : 306,4*1,05</t>
  </si>
  <si>
    <t>582615   OA0PV</t>
  </si>
  <si>
    <t>KRYTY Z BET DLAŽ SE ZÁMKEM DRENÁŽNÍ TL 80MM DO LOŽE Z KAM</t>
  </si>
  <si>
    <t>Vlastní</t>
  </si>
  <si>
    <t>parkoviště dlažba drenážní  20/20/80 : 727,7*1,05</t>
  </si>
  <si>
    <t xml:space="preserve">58910    </t>
  </si>
  <si>
    <t>VÝPLŇ SPAR ASFALTEM</t>
  </si>
  <si>
    <t>- dodávku předepsaného materiálu</t>
  </si>
  <si>
    <t>- vyčištění a výplň spar tímto materiálem</t>
  </si>
  <si>
    <t>zapravení napojení na MK : (38+86)*1,05</t>
  </si>
  <si>
    <t xml:space="preserve">89712    </t>
  </si>
  <si>
    <t>VPUSŤ KANALIZAČNÍ ULIČNÍ KOMPLETNÍ Z BETON DÍLCŮ</t>
  </si>
  <si>
    <t>kus</t>
  </si>
  <si>
    <t>- dodávku a osazení předepsaných dílů včetně mříže</t>
  </si>
  <si>
    <t>- nezahrnuje předepsané podkladní konstrukce</t>
  </si>
  <si>
    <t>UV : 7</t>
  </si>
  <si>
    <t>914111</t>
  </si>
  <si>
    <t>DOPRAVNÍ ZNAČKY ZÁKLADNÍ VELIKOSTI OCELOVÉ NEREFLEXNÍ - DOD A MONTÁŽ</t>
  </si>
  <si>
    <t>- dodávku a montáž značek v požadovaném provedení</t>
  </si>
  <si>
    <t>IZ8a : 2</t>
  </si>
  <si>
    <t>IZ8b : 2</t>
  </si>
  <si>
    <t>IP4b : 1</t>
  </si>
  <si>
    <t>B2 : 1</t>
  </si>
  <si>
    <t>IP12 : 1</t>
  </si>
  <si>
    <t>E1 : 1</t>
  </si>
  <si>
    <t>P6 : 1</t>
  </si>
  <si>
    <t>917223</t>
  </si>
  <si>
    <t>SILNIČNÍ A CHODNÍKOVÉ OBRUBY Z BETONOVÝCH OBRUBNÍKŮ ŠÍŘ 100MM</t>
  </si>
  <si>
    <t>M</t>
  </si>
  <si>
    <t>dodání a pokládku betonových obrubníků o rozměrech předepsaných zadávací dokumentací</t>
  </si>
  <si>
    <t>betonové lože i boční betonovou opěrku.</t>
  </si>
  <si>
    <t>Chodníková obruba 100/8/25 : (710,7)*1,05</t>
  </si>
  <si>
    <t>917224</t>
  </si>
  <si>
    <t>SILNIČNÍ A CHODNÍKOVÉ OBRUBY Z BETONOVÝCH OBRUBNÍKŮ ŠÍŘ 150MM</t>
  </si>
  <si>
    <t>Silniční betonové obrubníky přírodní 100/15/25 : (671,1)*1,05</t>
  </si>
  <si>
    <t>Silniční betonové obrubníky snižené přírodní 100/15/15 : (494,2)*1,05</t>
  </si>
  <si>
    <t>Přechodové obrubníky barvy přírodní pravé : 20</t>
  </si>
  <si>
    <t>Přechodové obrubníky barvy přírodní levé : 21</t>
  </si>
  <si>
    <t xml:space="preserve">915111   </t>
  </si>
  <si>
    <t>VODOR DOPRAV ZNAČ BARVOU HLADKÉ - DOD A POKLÁDKA</t>
  </si>
  <si>
    <t>- dodání a pokládku nátěrového materiálu (měří se pouze natíraná plocha)</t>
  </si>
  <si>
    <t>- předznačení a reflexní úpravu</t>
  </si>
  <si>
    <t>V10a : 3,8*1,05</t>
  </si>
  <si>
    <t>V10b : 19,8*1,05</t>
  </si>
  <si>
    <t>V10d : 0,61*1,05</t>
  </si>
  <si>
    <t>V10f : 7*2*0,125*1,05</t>
  </si>
  <si>
    <t xml:space="preserve">919114   </t>
  </si>
  <si>
    <t>ŘEZÁNÍ ASFALT KRYTU VOZOVEK TL DO 200MM</t>
  </si>
  <si>
    <t>ořez stávající silnice : (38+86)*1,05</t>
  </si>
  <si>
    <t>SUM</t>
  </si>
  <si>
    <t>- hutnění i různé míry hutnění</t>
  </si>
  <si>
    <t>END</t>
  </si>
  <si>
    <t>132401211R00</t>
  </si>
  <si>
    <t>Hloubení rýh šířky do 200 cm v hor.5, STROJNĚ</t>
  </si>
  <si>
    <t>RTS 25/ I</t>
  </si>
  <si>
    <t>Práce</t>
  </si>
  <si>
    <t>POL1_</t>
  </si>
  <si>
    <t>375*0,8*1,6</t>
  </si>
  <si>
    <t>151101101R00</t>
  </si>
  <si>
    <t>Pažení a rozepření stěn rýh - příložné - hl.do 2 m</t>
  </si>
  <si>
    <t>375*1,8*2</t>
  </si>
  <si>
    <t>151101111R00</t>
  </si>
  <si>
    <t>Odstranění pažení stěn rýh - příložné - hl. do 2 m</t>
  </si>
  <si>
    <t>161101151R00</t>
  </si>
  <si>
    <t>Svislé přemístění výkopku z hor.5-7 do 2,5 m</t>
  </si>
  <si>
    <t>POL1_1</t>
  </si>
  <si>
    <t>240</t>
  </si>
  <si>
    <t>174101101R00</t>
  </si>
  <si>
    <t>Zásyp jam, rýh, šachet se zhutněním</t>
  </si>
  <si>
    <t>zásyp nakoupeným materiálem : 0,8*375*1,3</t>
  </si>
  <si>
    <t>175101101R00</t>
  </si>
  <si>
    <t>Obsyp potrubí bez prohození sypaniny</t>
  </si>
  <si>
    <t>375*0,3*0,8</t>
  </si>
  <si>
    <t>58337304R</t>
  </si>
  <si>
    <t>Štěrkopísek frakce 0-16 B bez ostrých hran pro obsyp a zásyp</t>
  </si>
  <si>
    <t>t</t>
  </si>
  <si>
    <t>SPCM</t>
  </si>
  <si>
    <t>Specifikace</t>
  </si>
  <si>
    <t>POL3_</t>
  </si>
  <si>
    <t>obsyp : 130*1,67</t>
  </si>
  <si>
    <t>zásyp : 390*1,67</t>
  </si>
  <si>
    <t>451572111RK1</t>
  </si>
  <si>
    <t>Lože pod potrubí z kameniva těženého 0 - 4 mm kraj Jihomoravský</t>
  </si>
  <si>
    <t>375*0,8*0,1</t>
  </si>
  <si>
    <t>857242121R00</t>
  </si>
  <si>
    <t>Montáž tvarovek litin. jednoos.přír. výkop DN 80</t>
  </si>
  <si>
    <t>857244121R00</t>
  </si>
  <si>
    <t>Montáž tvarovek litin. odboč. přír. výkop DN 80</t>
  </si>
  <si>
    <t>871241121R00</t>
  </si>
  <si>
    <t>Montáž potrubí polyetylenového ve výkopu d 90 mm</t>
  </si>
  <si>
    <t>375</t>
  </si>
  <si>
    <t>891241111R00</t>
  </si>
  <si>
    <t>Montáž vodovodních šoupátek ve výkopu DN 80</t>
  </si>
  <si>
    <t>891247111R00</t>
  </si>
  <si>
    <t>Montáž hydrantů podzemních DN 80</t>
  </si>
  <si>
    <t>891249111R00</t>
  </si>
  <si>
    <t>Montáž navrtávacích pasů DN 80</t>
  </si>
  <si>
    <t>892241111R00</t>
  </si>
  <si>
    <t>Tlaková zkouška vodovodního potrubí DN 80</t>
  </si>
  <si>
    <t>892271111R00</t>
  </si>
  <si>
    <t>Tlaková zkouška vodovodního potrubí DN 125</t>
  </si>
  <si>
    <t>892273111R00</t>
  </si>
  <si>
    <t>Desinfekce vodovodního potrubí do DN 125</t>
  </si>
  <si>
    <t>899401112R00</t>
  </si>
  <si>
    <t>Osazení poklopů litinových šoupátkových</t>
  </si>
  <si>
    <t>29</t>
  </si>
  <si>
    <t>899401113R00</t>
  </si>
  <si>
    <t>Osazení poklopů litinových hydrantových</t>
  </si>
  <si>
    <t>899713111R00</t>
  </si>
  <si>
    <t>Orientační tabulky na sloupku ocelovém, betonovém</t>
  </si>
  <si>
    <t>ks</t>
  </si>
  <si>
    <t>899721112R00</t>
  </si>
  <si>
    <t>Fólie výstražná z PVC, šířka 30 cm</t>
  </si>
  <si>
    <t>210220021R00</t>
  </si>
  <si>
    <t>Vedení uzemňovací v zemi Cu do 6 mm2</t>
  </si>
  <si>
    <t>POL1_9</t>
  </si>
  <si>
    <t>210100002RR</t>
  </si>
  <si>
    <t>Ukončení vodičů</t>
  </si>
  <si>
    <t>kpl</t>
  </si>
  <si>
    <t>ukončení všech vodiču k příslušným zařízení vodovodu.</t>
  </si>
  <si>
    <t>28611223.AR</t>
  </si>
  <si>
    <t>Trubka PVC drenážní flexibilní d 100 mm</t>
  </si>
  <si>
    <t>286134213R</t>
  </si>
  <si>
    <t>Trubka tlaková AQUALINE RC2 PE 100, rozměr 90 x 8,2 mm, PN 16</t>
  </si>
  <si>
    <t>28653765R</t>
  </si>
  <si>
    <t>Nákružek lemový PE 100 d  90 mm s přírubou</t>
  </si>
  <si>
    <t>POL3_0</t>
  </si>
  <si>
    <t>28653807R</t>
  </si>
  <si>
    <t>Elektrospojka Radius PE 100, SDR 11, PN16 d=90 mm dl. 125 mm</t>
  </si>
  <si>
    <t>42200750R</t>
  </si>
  <si>
    <t>HAWLE poklop uliční šoupátkový 1750  - voda</t>
  </si>
  <si>
    <t>42200760R</t>
  </si>
  <si>
    <t>HAWLE poklop k podz. hydrantu 1950 - voda</t>
  </si>
  <si>
    <t>42228254R</t>
  </si>
  <si>
    <t>HAWLE šoupátko 2600 DN 5/4" pro dom.příp. - voda</t>
  </si>
  <si>
    <t>D+M</t>
  </si>
  <si>
    <t>26</t>
  </si>
  <si>
    <t>42228310R</t>
  </si>
  <si>
    <t>HAWLE šoupátko 4000E2 DN 80 přírubové, voda</t>
  </si>
  <si>
    <t>42273532R</t>
  </si>
  <si>
    <t>Pas navrtávací AVK Plastik na PE a PVC, pr.90</t>
  </si>
  <si>
    <t>422736068R</t>
  </si>
  <si>
    <t>Hydrant AVK podz.dvojité jištění,krytí 1,5m</t>
  </si>
  <si>
    <t>422913308R</t>
  </si>
  <si>
    <t>Souprava zemní AVK teleskopickáDN100-150,max.1,75m</t>
  </si>
  <si>
    <t>šoupata na řadech : 3</t>
  </si>
  <si>
    <t>šoupátka na přípojkách : 26</t>
  </si>
  <si>
    <t>422915501R</t>
  </si>
  <si>
    <t>Deska nosná šoupátkového poklopu</t>
  </si>
  <si>
    <t>422935303R</t>
  </si>
  <si>
    <t>Spojka HAWLE Synoflex 7974, DN 80</t>
  </si>
  <si>
    <t>552599939R</t>
  </si>
  <si>
    <t>Tvarovka přír. s přír. odb. Duktus T DN 80/80</t>
  </si>
  <si>
    <t>552701200R</t>
  </si>
  <si>
    <t>Koleno patní PP 90° (N) - NATURAL DN 80 PN 10-40</t>
  </si>
  <si>
    <t>552702111R</t>
  </si>
  <si>
    <t>TP (FF) - TT DN 80 PN 10-25, L= 1000 mm</t>
  </si>
  <si>
    <t>R03</t>
  </si>
  <si>
    <t>Doprava a likvidace nekontaminovaných odpadů - zeminy a kamení kód odpadu 17 05 04</t>
  </si>
  <si>
    <t>POL12_0</t>
  </si>
  <si>
    <t>Poznámka k položce:</t>
  </si>
  <si>
    <t>OBSAH</t>
  </si>
  <si>
    <t>1. veškeré poplatky provozovateli skládky, recyklační linky nebo jiného zařízení na zpracování nebo likvidaci odpadů související s převzetím, uložením, zpracováním nebo likvidaci odpadu.</t>
  </si>
  <si>
    <t>2. náklady spojené s nakládáním, dopravou a vyložením odpadu z místa stavby na místo převzetí provozovatelem skládky, recyklační linky nebo jiného zařízení na zpracování nebo likvidaci odpadu.</t>
  </si>
  <si>
    <t>ZPŮSOB MĚŘENÍ</t>
  </si>
  <si>
    <t>1.Tunou se rozumí hmotnost odpadu vytříděného v souladu se zákonem č. 541/2020 Sb. O odpadech v platném znění.</t>
  </si>
  <si>
    <t>2. Hmotnost zeminy s kamením a štěrku  je uvažovaná v hodnotě 1,8t/m3, ostatní hmotnosti suti jsou uváděny dle z údajů ve sloupci "suť - celkem" uvedených u jednotlvých položek konkrétních odpadových materiálů.</t>
  </si>
  <si>
    <t>480*1,8</t>
  </si>
  <si>
    <t>998276101R00</t>
  </si>
  <si>
    <t>Přesun hmot, trubní vedení plastová, otevř. výkop</t>
  </si>
  <si>
    <t>Přesun hmot</t>
  </si>
  <si>
    <t>POL7_</t>
  </si>
  <si>
    <t>na vzdálenost 15 m od hrany výkopu nebo od okraje šachty</t>
  </si>
  <si>
    <t>143*0,7*1,5</t>
  </si>
  <si>
    <t>143*1,5*2</t>
  </si>
  <si>
    <t>143,*1,5*2</t>
  </si>
  <si>
    <t>150</t>
  </si>
  <si>
    <t>zásyp nakoupeným materiálem : 0,7*143*1,1</t>
  </si>
  <si>
    <t>143*0,3*0,7</t>
  </si>
  <si>
    <t>obsyp : 30*1,67</t>
  </si>
  <si>
    <t>zásyp : 110*1,67</t>
  </si>
  <si>
    <t>143*0,7*0,1</t>
  </si>
  <si>
    <t>286134111R</t>
  </si>
  <si>
    <t>Trubka tlaková AQUALINE RC1 PE100 32x3,0 mm PN16 tyč 6 m</t>
  </si>
  <si>
    <t>13*6,6+13*4,4</t>
  </si>
  <si>
    <t>150*1,8</t>
  </si>
  <si>
    <t>0,5*(200*3*1,2+121*2*1,2+26*2,5*1,2+86*1,5*1)</t>
  </si>
  <si>
    <t>132501211R00</t>
  </si>
  <si>
    <t>Hloubení rýh šířky do 200 cm v hor.6, STROJNĚ</t>
  </si>
  <si>
    <t>121*2*2</t>
  </si>
  <si>
    <t>151101102R00</t>
  </si>
  <si>
    <t>Pažení a rozepření stěn rýh - příložné - hl.do 4 m</t>
  </si>
  <si>
    <t>26*2,5*2+200*3*2</t>
  </si>
  <si>
    <t>151101112R00</t>
  </si>
  <si>
    <t>Odstranění pažení stěn rýh - příložné - hl. do 4 m</t>
  </si>
  <si>
    <t>608</t>
  </si>
  <si>
    <t>zásyp nakoupeným materiálem : 121*1,2*1,5+200*1,2*2,5+26*2*1,2+86*1*1</t>
  </si>
  <si>
    <t>347*(0,6*1,1-3,14*0,15*0,15/4)</t>
  </si>
  <si>
    <t>86*1*0,3</t>
  </si>
  <si>
    <t>181101104R00</t>
  </si>
  <si>
    <t>Úprava pláně v zářezech v hor. 5, se zhutněním</t>
  </si>
  <si>
    <t>347*1,2</t>
  </si>
  <si>
    <t>obsyp : 249*1,67</t>
  </si>
  <si>
    <t>zásyp : 966*1,67</t>
  </si>
  <si>
    <t>R02</t>
  </si>
  <si>
    <t>výustní objekt</t>
  </si>
  <si>
    <t>retenční nádrž o objemu 24 m3</t>
  </si>
  <si>
    <t>prefabrikovaná ŽB nádrž o objemu 24 m3 - rozměry 6,3x2,3x2,2 m</t>
  </si>
  <si>
    <t>včetně dopravy, osazení, provrtání a utěsnění prostupů, přípravné práce požadované dodavatelem nádrže, včetně zemních prací - výkop, pažení jámy, obsyp nádrže, terénní úpravy</t>
  </si>
  <si>
    <t>včetně osazení a dodání čerpadla pro výtlak dešťové vody do kanalizace</t>
  </si>
  <si>
    <t>321*1,3*0,15+26*1,2*0,15+83,5*1*0,15</t>
  </si>
  <si>
    <t>podsyp retenční nádrže : 10*10*0,15</t>
  </si>
  <si>
    <t>452311131R00</t>
  </si>
  <si>
    <t>Desky podkladní pod potrubí z betonu C 12/15</t>
  </si>
  <si>
    <t>desky pod šachty - 9 ks</t>
  </si>
  <si>
    <t>desky pod šachtu : 1,5*1,5*0,1*9</t>
  </si>
  <si>
    <t>871313121R00</t>
  </si>
  <si>
    <t>Montáž trub kanaliz. z plastu, hrdlových, DN 150</t>
  </si>
  <si>
    <t>871353121R00</t>
  </si>
  <si>
    <t>Montáž trub kanaliz. z plastu, hrdlových, DN 200</t>
  </si>
  <si>
    <t>871373121R00</t>
  </si>
  <si>
    <t>Montáž trub kanaliz. z plastu, hrdlových, DN 300</t>
  </si>
  <si>
    <t>321</t>
  </si>
  <si>
    <t>892601154R00</t>
  </si>
  <si>
    <t>Čištění kanalizační stoky do DN 500, nad 100 m</t>
  </si>
  <si>
    <t>321+26</t>
  </si>
  <si>
    <t>892855115R00</t>
  </si>
  <si>
    <t>Kontrola kanalizace TV kamerou do 500 m</t>
  </si>
  <si>
    <t>894421112RT1</t>
  </si>
  <si>
    <t>Osazení betonových dílců šachet do 1,4 t skruže rovné, na kroužek, do 1,4 t</t>
  </si>
  <si>
    <t>12</t>
  </si>
  <si>
    <t>894422111RT1</t>
  </si>
  <si>
    <t>Osazení betonových dílců šachet skruže přechodové, na kroužek</t>
  </si>
  <si>
    <t>894423111RT1</t>
  </si>
  <si>
    <t>Osazení betonových dílců šachet do 2,0 t šachtová dna, na kroužek, do 2,0 t</t>
  </si>
  <si>
    <t>899311112R00</t>
  </si>
  <si>
    <t>Osazení poklopů litinových s rámem do 100 kg</t>
  </si>
  <si>
    <t>321+26+84</t>
  </si>
  <si>
    <t>286142904R</t>
  </si>
  <si>
    <t>Trubka kanalizační korugovaná PRAGMA+ID, SN 12, DN 300 x 6000 mm, PP</t>
  </si>
  <si>
    <t>28614521R</t>
  </si>
  <si>
    <t>Trubka kanalizační PP MASTER SN 12  DN 150/3000</t>
  </si>
  <si>
    <t>28614525R</t>
  </si>
  <si>
    <t>Trubka kanalizační PP MASTER SN 12  DN 200/6000</t>
  </si>
  <si>
    <t>55241713R</t>
  </si>
  <si>
    <t>Poklop litina TEGRA 600/100 D400 Wavin</t>
  </si>
  <si>
    <t>59224347.AR</t>
  </si>
  <si>
    <t>Prstenec šachtový vyrovnávací Prefa TBW-Q.1 63/6</t>
  </si>
  <si>
    <t>59224348.AR</t>
  </si>
  <si>
    <t>Prstenec vyrovnávací šachetní TBW-Q.1 63/8</t>
  </si>
  <si>
    <t>59224349.AR</t>
  </si>
  <si>
    <t>Prstenec šachtový vyrovnávací Prefa TBW-Q.1 63/10</t>
  </si>
  <si>
    <t>59224353.AR</t>
  </si>
  <si>
    <t>Konus šachetní TBR-Q.1 100-63/58/12 KPS</t>
  </si>
  <si>
    <t>59224354R</t>
  </si>
  <si>
    <t>Deska šachtová zákrytová Prefa TZK-Q.1 100-63/17</t>
  </si>
  <si>
    <t>59224358.AR</t>
  </si>
  <si>
    <t>Skruž šachetní TBS-Q.1 100/25/12 PS</t>
  </si>
  <si>
    <t>59224361.AR</t>
  </si>
  <si>
    <t>Skruž šachtová TBS-Q.1 100/50/12 PS</t>
  </si>
  <si>
    <t>59224364.AR</t>
  </si>
  <si>
    <t>Skruž šachtová beton Prefa TBS-Q.1 100/100/12 PS</t>
  </si>
  <si>
    <t>59224367.AR</t>
  </si>
  <si>
    <t>Dno šachetní přímé TBZ-Q.1 100/80 V max. 50</t>
  </si>
  <si>
    <t>59224373.AR</t>
  </si>
  <si>
    <t>Těsnění elastom pro šach díly EMT - DN 1000</t>
  </si>
  <si>
    <t>28</t>
  </si>
  <si>
    <t>R01</t>
  </si>
  <si>
    <t>regulovaný odtok v šachtě ŠD1A - dle výkresu</t>
  </si>
  <si>
    <t>(608,7+608,7)*1,8</t>
  </si>
  <si>
    <t>0,5*(270,5*2,5*1,1+155*1,1*2,1)</t>
  </si>
  <si>
    <t>270,5*2,7*2+155*2,3*2</t>
  </si>
  <si>
    <t>550,9</t>
  </si>
  <si>
    <t>zásyp nakoupeným materiálem : 270,5*2*1,1+155*1,6*1,1</t>
  </si>
  <si>
    <t>425*(0,6*1,1-3,14*0,15*0,15/4)</t>
  </si>
  <si>
    <t>425*1,1</t>
  </si>
  <si>
    <t>obsyp : 273*1,67</t>
  </si>
  <si>
    <t>zásyp : 868*1,67</t>
  </si>
  <si>
    <t>212750010RAB</t>
  </si>
  <si>
    <t>Trativody z drenážních trubek lože štěrkopís.,obsyp kamenivem,světlost trub 10cm</t>
  </si>
  <si>
    <t>POL2_1</t>
  </si>
  <si>
    <t>425</t>
  </si>
  <si>
    <t>(270,5+149,8+4,8)*1,1*0,15</t>
  </si>
  <si>
    <t>desky pod šachty - 13 ks</t>
  </si>
  <si>
    <t>desky pod šachtu : 1,5*1,5*0,1*13</t>
  </si>
  <si>
    <t>4,8</t>
  </si>
  <si>
    <t>877363121R00</t>
  </si>
  <si>
    <t>Montáž tvarovek odboč. plast. gum. kroužek DN 250</t>
  </si>
  <si>
    <t>892601153R00</t>
  </si>
  <si>
    <t>Čištění kanalizační stoky do DN 500, do 100 m</t>
  </si>
  <si>
    <t>425,1</t>
  </si>
  <si>
    <t>270,5+149,8+4,8</t>
  </si>
  <si>
    <t>19</t>
  </si>
  <si>
    <t>430</t>
  </si>
  <si>
    <t>napojení na stávající kanalizaci odvrtem do dna stávající šachty</t>
  </si>
  <si>
    <t>úprava šachetního dna</t>
  </si>
  <si>
    <t>- odtěžení štěrku</t>
  </si>
  <si>
    <t>- vytvoření soutokového žlábku, obetonování</t>
  </si>
  <si>
    <t>kopaná sonda a napojení na stávající kanalizaci pomocí extra široké spojky DN300</t>
  </si>
  <si>
    <t>28614528R</t>
  </si>
  <si>
    <t>Trubka kanalizační PP MASTER SN 12  DN 250/6000</t>
  </si>
  <si>
    <t>28614531R</t>
  </si>
  <si>
    <t>Trubka kanalizační PP MASTER SN 12  DN 300/6000</t>
  </si>
  <si>
    <t>28654570R</t>
  </si>
  <si>
    <t>Odbočka kanalizační 45° PP MASTER, DN 250/150</t>
  </si>
  <si>
    <t>59224346R</t>
  </si>
  <si>
    <t>Prstenec šachtový vyrovnávací Prefa TBW-Q.1 63/4</t>
  </si>
  <si>
    <t>45</t>
  </si>
  <si>
    <t>(550,9+550,9)*1,8</t>
  </si>
  <si>
    <t>156*0,8*1,6</t>
  </si>
  <si>
    <t>200</t>
  </si>
  <si>
    <t>zásyp nakoupeným materiálem : 156*1,1*0,9</t>
  </si>
  <si>
    <t>156*0,4*0,9</t>
  </si>
  <si>
    <t>obsyp : 56*1,67</t>
  </si>
  <si>
    <t>zásyp : 155*1,67</t>
  </si>
  <si>
    <t>156*0,9*0,15</t>
  </si>
  <si>
    <t>Montáž trub z plastu, gumový kroužek, DN 150</t>
  </si>
  <si>
    <t>894431211RAA</t>
  </si>
  <si>
    <t>Šachta, D 400 mm, dl.šach.roury 1,5 m, přímá dno PP KG D 110 mm, poklop litina 12,5 t</t>
  </si>
  <si>
    <t>28654600R</t>
  </si>
  <si>
    <t>Koleno kanalizační PP MASTER DN 150/45°</t>
  </si>
  <si>
    <t>200*1,8</t>
  </si>
  <si>
    <t>119003131</t>
  </si>
  <si>
    <t>Výstražná páska pro zabezpečení výkopu zřízení</t>
  </si>
  <si>
    <t>119003132</t>
  </si>
  <si>
    <t>Výstražná páska pro zabezpečení výkopu odstranění</t>
  </si>
  <si>
    <t>73558001</t>
  </si>
  <si>
    <t>páska výstražná vstup zakázán</t>
  </si>
  <si>
    <t>POL3_-1</t>
  </si>
  <si>
    <t>210050721</t>
  </si>
  <si>
    <t>Montáž spojů vn proudových svorkou šroubovanou do 50 mm2</t>
  </si>
  <si>
    <t>210100001</t>
  </si>
  <si>
    <t>Ukončení vodičů v rozváděči nebo na přístroji včetně zapojení průřezu žíly do 2,5 mm2</t>
  </si>
  <si>
    <t>210100003</t>
  </si>
  <si>
    <t>Ukončení vodičů v rozváděči nebo na přístroji včetně zapojení průřezu žíly do 16 mm2</t>
  </si>
  <si>
    <t>210100014</t>
  </si>
  <si>
    <t>Ukončení vodičů v rozváděči nebo na přístroji včetně zapojení průřezu žíly do 10 mm2</t>
  </si>
  <si>
    <t>210120310</t>
  </si>
  <si>
    <t>Montáž bleskojistek do 500 V se zapojením vodičů</t>
  </si>
  <si>
    <t>210202013</t>
  </si>
  <si>
    <t>Montáž svítidlo výbojkové průmyslové nebo venkovní na výložník</t>
  </si>
  <si>
    <t>210204011</t>
  </si>
  <si>
    <t>Montáž stožárů osvětlení ocelových samostatně stojících délky do 12 m</t>
  </si>
  <si>
    <t>210204103</t>
  </si>
  <si>
    <t>Montáž výložníků osvětlení jednoramenných sloupových hmotnosti do 35 kg</t>
  </si>
  <si>
    <t>210204105</t>
  </si>
  <si>
    <t>Montáž výložníků osvětlení dvouramenných sloupových hmotnosti do 70 kg</t>
  </si>
  <si>
    <t>210204201</t>
  </si>
  <si>
    <t>Montáž elektrovýzbroje stožárů osvětlení 1 okruh</t>
  </si>
  <si>
    <t>210204202</t>
  </si>
  <si>
    <t>Montáž elektrovýzbroje stožárů osvětlení 2 okruhy</t>
  </si>
  <si>
    <t>210220001</t>
  </si>
  <si>
    <t>Montáž uzemňovacího vedení vodičů FeZn pomocí svorek na povrchu páskou do 120 mm2</t>
  </si>
  <si>
    <t>210220002</t>
  </si>
  <si>
    <t>Montáž uzemňovacích vedení vodičů FeZn pomocí svorek na povrchu drátem nebo lanem do průměru 10 mm</t>
  </si>
  <si>
    <t>210280003</t>
  </si>
  <si>
    <t>Zkoušky a prohlídky el rozvodů a zařízení celková prohlídka pro objem montážních prací přes 500 do 1, 000 tis Kč</t>
  </si>
  <si>
    <t>210812011</t>
  </si>
  <si>
    <t>Montáž kabelu Cu plného nebo laněného do 1 kV žíly 3x1,5 až 6 mm2 (např. CYKY) bez ukončení, uloženého volně nebo v liště</t>
  </si>
  <si>
    <t>210812061</t>
  </si>
  <si>
    <t>Montáž kabelu Cu plného nebo laněného do 1 kV žíly 5x1,5 až 2,5 mm2 (např. CYKY) bez ukončení, uloženého volně nebo v liště</t>
  </si>
  <si>
    <t>210813033</t>
  </si>
  <si>
    <t>Montáž kabelu Cu plného nebo laněného do 1 kV žíly 4x6 až 10 mm2 (např. CYKY) bez ukončení uloženého, pevně</t>
  </si>
  <si>
    <t>210902011</t>
  </si>
  <si>
    <t>Montáž kabelu Al do 1 kV plného nebo laněného kulatého žíly 4x16 mm2 (např. AYKY) bez ukončení, uloženého volně</t>
  </si>
  <si>
    <t>741810011</t>
  </si>
  <si>
    <t>Příplatek k celkové prohlídce za každých dalších 500 000,- Kč</t>
  </si>
  <si>
    <t>PPV</t>
  </si>
  <si>
    <t>Podíl přidružených výkonů</t>
  </si>
  <si>
    <t>31674001</t>
  </si>
  <si>
    <t>výložník rovný jednoduchý k osvětlovacím stožárům uličním vyložení 1000mm</t>
  </si>
  <si>
    <t>31674003</t>
  </si>
  <si>
    <t>výložník rovný jednoduchý k osvětlovacím stožárům uličním vyložení 2000mm</t>
  </si>
  <si>
    <t>31674008</t>
  </si>
  <si>
    <t>výložník rovný dvojnásobný k osvětlovacím stožárům uličním vyložení 1500 mm x 1500 mm, ?90ř</t>
  </si>
  <si>
    <t>31674008.R01</t>
  </si>
  <si>
    <t>výložník rovný dvojnásobný k osvětlovacím stožárům uličním vyložení 1500 mm x 1500 mm, ?180ř</t>
  </si>
  <si>
    <t>31674114</t>
  </si>
  <si>
    <t>stožár osvětlovací silniční, jm. v 7,0 m; žárově zinkovaný zevnitř i vně s termoplastovou ochranou, spodní částí</t>
  </si>
  <si>
    <t>31674129</t>
  </si>
  <si>
    <t>výzbroj stožárová, zakrytovaná, s pojistkou pro dvě svítidla VO</t>
  </si>
  <si>
    <t>31674135</t>
  </si>
  <si>
    <t>výzbroj stožárová, zakrytovaná, s pojistkou pro svítidlo VO</t>
  </si>
  <si>
    <t>34111030</t>
  </si>
  <si>
    <t>kabel instalační jádro Cu plné izolace PVC plášť PVC 450/750V (CYKY) 3x1,5mm2</t>
  </si>
  <si>
    <t>34111076</t>
  </si>
  <si>
    <t>kabel instalační jádro Cu plné izolace PVC plášť PVC 450/750V (CYKY) 4x10mm2</t>
  </si>
  <si>
    <t>34111090</t>
  </si>
  <si>
    <t>kabel instalační jádro Cu plné izolace PVC plášť PVC 450/750V (CYKY) 5x1,5mm2</t>
  </si>
  <si>
    <t>34112316</t>
  </si>
  <si>
    <t>kabel instalační jádro Al plné izolace PVC plášť PVC 450/750V (AYKY) 4x16mm2</t>
  </si>
  <si>
    <t>34561005</t>
  </si>
  <si>
    <t>Vodotěsné izolaci propichující svorky 2,5 - 35</t>
  </si>
  <si>
    <t>34774006</t>
  </si>
  <si>
    <t>svítidlo VO na výložník / dřík stožáru VO, LED IP66, 27 W, 2700 K, biodynamické, dle světelně, technického výpočtu schválené majitelem VO</t>
  </si>
  <si>
    <t>34774023</t>
  </si>
  <si>
    <t>svítidlo VO na výložník / dřík stožáru VO, LED IP66, 41 W, 2700 K, biodynamické, dle světelně, technického výpočtu schválené majitelem VO</t>
  </si>
  <si>
    <t>35441073</t>
  </si>
  <si>
    <t>drát D 10mm FeZn</t>
  </si>
  <si>
    <t>kg</t>
  </si>
  <si>
    <t>35441895</t>
  </si>
  <si>
    <t>svorka připojovací k připojení kovových částí</t>
  </si>
  <si>
    <t>35441986</t>
  </si>
  <si>
    <t>svorka odbočovací a spojovací pro pásek 30x4mm, FeZn</t>
  </si>
  <si>
    <t>35441996</t>
  </si>
  <si>
    <t>svorka odbočovací a spojovací pro spojování kruhových a páskových vodičů, FeZn</t>
  </si>
  <si>
    <t>35442062</t>
  </si>
  <si>
    <t>pás zemnící 30x4mm FeZn</t>
  </si>
  <si>
    <t>35889505</t>
  </si>
  <si>
    <t>ochrana přepěťová na venkovní vedení - součtové jiskřiště 1. a 2. stupně (B+C)</t>
  </si>
  <si>
    <t>PM</t>
  </si>
  <si>
    <t>Přidružený materiál</t>
  </si>
  <si>
    <t>220110346</t>
  </si>
  <si>
    <t>Montáž štítku kabelového průběžného</t>
  </si>
  <si>
    <t>35442120</t>
  </si>
  <si>
    <t>štítek plastový - směr dvojstr.</t>
  </si>
  <si>
    <t>460010023</t>
  </si>
  <si>
    <t>Vytyčení trasy vedení kabelového podzemního v terénu volném</t>
  </si>
  <si>
    <t>km</t>
  </si>
  <si>
    <t>460641113</t>
  </si>
  <si>
    <t>Základové konstrukce při elektromontážích z monolitického betonu tř. C 16/20</t>
  </si>
  <si>
    <t>460641211</t>
  </si>
  <si>
    <t>Výztuž základových konstrukcí při elektromontážích betonářskou ocelí 10 216</t>
  </si>
  <si>
    <t>460791213</t>
  </si>
  <si>
    <t>Montáž trubek ochranných plastových uložených volně do rýhy ohebných přes 50 do 90 mm</t>
  </si>
  <si>
    <t>460791214</t>
  </si>
  <si>
    <t>Montáž trubek ochranných plastových uložených volně do rýhy ohebných přes 90 do 110 mm</t>
  </si>
  <si>
    <t>460050003</t>
  </si>
  <si>
    <t>Hloubení nezapažených jam pro stožáry jednoduché délky do 8 m na rovině ručně v hodnině tř. 3</t>
  </si>
  <si>
    <t>13021013</t>
  </si>
  <si>
    <t>tyč ocelová kruhová žebírková DIN 488 jakost B500B (10 505) výztuž do betonu D 12mm</t>
  </si>
  <si>
    <t>28611114</t>
  </si>
  <si>
    <t>trubka kanalizační PVC DN 110x2000mm SN4</t>
  </si>
  <si>
    <t>34571353</t>
  </si>
  <si>
    <t>trubka elektroinstalační ohebná dvouplášťová korugovaná HDPE+LDPE (chránička) D 61/75mm</t>
  </si>
  <si>
    <t>34571355</t>
  </si>
  <si>
    <t>trubka elektroinstalační ohebná dvouplášťová korugovaná HDPE+LDPE (chránička) D 93/110mm</t>
  </si>
  <si>
    <t>58932576</t>
  </si>
  <si>
    <t>beton C 16/20 X0,XC1-2 kamenivo frakce 0/22</t>
  </si>
  <si>
    <t>945412112</t>
  </si>
  <si>
    <t>Teleskopická hydraulická montážní plošina výška zdvihu do 21 m</t>
  </si>
  <si>
    <t>den</t>
  </si>
  <si>
    <t>945412114</t>
  </si>
  <si>
    <t>Traktorbagr rýpadlo-nakladač</t>
  </si>
  <si>
    <t>HZS2232</t>
  </si>
  <si>
    <t>Hodinová zúčtovací sazba elektrikář odborný</t>
  </si>
  <si>
    <t>hod</t>
  </si>
  <si>
    <t>HZS4212</t>
  </si>
  <si>
    <t>Hodinová zúčtovací sazba revizní technik specialista</t>
  </si>
  <si>
    <t>HZS1292</t>
  </si>
  <si>
    <t>Hodinová zúčtovací sazba stavební dělník</t>
  </si>
  <si>
    <t>741110501</t>
  </si>
  <si>
    <t>Montáž lišta a kanálek protahovací šířky do 60 mm</t>
  </si>
  <si>
    <t>POL1_7</t>
  </si>
  <si>
    <t>741210001</t>
  </si>
  <si>
    <t>Montáž rozvodnice oceloplechová nebo plastová běžná do 20 kg</t>
  </si>
  <si>
    <t>741210102</t>
  </si>
  <si>
    <t>Montáž rozvaděčů litinových, hliníkových nebo plastových sestava do 100 kg</t>
  </si>
  <si>
    <t>741320105</t>
  </si>
  <si>
    <t>Montáž jističů jednopólových nn do 25 A ve skříni se zapojením vodičů</t>
  </si>
  <si>
    <t>741420913</t>
  </si>
  <si>
    <t>Nátěry ochranného úhelníku nebo trubky včetně držáků hromosvodů</t>
  </si>
  <si>
    <t>741811021</t>
  </si>
  <si>
    <t>Oživení rozvaděče se složitou výstrojí</t>
  </si>
  <si>
    <t>741812011</t>
  </si>
  <si>
    <t>Zkouška izolační kabelu do 1 kV počtu a průřezu žil do 4x25 mm2</t>
  </si>
  <si>
    <t>741820001</t>
  </si>
  <si>
    <t>Měření zemních odporů zemniče</t>
  </si>
  <si>
    <t>741820014</t>
  </si>
  <si>
    <t>Měření zemnící síť dl pásku přes 500 do 1000 m</t>
  </si>
  <si>
    <t>34572251</t>
  </si>
  <si>
    <t>lišta elektroinstalační nosná kovová holá DIN TS35</t>
  </si>
  <si>
    <t>35711805</t>
  </si>
  <si>
    <t>skříň přípojková kompaktní pilíř celoplastové provedení výzbroj pro osazení DIN lišty, PEN můstek</t>
  </si>
  <si>
    <t>35711807</t>
  </si>
  <si>
    <t>skříň přípojková na sloup celoplastové provedení výzbroj pro osazení DIN 35 mm a PEN můstek</t>
  </si>
  <si>
    <t>35822111</t>
  </si>
  <si>
    <t>jistič 1-pólový 16 A vypínací charakteristika B vypínací schopnost 10 kA</t>
  </si>
  <si>
    <t>35822115</t>
  </si>
  <si>
    <t>jistič 1-pólový 10 A vypínací charakteristika B vypínací schopnost 10 kA</t>
  </si>
  <si>
    <t>35822117</t>
  </si>
  <si>
    <t>jistič 1-pólový 10 A vypínací charakteristika C vypínací schopnost 10 kA</t>
  </si>
  <si>
    <t>58124400</t>
  </si>
  <si>
    <t>nátěr inhibitující korozi na bázi silanů</t>
  </si>
  <si>
    <t>litr</t>
  </si>
  <si>
    <t>742330031</t>
  </si>
  <si>
    <t>Teplem smrštitelná ochrana spoje</t>
  </si>
  <si>
    <t>34343000</t>
  </si>
  <si>
    <t>ochrana zemního spoje teplem smrštitelná zž, 1,0 m</t>
  </si>
  <si>
    <t>220182021</t>
  </si>
  <si>
    <t>Uložení trubky HDPE do výkopu včetně fixace</t>
  </si>
  <si>
    <t>220182023</t>
  </si>
  <si>
    <t>Kontrola tlakutěsnosti HDPE trubky od 1 m do 2000 m</t>
  </si>
  <si>
    <t>220182024</t>
  </si>
  <si>
    <t>Označení optického kabelu nebo spojky HDPE trubky zaměřovacím markerem / dvojicí magnetů</t>
  </si>
  <si>
    <t>220182025</t>
  </si>
  <si>
    <t>Kontrola průchodnosti trubky pro optický kabel do 2000 m</t>
  </si>
  <si>
    <t>220182026</t>
  </si>
  <si>
    <t>Montáž spojky bez svařování na HDPE trubce rovné nebo redukční</t>
  </si>
  <si>
    <t>220182027</t>
  </si>
  <si>
    <t>Montáž koncovky nebo záslepky bez svařování na HDPE trubku</t>
  </si>
  <si>
    <t>34571802</t>
  </si>
  <si>
    <t>chránička optického kabelu HDPE jednoplášťová bezhalogenová D 40/33mm</t>
  </si>
  <si>
    <t>34571814</t>
  </si>
  <si>
    <t>koncovka pro chráničky optického kabelu D 40mm</t>
  </si>
  <si>
    <t>34571818</t>
  </si>
  <si>
    <t>spojka narážecí pro chráničky optického kabelu D 40mm</t>
  </si>
  <si>
    <t>34571965</t>
  </si>
  <si>
    <t>ball marker - lokalizace podzemních sítí</t>
  </si>
  <si>
    <t>35442119</t>
  </si>
  <si>
    <t>štítek plastový - směr</t>
  </si>
  <si>
    <t>162751116</t>
  </si>
  <si>
    <t>Vodorovné přemístění přes 8 000 do 9000 m výkopku/sypaniny z horniny třídy těžitelnosti I skupiny 1, až 3</t>
  </si>
  <si>
    <t>171152501</t>
  </si>
  <si>
    <t>Zhutnění podloží z hornin soudržných nebo nesoudržných pod násypy</t>
  </si>
  <si>
    <t>171201231</t>
  </si>
  <si>
    <t>Poplatek za uložení zeminy a kamení na recyklační skládce (skládkovné) kód odpadu 17 05 04</t>
  </si>
  <si>
    <t>171251201</t>
  </si>
  <si>
    <t>Uložení sypaniny na skládky nebo meziskládky</t>
  </si>
  <si>
    <t>181351007</t>
  </si>
  <si>
    <t>Rozprostření ornice tl vrstvy přes 400 do 500 mm pl do 100 m2 v rovině nebo ve svahu do 1:5 strojně</t>
  </si>
  <si>
    <t>119002121</t>
  </si>
  <si>
    <t>Přechodová lávka délky do 2 m včetně zábradlí pro zabezpečení výkopu zřízení</t>
  </si>
  <si>
    <t>119002122</t>
  </si>
  <si>
    <t>Přechodová lávka délky do 2 m včetně zábradlí pro zabezpečení výkopu odstranění</t>
  </si>
  <si>
    <t>119003227</t>
  </si>
  <si>
    <t>Mobilní plotová zábrana vyplněná dráty výšky do 2,2 m pro zabezpečení výkopu zřízení</t>
  </si>
  <si>
    <t>119003228</t>
  </si>
  <si>
    <t>Mobilní plotová zábrana vyplněná dráty výšky do 2,2 m pro zabezpečení výkopu odstranění</t>
  </si>
  <si>
    <t>31391120</t>
  </si>
  <si>
    <t>patka mobilního plotu betonová</t>
  </si>
  <si>
    <t>31391121</t>
  </si>
  <si>
    <t>spojka mobilního plotu kovová</t>
  </si>
  <si>
    <t>31686151</t>
  </si>
  <si>
    <t>lávka ocelová přes výkopy 2000x1000mm</t>
  </si>
  <si>
    <t>95250810</t>
  </si>
  <si>
    <t>nájem za den od 8 až 28 dnů zábrany plotové (mobilní) 2000x3500mm</t>
  </si>
  <si>
    <t>460161172</t>
  </si>
  <si>
    <t>Hloubení kabelových rýh ručně š 35 cm hl 80 cm v hornině tř I skupiny 3</t>
  </si>
  <si>
    <t>460171172</t>
  </si>
  <si>
    <t>Hloubení kabelových nezapažených rýh strojně š 35 cm hl 80 cm v hornině tř I skupiny 3</t>
  </si>
  <si>
    <t>460171332</t>
  </si>
  <si>
    <t>Hloubení kabelových nezapažených rýh strojně š 50 cm hl 130 cm v hornině tř I skupiny 3</t>
  </si>
  <si>
    <t>460241111</t>
  </si>
  <si>
    <t>Příplatek za ztížení vykopávky při elektromontážích v blízkosti podzemního vedení</t>
  </si>
  <si>
    <t>460242111</t>
  </si>
  <si>
    <t>Provizorní zajištění potrubí ve výkopech při křížení s kabelem</t>
  </si>
  <si>
    <t>460242211</t>
  </si>
  <si>
    <t>Provizorní zajištění kabelů ve výkopech při jejich křížení</t>
  </si>
  <si>
    <t>460242221</t>
  </si>
  <si>
    <t>Provizorní zajištění kabelů ve výkopech při jejich souběhu</t>
  </si>
  <si>
    <t>460431182</t>
  </si>
  <si>
    <t>Zásyp kabelových rýh ručně se zhutněním š 35 cm hl 80 cm z horniny tř I skupiny 3</t>
  </si>
  <si>
    <t>460451182</t>
  </si>
  <si>
    <t>Zásyp kabelových rýh strojně se zhutněním š 35 cm hl 80 cm z horniny tř I skupiny 3</t>
  </si>
  <si>
    <t>460451342</t>
  </si>
  <si>
    <t>Zásyp kabelových rýh strojně se zhutněním š 50 cm hl 130 cm z horniny tř I skupiny 3</t>
  </si>
  <si>
    <t>460661512</t>
  </si>
  <si>
    <t>Kabelové lože z písku pro kabely nn kryté plastovou fólií š lože přes 25 do 50 cm</t>
  </si>
  <si>
    <t>460871143</t>
  </si>
  <si>
    <t>Podklad vozovky a chodníku ze štěrkodrti se zhutněním při elektromontážích tl přes 10 do 15 cm</t>
  </si>
  <si>
    <t>468041122</t>
  </si>
  <si>
    <t>Řezání živičného podkladu nebo krytu při elektromontážích hl přes 5 do 10 cm</t>
  </si>
  <si>
    <t>58337303</t>
  </si>
  <si>
    <t>štěrkopísek frakce 0/8</t>
  </si>
  <si>
    <t>58344197</t>
  </si>
  <si>
    <t>štěrkodrť frakce 0/63</t>
  </si>
  <si>
    <t>69311311</t>
  </si>
  <si>
    <t>pás varovný plný do výkopu š 330mm s potiskem</t>
  </si>
  <si>
    <t>577143111</t>
  </si>
  <si>
    <t>Asfaltový beton vrstva obrusná ACO 8 (ABJ) tl 50 mm š do 3 m z nemodifikovaného asfaltu</t>
  </si>
  <si>
    <t>58942431</t>
  </si>
  <si>
    <t>beton asfaltový vrstva obrusná ACO 8 pojivo asfalt 50/70</t>
  </si>
  <si>
    <t>HZS1212</t>
  </si>
  <si>
    <t>Hodinová zúčtovací sazba kopáč</t>
  </si>
  <si>
    <t>397*0,8*1+143*0,8*0,8</t>
  </si>
  <si>
    <t>397*1,2*2</t>
  </si>
  <si>
    <t>205</t>
  </si>
  <si>
    <t>zásyp nakoupeným materiálem : 0,8*397*0,8</t>
  </si>
  <si>
    <t>0,5*0,8*143</t>
  </si>
  <si>
    <t>397*0,3*0,8</t>
  </si>
  <si>
    <t>143*0,8*0,3</t>
  </si>
  <si>
    <t>zásyp : 311*1,67</t>
  </si>
  <si>
    <t>397*0,8*0,1</t>
  </si>
  <si>
    <t>143*0,8*0,1</t>
  </si>
  <si>
    <t>400</t>
  </si>
  <si>
    <t>409*1,8</t>
  </si>
  <si>
    <t>230230016R00</t>
  </si>
  <si>
    <t>Hlavní tlaková zkouška vzduchem 0,6 MPa, DN 50</t>
  </si>
  <si>
    <t>230230076R00</t>
  </si>
  <si>
    <t>Čištění potrubí, DN 200</t>
  </si>
  <si>
    <t>904      R00</t>
  </si>
  <si>
    <t>Hzs-zkousky v ramci montaz.praci</t>
  </si>
  <si>
    <t>h</t>
  </si>
  <si>
    <t>905      R00</t>
  </si>
  <si>
    <t>Hzs-revize provoz.souboru a st.obj.</t>
  </si>
  <si>
    <t>propoj na stávající plynovod</t>
  </si>
  <si>
    <t>kontrolní zemní vývod s odvzdušněním D+M</t>
  </si>
  <si>
    <t>na konci nového plynovodu</t>
  </si>
  <si>
    <t>28613045.MR</t>
  </si>
  <si>
    <t>Koleno 90° d  32 mm PE 100 +GF+</t>
  </si>
  <si>
    <t>28613062.MR</t>
  </si>
  <si>
    <t>T-kus odbočkový navrtávací 63 - 32 mm PE 100 ELGEF</t>
  </si>
  <si>
    <t>28613102.MR</t>
  </si>
  <si>
    <t>Elektrospojka d  32 mm SDR 11 PE 100 ELGEF Plus</t>
  </si>
  <si>
    <t>28613607R</t>
  </si>
  <si>
    <t>Trubka ROBUST PIPE SDR 11 32x3,0 mm plyn - návin</t>
  </si>
  <si>
    <t>13*3,5+13*7,5</t>
  </si>
  <si>
    <t>28613613R</t>
  </si>
  <si>
    <t>Trubka ROBUST PIPE SDR 11 63x5,8 mm plyn - návin</t>
  </si>
  <si>
    <t>28653148.AR</t>
  </si>
  <si>
    <t>Vsuvka podpůrná ISIFLO typ T-180 d 32 mm</t>
  </si>
  <si>
    <t>28653155.AR</t>
  </si>
  <si>
    <t>Přechodka PE-měď ISIFLO 112  D32 x 3/4"vnější záv</t>
  </si>
  <si>
    <t>28653233.AR</t>
  </si>
  <si>
    <t>Objímka 32 S (pro spojku ISIFLO) plyn</t>
  </si>
  <si>
    <t>28653240.AR</t>
  </si>
  <si>
    <t>Držák objímky A (pro spojku ISIFLO) zadní</t>
  </si>
  <si>
    <t>31944406R</t>
  </si>
  <si>
    <t>Zátka č. 290 DN 1"       vnější závit pozink</t>
  </si>
  <si>
    <t>42237025.AR</t>
  </si>
  <si>
    <t>Kohout kulový  1"  plyn</t>
  </si>
  <si>
    <t>skříň HUP přípojková včetně soklu D+M</t>
  </si>
  <si>
    <t>tvarovky na potrubí d63 - komplet</t>
  </si>
  <si>
    <t>34141301R</t>
  </si>
  <si>
    <t>Vodič silový pevné uložení CYY 2,5 mm2</t>
  </si>
  <si>
    <t>043103000</t>
  </si>
  <si>
    <t>Zajištění dokladu o předání pozemků dočasně dotčených stavbou vlastníkům s˙vyjádřením vlastníků, pozemků, že souhlasí se stavem, v jakém jsou pozemky předávány;</t>
  </si>
  <si>
    <t>soubor</t>
  </si>
  <si>
    <t>044002000</t>
  </si>
  <si>
    <t>Revize elektro - venkovní osvětlení</t>
  </si>
  <si>
    <t>045002000</t>
  </si>
  <si>
    <t>Kompletační a koordinační činnost</t>
  </si>
  <si>
    <t>029112</t>
  </si>
  <si>
    <t>OSTATNÍ POŽADAVKY - GEODETICKÉ ZAMĚŘENÍ - PLOŠNÉ</t>
  </si>
  <si>
    <t>HA</t>
  </si>
  <si>
    <t>zahrnuje veškeré náklady spojené s objednatelem požadovanými pracemi</t>
  </si>
  <si>
    <t>- zahrnuje průběžné vytyčení stavby</t>
  </si>
  <si>
    <t>- zahrnuje vytyčení výšky hlav pilot</t>
  </si>
  <si>
    <t xml:space="preserve">02811    </t>
  </si>
  <si>
    <t>PRŮZKUMNÉ PRÁCE GEOTECHNICKÉ NA POVRCHU</t>
  </si>
  <si>
    <t>kompl</t>
  </si>
  <si>
    <t xml:space="preserve">02944    </t>
  </si>
  <si>
    <t>OSTAT POŽADAVKY - DOKUMENTACE SKUTEČ PROVEDENÍ V DIGIT FORMĚ</t>
  </si>
  <si>
    <t>Kč</t>
  </si>
  <si>
    <t>12910    OA0PV</t>
  </si>
  <si>
    <t>ČIŠTĚNÍ VOZOVEK OD NÁNOSU</t>
  </si>
  <si>
    <t>- vodorovná a svislá doprava, přemístění, přeložení, manipulace s výkopkem a uložení na skládku (bez poplatku)</t>
  </si>
  <si>
    <t>02822OA0</t>
  </si>
  <si>
    <t>PRŮZKUMNÉ PRÁCE ARCHEOLOGICKÉ V PODZEMÍ</t>
  </si>
  <si>
    <t>KPL</t>
  </si>
  <si>
    <t>Položka zahrnuje veškeré náklady spojené se zajištěním základního archeologického průzkumu ve vazbě na stavební povolení a zákon č. 20/1987 Sb., ve znění pozdějších předpisů.</t>
  </si>
  <si>
    <t>005111021R</t>
  </si>
  <si>
    <t>Vytyčení inženýrských sítí</t>
  </si>
  <si>
    <t>Soubor</t>
  </si>
  <si>
    <t>POL99_8</t>
  </si>
  <si>
    <t>005211080R</t>
  </si>
  <si>
    <t>Bezpečnostní a hygienická opatření na staveništi</t>
  </si>
  <si>
    <t>náklady na ochranu staveniště před vstupem nepovolaných osob, náklady na osvětlení, na vypracování potřebné dokumentace pro provoz staveniště z hlediska požární ochrany (požární řád a poplachová směrnice) a z hlediska provozu staveniště. Mobilní WC</t>
  </si>
  <si>
    <t>00524 R</t>
  </si>
  <si>
    <t>Předání a převzetí díla</t>
  </si>
  <si>
    <t>poplatky</t>
  </si>
  <si>
    <t>Doklady ke kolaudaci</t>
  </si>
  <si>
    <t>032002000</t>
  </si>
  <si>
    <t>Vybavení staveniště</t>
  </si>
  <si>
    <t>034203000</t>
  </si>
  <si>
    <t>Opatření na ochranu pozemků sousedních se staveništěm dle vyhl. 398/2009 Sb.</t>
  </si>
  <si>
    <t>034303000</t>
  </si>
  <si>
    <t>Dopravní značení na staveništi</t>
  </si>
  <si>
    <t>034503000</t>
  </si>
  <si>
    <t>Informační tabule na staveništi - zařízení staveniště zabezpečení staveniště informační tabule</t>
  </si>
  <si>
    <t>041103000</t>
  </si>
  <si>
    <t>Autorský dozor projektanta</t>
  </si>
  <si>
    <t>Revize elektroinstalace</t>
  </si>
  <si>
    <t>029111</t>
  </si>
  <si>
    <t>OSTATNÍ POŽADAVKY - GEODETICKÉ ZAMĚŘENÍ - DÉLKOVÉ</t>
  </si>
  <si>
    <t xml:space="preserve">km    </t>
  </si>
  <si>
    <t>zahrnuje veškeré náklady spojené s objednatelem požadovanými pracemi. Prostorové vytyčení stavby, včetně průběžného doměřování. Zaměření hranic okolních pozemků.</t>
  </si>
  <si>
    <t>MK : 0,5</t>
  </si>
  <si>
    <t>02945</t>
  </si>
  <si>
    <t>OSTAT POŽADAVKY - GEOMETRICKÝ PLÁN</t>
  </si>
  <si>
    <t>- přípravu podkladů, vyhotovení žádosti pro vklad na katastrální úřad</t>
  </si>
  <si>
    <t>- polní práce spojené s vyhotovením geometrického plánu</t>
  </si>
  <si>
    <t>- výpočetní a grafické kancelářské práce</t>
  </si>
  <si>
    <t>- úřední ověření výsledného elaborátu</t>
  </si>
  <si>
    <t>- schválení návrhu vkladu do katastru nemovitostí příslušným katastrálním úřadem</t>
  </si>
  <si>
    <t>pro všechny SO</t>
  </si>
  <si>
    <t>02946</t>
  </si>
  <si>
    <t>OSTAT POŽADAVKY - FOTODOKUMENTACE</t>
  </si>
  <si>
    <t>- fotodokumentaci zadavatelem požadovaného děje a konstrukcí v požadovaných časových intervalech</t>
  </si>
  <si>
    <t>- zadavatelem specifikované výstupy (fotografie v papírovém a digitálním formátu) v požadovaném počtu</t>
  </si>
  <si>
    <t>- paportizace stávajícího stavu před zahájením stavby, včetně okolních objektů</t>
  </si>
  <si>
    <t>- pasportizace dokončené stavby</t>
  </si>
  <si>
    <t>03100</t>
  </si>
  <si>
    <t>ZAŘÍZENÍ STAVENIŠTĚ - ZŘÍZENÍ, PROVOZ, DEMONTÁŽ</t>
  </si>
  <si>
    <t>zahrnuje objednatelem povolené náklady na pořízení (event. pronájem), provozování, udržování a likvidaci zhotovitelova zařízení</t>
  </si>
  <si>
    <t xml:space="preserve">02510    </t>
  </si>
  <si>
    <t>ZKOUŠENÍ MATERIÁLŮ ZKUŠEBNOU ZHOTOVITELE</t>
  </si>
  <si>
    <t>zahrnuje veškeré náklady spojené s objednatelem požadovanými zkouškami. Zkoušky v předepsaném počtu dle platných ČSN, EN, TP a TKP na jednotlivé pracovní úkony.</t>
  </si>
  <si>
    <t xml:space="preserve">02610    </t>
  </si>
  <si>
    <t>ZKOUŠENÍ KONSTRUKCÍ A PRACÍ ZKUŠEBNOU ZHOTOVITELE</t>
  </si>
  <si>
    <t xml:space="preserve">02710    </t>
  </si>
  <si>
    <t>POMOC PRÁCE ZŘÍZ NEBO ZAJIŠŤ OBJÍŽĎKY A PŘÍSTUP CESTY</t>
  </si>
  <si>
    <t>zahrnuje veškeré náklady spojené s objednatelem požadovanými zařízeními. Vyřízení zvláštního užívání. Veškeré přechodné svislé i vodorovné dopravní značení, dopravní zařízení, výstražné vozíky,montáž, demontáž, pronájem, pravidelnou kontrolu, údržbu, servis, přemisťování, přeznačování a manipulaci s nimi a zajištění inženýrské činnosti pro projednání DIO. Definitivní řešení provizorního dopravního opatření si zajistí zhotovitel stavby včetně detailního projednání a patřičných rozhodnutí s ohledem na skutečnou dopravní situaci a skutečné omezení dopravy v daných časových horizontech,včetně zajištění provizorních pěších tras. Náklady spojené se zajištěním uzavírek a stanovení místní úpravy na PK vč. související inženýrské činnoti dle PD a požadavků objednatele během výstavby.</t>
  </si>
  <si>
    <t xml:space="preserve">02730    </t>
  </si>
  <si>
    <t>POMOC PRÁCE ZŘÍZ NEBO ZAJIŠŤ OCHRANU INŽENÝRSKÝCH SÍTÍ</t>
  </si>
  <si>
    <t>zahrnuje veškeré náklady spojené s objednatelem požadovanými zařízeními. Ochrana stávajících sítí technické infrastruktury na staveništi a zajištění stability</t>
  </si>
  <si>
    <t>podpěrných bodů během výstavby.</t>
  </si>
  <si>
    <t>zajištění vytažení a zpětného osazení výtyčky označující kontrolní vrt v blízkosti budované větve A</t>
  </si>
  <si>
    <t>zajištění vytažení a zpětného osazení 4 ks dopravních značek v blízkosti budované větve A</t>
  </si>
  <si>
    <t xml:space="preserve">02911    </t>
  </si>
  <si>
    <t>OSTATNÍ POŽADAVKY - GEODETICKÉ ZAMĚŘENÍ</t>
  </si>
  <si>
    <t>zahrnuje veškeré náklady spojené s objednatelem požadovanými pracemi. Vytyčení inženýrských sítí.. Vytyčení sítí při realizaci. Vytyčení stavby i v průběhu. Vytyčení sloupů</t>
  </si>
  <si>
    <t xml:space="preserve">03720    </t>
  </si>
  <si>
    <t>POMOC PRÁCE ZAJIŠŤ NEBO ZŘÍZ REGULACI A OCHRANU DOPRAVY</t>
  </si>
  <si>
    <t>zahrnuje objednatelem povolené náklady na požadovaná zařízení zhotovitele. Veškeré ohraničení staveniště zábranami proti vstupu a vjezdu třetích osob včetně označení upozorňující na omezení vstupu nebo vjezdu.</t>
  </si>
  <si>
    <t>005231020R</t>
  </si>
  <si>
    <t>Individuální a komplexní vyzkoušení</t>
  </si>
  <si>
    <t>Náklady na individuální zkoušky dodaných a smontovaných technologických zařízení včetně komplexního vyzkoušení.</t>
  </si>
  <si>
    <t>005241020R</t>
  </si>
  <si>
    <t>Geodetické zaměření skutečného provedení</t>
  </si>
  <si>
    <t>Položka obsahuje provádění průběžného zaměření budovaných sítí před provedením zásypů. Vypracování geometrického plánu dokončené stavby (pro vklad do katastru nemovitostí) v systému JTSK, výškový systém Balt po vyrovnání. Provedení a předání dle smlouvy o dílo</t>
  </si>
  <si>
    <t>Náklady zhotovitele, které vzniknou v souvislosti s povinnostmi zhotovitele při předání a převzetí díla.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</si>
</sst>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5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49" fontId="16" fillId="4" borderId="0" xfId="0" applyNumberFormat="1" applyFont="1" applyFill="1" applyBorder="1" applyAlignment="1" applyProtection="1">
      <alignment vertical="top"/>
      <protection locked="0"/>
    </xf>
    <xf numFmtId="0" fontId="19" fillId="0" borderId="0" xfId="0" applyNumberFormat="1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6" fillId="4" borderId="0" xfId="0" applyNumberFormat="1" applyFont="1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16" fillId="4" borderId="18" xfId="0" applyNumberFormat="1" applyFont="1" applyFill="1" applyBorder="1" applyAlignment="1" applyProtection="1">
      <alignment vertical="top"/>
      <protection locked="0"/>
    </xf>
    <xf numFmtId="49" fontId="16" fillId="4" borderId="18" xfId="0" applyNumberFormat="1" applyFont="1" applyFill="1" applyBorder="1" applyAlignment="1" applyProtection="1">
      <alignment horizontal="left" vertical="top" wrapText="1"/>
      <protection locked="0"/>
    </xf>
    <xf numFmtId="49" fontId="17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45" x14ac:dyDescent="0.3"/>
  <sheetData>
    <row r="1" spans="1:7" x14ac:dyDescent="0.3">
      <c r="A1" s="21" t="s">
        <v>38</v>
      </c>
    </row>
    <row r="2" spans="1:7" ht="57.75" customHeight="1" x14ac:dyDescent="0.3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w853b2z+2/CvBQGx/ihIQzOybLtdXznMoju+2jlqWtb9TBmGdZHrQEc232i4MBQ3SdoY5h7pv+dGnMGFhxzi1w==" saltValue="0xOM9XfgjtryRxSduGaEu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E60A1-37FC-4CF4-A6AB-E35168009B1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2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67</v>
      </c>
      <c r="C3" s="199" t="s">
        <v>68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49</v>
      </c>
      <c r="C4" s="202" t="s">
        <v>69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SUMIF(AG9:AG14,"&lt;&gt;NOR",G9:G14)</f>
        <v>0</v>
      </c>
      <c r="H8" s="231"/>
      <c r="I8" s="231">
        <f>SUM(I9:I14)</f>
        <v>0</v>
      </c>
      <c r="J8" s="231"/>
      <c r="K8" s="231">
        <f>SUM(K9:K14)</f>
        <v>0</v>
      </c>
      <c r="L8" s="231"/>
      <c r="M8" s="231">
        <f>SUM(M9:M14)</f>
        <v>0</v>
      </c>
      <c r="N8" s="230"/>
      <c r="O8" s="230">
        <f>SUM(O9:O14)</f>
        <v>0.11</v>
      </c>
      <c r="P8" s="230"/>
      <c r="Q8" s="230">
        <f>SUM(Q9:Q14)</f>
        <v>0</v>
      </c>
      <c r="R8" s="231"/>
      <c r="S8" s="231"/>
      <c r="T8" s="232"/>
      <c r="U8" s="226"/>
      <c r="V8" s="226">
        <f>SUM(V9:V14)</f>
        <v>0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745</v>
      </c>
      <c r="C9" s="246" t="s">
        <v>746</v>
      </c>
      <c r="D9" s="236" t="s">
        <v>327</v>
      </c>
      <c r="E9" s="237">
        <v>200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5.5999999999999995E-4</v>
      </c>
      <c r="O9" s="237">
        <f>ROUND(E9*N9,2)</f>
        <v>0.11</v>
      </c>
      <c r="P9" s="237">
        <v>0</v>
      </c>
      <c r="Q9" s="237">
        <f>ROUND(E9*P9,2)</f>
        <v>0</v>
      </c>
      <c r="R9" s="239"/>
      <c r="S9" s="239" t="s">
        <v>426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478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488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55"/>
      <c r="D10" s="254"/>
      <c r="E10" s="254"/>
      <c r="F10" s="254"/>
      <c r="G10" s="254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3">
      <c r="A11" s="234">
        <v>2</v>
      </c>
      <c r="B11" s="235" t="s">
        <v>747</v>
      </c>
      <c r="C11" s="246" t="s">
        <v>748</v>
      </c>
      <c r="D11" s="236" t="s">
        <v>327</v>
      </c>
      <c r="E11" s="237">
        <v>200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9"/>
      <c r="S11" s="239" t="s">
        <v>426</v>
      </c>
      <c r="T11" s="240" t="s">
        <v>250</v>
      </c>
      <c r="U11" s="220">
        <v>0</v>
      </c>
      <c r="V11" s="220">
        <f>ROUND(E11*U11,2)</f>
        <v>0</v>
      </c>
      <c r="W11" s="220"/>
      <c r="X11" s="220" t="s">
        <v>478</v>
      </c>
      <c r="Y11" s="220" t="s">
        <v>185</v>
      </c>
      <c r="Z11" s="210"/>
      <c r="AA11" s="210"/>
      <c r="AB11" s="210"/>
      <c r="AC11" s="210"/>
      <c r="AD11" s="210"/>
      <c r="AE11" s="210"/>
      <c r="AF11" s="210"/>
      <c r="AG11" s="210" t="s">
        <v>488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5"/>
      <c r="D12" s="254"/>
      <c r="E12" s="254"/>
      <c r="F12" s="254"/>
      <c r="G12" s="254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3">
      <c r="A13" s="234">
        <v>3</v>
      </c>
      <c r="B13" s="235" t="s">
        <v>749</v>
      </c>
      <c r="C13" s="246" t="s">
        <v>750</v>
      </c>
      <c r="D13" s="236" t="s">
        <v>327</v>
      </c>
      <c r="E13" s="237">
        <v>200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1.0000000000000001E-5</v>
      </c>
      <c r="O13" s="237">
        <f>ROUND(E13*N13,2)</f>
        <v>0</v>
      </c>
      <c r="P13" s="237">
        <v>0</v>
      </c>
      <c r="Q13" s="237">
        <f>ROUND(E13*P13,2)</f>
        <v>0</v>
      </c>
      <c r="R13" s="239"/>
      <c r="S13" s="239" t="s">
        <v>426</v>
      </c>
      <c r="T13" s="240" t="s">
        <v>250</v>
      </c>
      <c r="U13" s="220">
        <v>0</v>
      </c>
      <c r="V13" s="220">
        <f>ROUND(E13*U13,2)</f>
        <v>0</v>
      </c>
      <c r="W13" s="220"/>
      <c r="X13" s="220" t="s">
        <v>500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751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5"/>
      <c r="D14" s="254"/>
      <c r="E14" s="254"/>
      <c r="F14" s="254"/>
      <c r="G14" s="254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3">
      <c r="A15" s="227" t="s">
        <v>177</v>
      </c>
      <c r="B15" s="228" t="s">
        <v>111</v>
      </c>
      <c r="C15" s="245" t="s">
        <v>112</v>
      </c>
      <c r="D15" s="229"/>
      <c r="E15" s="230"/>
      <c r="F15" s="231"/>
      <c r="G15" s="231">
        <f>SUMIF(AG16:AG97,"&lt;&gt;NOR",G16:G97)</f>
        <v>0</v>
      </c>
      <c r="H15" s="231"/>
      <c r="I15" s="231">
        <f>SUM(I16:I97)</f>
        <v>0</v>
      </c>
      <c r="J15" s="231"/>
      <c r="K15" s="231">
        <f>SUM(K16:K97)</f>
        <v>0</v>
      </c>
      <c r="L15" s="231"/>
      <c r="M15" s="231">
        <f>SUM(M16:M97)</f>
        <v>0</v>
      </c>
      <c r="N15" s="230"/>
      <c r="O15" s="230">
        <f>SUM(O16:O97)</f>
        <v>3.6799999999999988</v>
      </c>
      <c r="P15" s="230"/>
      <c r="Q15" s="230">
        <f>SUM(Q16:Q97)</f>
        <v>0</v>
      </c>
      <c r="R15" s="231"/>
      <c r="S15" s="231"/>
      <c r="T15" s="232"/>
      <c r="U15" s="226"/>
      <c r="V15" s="226">
        <f>SUM(V16:V97)</f>
        <v>0</v>
      </c>
      <c r="W15" s="226"/>
      <c r="X15" s="226"/>
      <c r="Y15" s="226"/>
      <c r="AG15" t="s">
        <v>178</v>
      </c>
    </row>
    <row r="16" spans="1:60" outlineLevel="1" x14ac:dyDescent="0.3">
      <c r="A16" s="234">
        <v>4</v>
      </c>
      <c r="B16" s="235" t="s">
        <v>752</v>
      </c>
      <c r="C16" s="246" t="s">
        <v>753</v>
      </c>
      <c r="D16" s="236" t="s">
        <v>435</v>
      </c>
      <c r="E16" s="237">
        <v>4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7">
        <v>0</v>
      </c>
      <c r="O16" s="237">
        <f>ROUND(E16*N16,2)</f>
        <v>0</v>
      </c>
      <c r="P16" s="237">
        <v>0</v>
      </c>
      <c r="Q16" s="237">
        <f>ROUND(E16*P16,2)</f>
        <v>0</v>
      </c>
      <c r="R16" s="239"/>
      <c r="S16" s="239" t="s">
        <v>426</v>
      </c>
      <c r="T16" s="240" t="s">
        <v>250</v>
      </c>
      <c r="U16" s="220">
        <v>0</v>
      </c>
      <c r="V16" s="220">
        <f>ROUND(E16*U16,2)</f>
        <v>0</v>
      </c>
      <c r="W16" s="220"/>
      <c r="X16" s="220" t="s">
        <v>478</v>
      </c>
      <c r="Y16" s="220" t="s">
        <v>185</v>
      </c>
      <c r="Z16" s="210"/>
      <c r="AA16" s="210"/>
      <c r="AB16" s="210"/>
      <c r="AC16" s="210"/>
      <c r="AD16" s="210"/>
      <c r="AE16" s="210"/>
      <c r="AF16" s="210"/>
      <c r="AG16" s="210" t="s">
        <v>488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3">
      <c r="A17" s="217"/>
      <c r="B17" s="218"/>
      <c r="C17" s="255"/>
      <c r="D17" s="254"/>
      <c r="E17" s="254"/>
      <c r="F17" s="254"/>
      <c r="G17" s="254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3">
      <c r="A18" s="234">
        <v>5</v>
      </c>
      <c r="B18" s="235" t="s">
        <v>754</v>
      </c>
      <c r="C18" s="246" t="s">
        <v>755</v>
      </c>
      <c r="D18" s="236" t="s">
        <v>435</v>
      </c>
      <c r="E18" s="237">
        <v>190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9"/>
      <c r="S18" s="239" t="s">
        <v>426</v>
      </c>
      <c r="T18" s="240" t="s">
        <v>250</v>
      </c>
      <c r="U18" s="220">
        <v>0</v>
      </c>
      <c r="V18" s="220">
        <f>ROUND(E18*U18,2)</f>
        <v>0</v>
      </c>
      <c r="W18" s="220"/>
      <c r="X18" s="220" t="s">
        <v>478</v>
      </c>
      <c r="Y18" s="220" t="s">
        <v>185</v>
      </c>
      <c r="Z18" s="210"/>
      <c r="AA18" s="210"/>
      <c r="AB18" s="210"/>
      <c r="AC18" s="210"/>
      <c r="AD18" s="210"/>
      <c r="AE18" s="210"/>
      <c r="AF18" s="210"/>
      <c r="AG18" s="210" t="s">
        <v>488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55"/>
      <c r="D19" s="254"/>
      <c r="E19" s="254"/>
      <c r="F19" s="254"/>
      <c r="G19" s="254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3">
      <c r="A20" s="234">
        <v>6</v>
      </c>
      <c r="B20" s="235" t="s">
        <v>756</v>
      </c>
      <c r="C20" s="246" t="s">
        <v>757</v>
      </c>
      <c r="D20" s="236" t="s">
        <v>435</v>
      </c>
      <c r="E20" s="237">
        <v>16</v>
      </c>
      <c r="F20" s="238"/>
      <c r="G20" s="239">
        <f>ROUND(E20*F20,2)</f>
        <v>0</v>
      </c>
      <c r="H20" s="238"/>
      <c r="I20" s="239">
        <f>ROUND(E20*H20,2)</f>
        <v>0</v>
      </c>
      <c r="J20" s="238"/>
      <c r="K20" s="239">
        <f>ROUND(E20*J20,2)</f>
        <v>0</v>
      </c>
      <c r="L20" s="239">
        <v>21</v>
      </c>
      <c r="M20" s="239">
        <f>G20*(1+L20/100)</f>
        <v>0</v>
      </c>
      <c r="N20" s="237">
        <v>0</v>
      </c>
      <c r="O20" s="237">
        <f>ROUND(E20*N20,2)</f>
        <v>0</v>
      </c>
      <c r="P20" s="237">
        <v>0</v>
      </c>
      <c r="Q20" s="237">
        <f>ROUND(E20*P20,2)</f>
        <v>0</v>
      </c>
      <c r="R20" s="239"/>
      <c r="S20" s="239" t="s">
        <v>426</v>
      </c>
      <c r="T20" s="240" t="s">
        <v>250</v>
      </c>
      <c r="U20" s="220">
        <v>0</v>
      </c>
      <c r="V20" s="220">
        <f>ROUND(E20*U20,2)</f>
        <v>0</v>
      </c>
      <c r="W20" s="220"/>
      <c r="X20" s="220" t="s">
        <v>478</v>
      </c>
      <c r="Y20" s="220" t="s">
        <v>185</v>
      </c>
      <c r="Z20" s="210"/>
      <c r="AA20" s="210"/>
      <c r="AB20" s="210"/>
      <c r="AC20" s="210"/>
      <c r="AD20" s="210"/>
      <c r="AE20" s="210"/>
      <c r="AF20" s="210"/>
      <c r="AG20" s="210" t="s">
        <v>488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3">
      <c r="A21" s="217"/>
      <c r="B21" s="218"/>
      <c r="C21" s="255"/>
      <c r="D21" s="254"/>
      <c r="E21" s="254"/>
      <c r="F21" s="254"/>
      <c r="G21" s="254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193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3">
      <c r="A22" s="234">
        <v>7</v>
      </c>
      <c r="B22" s="235" t="s">
        <v>758</v>
      </c>
      <c r="C22" s="246" t="s">
        <v>759</v>
      </c>
      <c r="D22" s="236" t="s">
        <v>435</v>
      </c>
      <c r="E22" s="237">
        <v>136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9"/>
      <c r="S22" s="239" t="s">
        <v>426</v>
      </c>
      <c r="T22" s="240" t="s">
        <v>250</v>
      </c>
      <c r="U22" s="220">
        <v>0</v>
      </c>
      <c r="V22" s="220">
        <f>ROUND(E22*U22,2)</f>
        <v>0</v>
      </c>
      <c r="W22" s="220"/>
      <c r="X22" s="220" t="s">
        <v>478</v>
      </c>
      <c r="Y22" s="220" t="s">
        <v>185</v>
      </c>
      <c r="Z22" s="210"/>
      <c r="AA22" s="210"/>
      <c r="AB22" s="210"/>
      <c r="AC22" s="210"/>
      <c r="AD22" s="210"/>
      <c r="AE22" s="210"/>
      <c r="AF22" s="210"/>
      <c r="AG22" s="210" t="s">
        <v>488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55"/>
      <c r="D23" s="254"/>
      <c r="E23" s="254"/>
      <c r="F23" s="254"/>
      <c r="G23" s="254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3">
      <c r="A24" s="234">
        <v>8</v>
      </c>
      <c r="B24" s="235" t="s">
        <v>760</v>
      </c>
      <c r="C24" s="246" t="s">
        <v>761</v>
      </c>
      <c r="D24" s="236" t="s">
        <v>435</v>
      </c>
      <c r="E24" s="237">
        <v>2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426</v>
      </c>
      <c r="T24" s="240" t="s">
        <v>250</v>
      </c>
      <c r="U24" s="220">
        <v>0</v>
      </c>
      <c r="V24" s="220">
        <f>ROUND(E24*U24,2)</f>
        <v>0</v>
      </c>
      <c r="W24" s="220"/>
      <c r="X24" s="220" t="s">
        <v>478</v>
      </c>
      <c r="Y24" s="220" t="s">
        <v>185</v>
      </c>
      <c r="Z24" s="210"/>
      <c r="AA24" s="210"/>
      <c r="AB24" s="210"/>
      <c r="AC24" s="210"/>
      <c r="AD24" s="210"/>
      <c r="AE24" s="210"/>
      <c r="AF24" s="210"/>
      <c r="AG24" s="210" t="s">
        <v>488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3">
      <c r="A25" s="217"/>
      <c r="B25" s="218"/>
      <c r="C25" s="255"/>
      <c r="D25" s="254"/>
      <c r="E25" s="254"/>
      <c r="F25" s="254"/>
      <c r="G25" s="254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193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3">
      <c r="A26" s="234">
        <v>9</v>
      </c>
      <c r="B26" s="235" t="s">
        <v>762</v>
      </c>
      <c r="C26" s="246" t="s">
        <v>763</v>
      </c>
      <c r="D26" s="236" t="s">
        <v>435</v>
      </c>
      <c r="E26" s="237">
        <v>19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7">
        <v>0</v>
      </c>
      <c r="O26" s="237">
        <f>ROUND(E26*N26,2)</f>
        <v>0</v>
      </c>
      <c r="P26" s="237">
        <v>0</v>
      </c>
      <c r="Q26" s="237">
        <f>ROUND(E26*P26,2)</f>
        <v>0</v>
      </c>
      <c r="R26" s="239"/>
      <c r="S26" s="239" t="s">
        <v>426</v>
      </c>
      <c r="T26" s="240" t="s">
        <v>250</v>
      </c>
      <c r="U26" s="220">
        <v>0</v>
      </c>
      <c r="V26" s="220">
        <f>ROUND(E26*U26,2)</f>
        <v>0</v>
      </c>
      <c r="W26" s="220"/>
      <c r="X26" s="220" t="s">
        <v>478</v>
      </c>
      <c r="Y26" s="220" t="s">
        <v>185</v>
      </c>
      <c r="Z26" s="210"/>
      <c r="AA26" s="210"/>
      <c r="AB26" s="210"/>
      <c r="AC26" s="210"/>
      <c r="AD26" s="210"/>
      <c r="AE26" s="210"/>
      <c r="AF26" s="210"/>
      <c r="AG26" s="210" t="s">
        <v>488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3">
      <c r="A27" s="217"/>
      <c r="B27" s="218"/>
      <c r="C27" s="255"/>
      <c r="D27" s="254"/>
      <c r="E27" s="254"/>
      <c r="F27" s="254"/>
      <c r="G27" s="254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193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3">
      <c r="A28" s="234">
        <v>10</v>
      </c>
      <c r="B28" s="235" t="s">
        <v>764</v>
      </c>
      <c r="C28" s="246" t="s">
        <v>765</v>
      </c>
      <c r="D28" s="236" t="s">
        <v>435</v>
      </c>
      <c r="E28" s="237">
        <v>15</v>
      </c>
      <c r="F28" s="238"/>
      <c r="G28" s="239">
        <f>ROUND(E28*F28,2)</f>
        <v>0</v>
      </c>
      <c r="H28" s="238"/>
      <c r="I28" s="239">
        <f>ROUND(E28*H28,2)</f>
        <v>0</v>
      </c>
      <c r="J28" s="238"/>
      <c r="K28" s="239">
        <f>ROUND(E28*J28,2)</f>
        <v>0</v>
      </c>
      <c r="L28" s="239">
        <v>21</v>
      </c>
      <c r="M28" s="239">
        <f>G28*(1+L28/100)</f>
        <v>0</v>
      </c>
      <c r="N28" s="237">
        <v>0</v>
      </c>
      <c r="O28" s="237">
        <f>ROUND(E28*N28,2)</f>
        <v>0</v>
      </c>
      <c r="P28" s="237">
        <v>0</v>
      </c>
      <c r="Q28" s="237">
        <f>ROUND(E28*P28,2)</f>
        <v>0</v>
      </c>
      <c r="R28" s="239"/>
      <c r="S28" s="239" t="s">
        <v>426</v>
      </c>
      <c r="T28" s="240" t="s">
        <v>250</v>
      </c>
      <c r="U28" s="220">
        <v>0</v>
      </c>
      <c r="V28" s="220">
        <f>ROUND(E28*U28,2)</f>
        <v>0</v>
      </c>
      <c r="W28" s="220"/>
      <c r="X28" s="220" t="s">
        <v>478</v>
      </c>
      <c r="Y28" s="220" t="s">
        <v>185</v>
      </c>
      <c r="Z28" s="210"/>
      <c r="AA28" s="210"/>
      <c r="AB28" s="210"/>
      <c r="AC28" s="210"/>
      <c r="AD28" s="210"/>
      <c r="AE28" s="210"/>
      <c r="AF28" s="210"/>
      <c r="AG28" s="210" t="s">
        <v>488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3">
      <c r="A29" s="217"/>
      <c r="B29" s="218"/>
      <c r="C29" s="255"/>
      <c r="D29" s="254"/>
      <c r="E29" s="254"/>
      <c r="F29" s="254"/>
      <c r="G29" s="254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193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3">
      <c r="A30" s="234">
        <v>11</v>
      </c>
      <c r="B30" s="235" t="s">
        <v>766</v>
      </c>
      <c r="C30" s="246" t="s">
        <v>767</v>
      </c>
      <c r="D30" s="236" t="s">
        <v>435</v>
      </c>
      <c r="E30" s="237">
        <v>11</v>
      </c>
      <c r="F30" s="238"/>
      <c r="G30" s="239">
        <f>ROUND(E30*F30,2)</f>
        <v>0</v>
      </c>
      <c r="H30" s="238"/>
      <c r="I30" s="239">
        <f>ROUND(E30*H30,2)</f>
        <v>0</v>
      </c>
      <c r="J30" s="238"/>
      <c r="K30" s="239">
        <f>ROUND(E30*J30,2)</f>
        <v>0</v>
      </c>
      <c r="L30" s="239">
        <v>21</v>
      </c>
      <c r="M30" s="239">
        <f>G30*(1+L30/100)</f>
        <v>0</v>
      </c>
      <c r="N30" s="237">
        <v>0</v>
      </c>
      <c r="O30" s="237">
        <f>ROUND(E30*N30,2)</f>
        <v>0</v>
      </c>
      <c r="P30" s="237">
        <v>0</v>
      </c>
      <c r="Q30" s="237">
        <f>ROUND(E30*P30,2)</f>
        <v>0</v>
      </c>
      <c r="R30" s="239"/>
      <c r="S30" s="239" t="s">
        <v>426</v>
      </c>
      <c r="T30" s="240" t="s">
        <v>250</v>
      </c>
      <c r="U30" s="220">
        <v>0</v>
      </c>
      <c r="V30" s="220">
        <f>ROUND(E30*U30,2)</f>
        <v>0</v>
      </c>
      <c r="W30" s="220"/>
      <c r="X30" s="220" t="s">
        <v>478</v>
      </c>
      <c r="Y30" s="220" t="s">
        <v>185</v>
      </c>
      <c r="Z30" s="210"/>
      <c r="AA30" s="210"/>
      <c r="AB30" s="210"/>
      <c r="AC30" s="210"/>
      <c r="AD30" s="210"/>
      <c r="AE30" s="210"/>
      <c r="AF30" s="210"/>
      <c r="AG30" s="210" t="s">
        <v>488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3">
      <c r="A31" s="217"/>
      <c r="B31" s="218"/>
      <c r="C31" s="255"/>
      <c r="D31" s="254"/>
      <c r="E31" s="254"/>
      <c r="F31" s="254"/>
      <c r="G31" s="254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193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3">
      <c r="A32" s="234">
        <v>12</v>
      </c>
      <c r="B32" s="235" t="s">
        <v>768</v>
      </c>
      <c r="C32" s="246" t="s">
        <v>769</v>
      </c>
      <c r="D32" s="236" t="s">
        <v>435</v>
      </c>
      <c r="E32" s="237">
        <v>4</v>
      </c>
      <c r="F32" s="238"/>
      <c r="G32" s="239">
        <f>ROUND(E32*F32,2)</f>
        <v>0</v>
      </c>
      <c r="H32" s="238"/>
      <c r="I32" s="239">
        <f>ROUND(E32*H32,2)</f>
        <v>0</v>
      </c>
      <c r="J32" s="238"/>
      <c r="K32" s="239">
        <f>ROUND(E32*J32,2)</f>
        <v>0</v>
      </c>
      <c r="L32" s="239">
        <v>21</v>
      </c>
      <c r="M32" s="239">
        <f>G32*(1+L32/100)</f>
        <v>0</v>
      </c>
      <c r="N32" s="237">
        <v>0</v>
      </c>
      <c r="O32" s="237">
        <f>ROUND(E32*N32,2)</f>
        <v>0</v>
      </c>
      <c r="P32" s="237">
        <v>0</v>
      </c>
      <c r="Q32" s="237">
        <f>ROUND(E32*P32,2)</f>
        <v>0</v>
      </c>
      <c r="R32" s="239"/>
      <c r="S32" s="239" t="s">
        <v>426</v>
      </c>
      <c r="T32" s="240" t="s">
        <v>250</v>
      </c>
      <c r="U32" s="220">
        <v>0</v>
      </c>
      <c r="V32" s="220">
        <f>ROUND(E32*U32,2)</f>
        <v>0</v>
      </c>
      <c r="W32" s="220"/>
      <c r="X32" s="220" t="s">
        <v>478</v>
      </c>
      <c r="Y32" s="220" t="s">
        <v>185</v>
      </c>
      <c r="Z32" s="210"/>
      <c r="AA32" s="210"/>
      <c r="AB32" s="210"/>
      <c r="AC32" s="210"/>
      <c r="AD32" s="210"/>
      <c r="AE32" s="210"/>
      <c r="AF32" s="210"/>
      <c r="AG32" s="210" t="s">
        <v>488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3">
      <c r="A33" s="217"/>
      <c r="B33" s="218"/>
      <c r="C33" s="255"/>
      <c r="D33" s="254"/>
      <c r="E33" s="254"/>
      <c r="F33" s="254"/>
      <c r="G33" s="254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193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3">
      <c r="A34" s="234">
        <v>13</v>
      </c>
      <c r="B34" s="235" t="s">
        <v>770</v>
      </c>
      <c r="C34" s="246" t="s">
        <v>771</v>
      </c>
      <c r="D34" s="236" t="s">
        <v>435</v>
      </c>
      <c r="E34" s="237">
        <v>11</v>
      </c>
      <c r="F34" s="238"/>
      <c r="G34" s="239">
        <f>ROUND(E34*F34,2)</f>
        <v>0</v>
      </c>
      <c r="H34" s="238"/>
      <c r="I34" s="239">
        <f>ROUND(E34*H34,2)</f>
        <v>0</v>
      </c>
      <c r="J34" s="238"/>
      <c r="K34" s="239">
        <f>ROUND(E34*J34,2)</f>
        <v>0</v>
      </c>
      <c r="L34" s="239">
        <v>21</v>
      </c>
      <c r="M34" s="239">
        <f>G34*(1+L34/100)</f>
        <v>0</v>
      </c>
      <c r="N34" s="237">
        <v>0</v>
      </c>
      <c r="O34" s="237">
        <f>ROUND(E34*N34,2)</f>
        <v>0</v>
      </c>
      <c r="P34" s="237">
        <v>0</v>
      </c>
      <c r="Q34" s="237">
        <f>ROUND(E34*P34,2)</f>
        <v>0</v>
      </c>
      <c r="R34" s="239"/>
      <c r="S34" s="239" t="s">
        <v>426</v>
      </c>
      <c r="T34" s="240" t="s">
        <v>250</v>
      </c>
      <c r="U34" s="220">
        <v>0</v>
      </c>
      <c r="V34" s="220">
        <f>ROUND(E34*U34,2)</f>
        <v>0</v>
      </c>
      <c r="W34" s="220"/>
      <c r="X34" s="220" t="s">
        <v>478</v>
      </c>
      <c r="Y34" s="220" t="s">
        <v>185</v>
      </c>
      <c r="Z34" s="210"/>
      <c r="AA34" s="210"/>
      <c r="AB34" s="210"/>
      <c r="AC34" s="210"/>
      <c r="AD34" s="210"/>
      <c r="AE34" s="210"/>
      <c r="AF34" s="210"/>
      <c r="AG34" s="210" t="s">
        <v>488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3">
      <c r="A35" s="217"/>
      <c r="B35" s="218"/>
      <c r="C35" s="255"/>
      <c r="D35" s="254"/>
      <c r="E35" s="254"/>
      <c r="F35" s="254"/>
      <c r="G35" s="254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3">
      <c r="A36" s="234">
        <v>14</v>
      </c>
      <c r="B36" s="235" t="s">
        <v>772</v>
      </c>
      <c r="C36" s="246" t="s">
        <v>773</v>
      </c>
      <c r="D36" s="236" t="s">
        <v>435</v>
      </c>
      <c r="E36" s="237">
        <v>4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21</v>
      </c>
      <c r="M36" s="239">
        <f>G36*(1+L36/100)</f>
        <v>0</v>
      </c>
      <c r="N36" s="237">
        <v>0</v>
      </c>
      <c r="O36" s="237">
        <f>ROUND(E36*N36,2)</f>
        <v>0</v>
      </c>
      <c r="P36" s="237">
        <v>0</v>
      </c>
      <c r="Q36" s="237">
        <f>ROUND(E36*P36,2)</f>
        <v>0</v>
      </c>
      <c r="R36" s="239"/>
      <c r="S36" s="239" t="s">
        <v>426</v>
      </c>
      <c r="T36" s="240" t="s">
        <v>250</v>
      </c>
      <c r="U36" s="220">
        <v>0</v>
      </c>
      <c r="V36" s="220">
        <f>ROUND(E36*U36,2)</f>
        <v>0</v>
      </c>
      <c r="W36" s="220"/>
      <c r="X36" s="220" t="s">
        <v>478</v>
      </c>
      <c r="Y36" s="220" t="s">
        <v>185</v>
      </c>
      <c r="Z36" s="210"/>
      <c r="AA36" s="210"/>
      <c r="AB36" s="210"/>
      <c r="AC36" s="210"/>
      <c r="AD36" s="210"/>
      <c r="AE36" s="210"/>
      <c r="AF36" s="210"/>
      <c r="AG36" s="210" t="s">
        <v>488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3">
      <c r="A37" s="217"/>
      <c r="B37" s="218"/>
      <c r="C37" s="255"/>
      <c r="D37" s="254"/>
      <c r="E37" s="254"/>
      <c r="F37" s="254"/>
      <c r="G37" s="254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193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3">
      <c r="A38" s="234">
        <v>15</v>
      </c>
      <c r="B38" s="235" t="s">
        <v>774</v>
      </c>
      <c r="C38" s="246" t="s">
        <v>775</v>
      </c>
      <c r="D38" s="236" t="s">
        <v>327</v>
      </c>
      <c r="E38" s="237">
        <v>585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0</v>
      </c>
      <c r="O38" s="237">
        <f>ROUND(E38*N38,2)</f>
        <v>0</v>
      </c>
      <c r="P38" s="237">
        <v>0</v>
      </c>
      <c r="Q38" s="237">
        <f>ROUND(E38*P38,2)</f>
        <v>0</v>
      </c>
      <c r="R38" s="239"/>
      <c r="S38" s="239" t="s">
        <v>426</v>
      </c>
      <c r="T38" s="240" t="s">
        <v>250</v>
      </c>
      <c r="U38" s="220">
        <v>0</v>
      </c>
      <c r="V38" s="220">
        <f>ROUND(E38*U38,2)</f>
        <v>0</v>
      </c>
      <c r="W38" s="220"/>
      <c r="X38" s="220" t="s">
        <v>478</v>
      </c>
      <c r="Y38" s="220" t="s">
        <v>185</v>
      </c>
      <c r="Z38" s="210"/>
      <c r="AA38" s="210"/>
      <c r="AB38" s="210"/>
      <c r="AC38" s="210"/>
      <c r="AD38" s="210"/>
      <c r="AE38" s="210"/>
      <c r="AF38" s="210"/>
      <c r="AG38" s="210" t="s">
        <v>488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3">
      <c r="A39" s="217"/>
      <c r="B39" s="218"/>
      <c r="C39" s="255"/>
      <c r="D39" s="254"/>
      <c r="E39" s="254"/>
      <c r="F39" s="254"/>
      <c r="G39" s="254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193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0.6" outlineLevel="1" x14ac:dyDescent="0.3">
      <c r="A40" s="234">
        <v>16</v>
      </c>
      <c r="B40" s="235" t="s">
        <v>776</v>
      </c>
      <c r="C40" s="246" t="s">
        <v>777</v>
      </c>
      <c r="D40" s="236" t="s">
        <v>327</v>
      </c>
      <c r="E40" s="237">
        <v>180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7">
        <v>0</v>
      </c>
      <c r="O40" s="237">
        <f>ROUND(E40*N40,2)</f>
        <v>0</v>
      </c>
      <c r="P40" s="237">
        <v>0</v>
      </c>
      <c r="Q40" s="237">
        <f>ROUND(E40*P40,2)</f>
        <v>0</v>
      </c>
      <c r="R40" s="239"/>
      <c r="S40" s="239" t="s">
        <v>426</v>
      </c>
      <c r="T40" s="240" t="s">
        <v>250</v>
      </c>
      <c r="U40" s="220">
        <v>0</v>
      </c>
      <c r="V40" s="220">
        <f>ROUND(E40*U40,2)</f>
        <v>0</v>
      </c>
      <c r="W40" s="220"/>
      <c r="X40" s="220" t="s">
        <v>478</v>
      </c>
      <c r="Y40" s="220" t="s">
        <v>185</v>
      </c>
      <c r="Z40" s="210"/>
      <c r="AA40" s="210"/>
      <c r="AB40" s="210"/>
      <c r="AC40" s="210"/>
      <c r="AD40" s="210"/>
      <c r="AE40" s="210"/>
      <c r="AF40" s="210"/>
      <c r="AG40" s="210" t="s">
        <v>488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3">
      <c r="A41" s="217"/>
      <c r="B41" s="218"/>
      <c r="C41" s="255"/>
      <c r="D41" s="254"/>
      <c r="E41" s="254"/>
      <c r="F41" s="254"/>
      <c r="G41" s="254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193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0.6" outlineLevel="1" x14ac:dyDescent="0.3">
      <c r="A42" s="234">
        <v>17</v>
      </c>
      <c r="B42" s="235" t="s">
        <v>778</v>
      </c>
      <c r="C42" s="246" t="s">
        <v>779</v>
      </c>
      <c r="D42" s="236" t="s">
        <v>435</v>
      </c>
      <c r="E42" s="237">
        <v>1</v>
      </c>
      <c r="F42" s="238"/>
      <c r="G42" s="239">
        <f>ROUND(E42*F42,2)</f>
        <v>0</v>
      </c>
      <c r="H42" s="238"/>
      <c r="I42" s="239">
        <f>ROUND(E42*H42,2)</f>
        <v>0</v>
      </c>
      <c r="J42" s="238"/>
      <c r="K42" s="239">
        <f>ROUND(E42*J42,2)</f>
        <v>0</v>
      </c>
      <c r="L42" s="239">
        <v>21</v>
      </c>
      <c r="M42" s="239">
        <f>G42*(1+L42/100)</f>
        <v>0</v>
      </c>
      <c r="N42" s="237">
        <v>0</v>
      </c>
      <c r="O42" s="237">
        <f>ROUND(E42*N42,2)</f>
        <v>0</v>
      </c>
      <c r="P42" s="237">
        <v>0</v>
      </c>
      <c r="Q42" s="237">
        <f>ROUND(E42*P42,2)</f>
        <v>0</v>
      </c>
      <c r="R42" s="239"/>
      <c r="S42" s="239" t="s">
        <v>426</v>
      </c>
      <c r="T42" s="240" t="s">
        <v>250</v>
      </c>
      <c r="U42" s="220">
        <v>0</v>
      </c>
      <c r="V42" s="220">
        <f>ROUND(E42*U42,2)</f>
        <v>0</v>
      </c>
      <c r="W42" s="220"/>
      <c r="X42" s="220" t="s">
        <v>478</v>
      </c>
      <c r="Y42" s="220" t="s">
        <v>185</v>
      </c>
      <c r="Z42" s="210"/>
      <c r="AA42" s="210"/>
      <c r="AB42" s="210"/>
      <c r="AC42" s="210"/>
      <c r="AD42" s="210"/>
      <c r="AE42" s="210"/>
      <c r="AF42" s="210"/>
      <c r="AG42" s="210" t="s">
        <v>488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3">
      <c r="A43" s="217"/>
      <c r="B43" s="218"/>
      <c r="C43" s="255"/>
      <c r="D43" s="254"/>
      <c r="E43" s="254"/>
      <c r="F43" s="254"/>
      <c r="G43" s="254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0.6" outlineLevel="1" x14ac:dyDescent="0.3">
      <c r="A44" s="234">
        <v>18</v>
      </c>
      <c r="B44" s="235" t="s">
        <v>780</v>
      </c>
      <c r="C44" s="246" t="s">
        <v>781</v>
      </c>
      <c r="D44" s="236" t="s">
        <v>327</v>
      </c>
      <c r="E44" s="237">
        <v>10</v>
      </c>
      <c r="F44" s="238"/>
      <c r="G44" s="239">
        <f>ROUND(E44*F44,2)</f>
        <v>0</v>
      </c>
      <c r="H44" s="238"/>
      <c r="I44" s="239">
        <f>ROUND(E44*H44,2)</f>
        <v>0</v>
      </c>
      <c r="J44" s="238"/>
      <c r="K44" s="239">
        <f>ROUND(E44*J44,2)</f>
        <v>0</v>
      </c>
      <c r="L44" s="239">
        <v>21</v>
      </c>
      <c r="M44" s="239">
        <f>G44*(1+L44/100)</f>
        <v>0</v>
      </c>
      <c r="N44" s="237">
        <v>0</v>
      </c>
      <c r="O44" s="237">
        <f>ROUND(E44*N44,2)</f>
        <v>0</v>
      </c>
      <c r="P44" s="237">
        <v>0</v>
      </c>
      <c r="Q44" s="237">
        <f>ROUND(E44*P44,2)</f>
        <v>0</v>
      </c>
      <c r="R44" s="239"/>
      <c r="S44" s="239" t="s">
        <v>426</v>
      </c>
      <c r="T44" s="240" t="s">
        <v>250</v>
      </c>
      <c r="U44" s="220">
        <v>0</v>
      </c>
      <c r="V44" s="220">
        <f>ROUND(E44*U44,2)</f>
        <v>0</v>
      </c>
      <c r="W44" s="220"/>
      <c r="X44" s="220" t="s">
        <v>478</v>
      </c>
      <c r="Y44" s="220" t="s">
        <v>185</v>
      </c>
      <c r="Z44" s="210"/>
      <c r="AA44" s="210"/>
      <c r="AB44" s="210"/>
      <c r="AC44" s="210"/>
      <c r="AD44" s="210"/>
      <c r="AE44" s="210"/>
      <c r="AF44" s="210"/>
      <c r="AG44" s="210" t="s">
        <v>488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3">
      <c r="A45" s="217"/>
      <c r="B45" s="218"/>
      <c r="C45" s="255"/>
      <c r="D45" s="254"/>
      <c r="E45" s="254"/>
      <c r="F45" s="254"/>
      <c r="G45" s="254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193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0.6" outlineLevel="1" x14ac:dyDescent="0.3">
      <c r="A46" s="234">
        <v>19</v>
      </c>
      <c r="B46" s="235" t="s">
        <v>782</v>
      </c>
      <c r="C46" s="246" t="s">
        <v>783</v>
      </c>
      <c r="D46" s="236" t="s">
        <v>327</v>
      </c>
      <c r="E46" s="237">
        <v>285</v>
      </c>
      <c r="F46" s="238"/>
      <c r="G46" s="239">
        <f>ROUND(E46*F46,2)</f>
        <v>0</v>
      </c>
      <c r="H46" s="238"/>
      <c r="I46" s="239">
        <f>ROUND(E46*H46,2)</f>
        <v>0</v>
      </c>
      <c r="J46" s="238"/>
      <c r="K46" s="239">
        <f>ROUND(E46*J46,2)</f>
        <v>0</v>
      </c>
      <c r="L46" s="239">
        <v>21</v>
      </c>
      <c r="M46" s="239">
        <f>G46*(1+L46/100)</f>
        <v>0</v>
      </c>
      <c r="N46" s="237">
        <v>0</v>
      </c>
      <c r="O46" s="237">
        <f>ROUND(E46*N46,2)</f>
        <v>0</v>
      </c>
      <c r="P46" s="237">
        <v>0</v>
      </c>
      <c r="Q46" s="237">
        <f>ROUND(E46*P46,2)</f>
        <v>0</v>
      </c>
      <c r="R46" s="239"/>
      <c r="S46" s="239" t="s">
        <v>426</v>
      </c>
      <c r="T46" s="240" t="s">
        <v>250</v>
      </c>
      <c r="U46" s="220">
        <v>0</v>
      </c>
      <c r="V46" s="220">
        <f>ROUND(E46*U46,2)</f>
        <v>0</v>
      </c>
      <c r="W46" s="220"/>
      <c r="X46" s="220" t="s">
        <v>478</v>
      </c>
      <c r="Y46" s="220" t="s">
        <v>185</v>
      </c>
      <c r="Z46" s="210"/>
      <c r="AA46" s="210"/>
      <c r="AB46" s="210"/>
      <c r="AC46" s="210"/>
      <c r="AD46" s="210"/>
      <c r="AE46" s="210"/>
      <c r="AF46" s="210"/>
      <c r="AG46" s="210" t="s">
        <v>488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3">
      <c r="A47" s="217"/>
      <c r="B47" s="218"/>
      <c r="C47" s="255"/>
      <c r="D47" s="254"/>
      <c r="E47" s="254"/>
      <c r="F47" s="254"/>
      <c r="G47" s="254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193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0.6" outlineLevel="1" x14ac:dyDescent="0.3">
      <c r="A48" s="234">
        <v>20</v>
      </c>
      <c r="B48" s="235" t="s">
        <v>784</v>
      </c>
      <c r="C48" s="246" t="s">
        <v>785</v>
      </c>
      <c r="D48" s="236" t="s">
        <v>327</v>
      </c>
      <c r="E48" s="237">
        <v>820</v>
      </c>
      <c r="F48" s="238"/>
      <c r="G48" s="239">
        <f>ROUND(E48*F48,2)</f>
        <v>0</v>
      </c>
      <c r="H48" s="238"/>
      <c r="I48" s="239">
        <f>ROUND(E48*H48,2)</f>
        <v>0</v>
      </c>
      <c r="J48" s="238"/>
      <c r="K48" s="239">
        <f>ROUND(E48*J48,2)</f>
        <v>0</v>
      </c>
      <c r="L48" s="239">
        <v>21</v>
      </c>
      <c r="M48" s="239">
        <f>G48*(1+L48/100)</f>
        <v>0</v>
      </c>
      <c r="N48" s="237">
        <v>0</v>
      </c>
      <c r="O48" s="237">
        <f>ROUND(E48*N48,2)</f>
        <v>0</v>
      </c>
      <c r="P48" s="237">
        <v>0</v>
      </c>
      <c r="Q48" s="237">
        <f>ROUND(E48*P48,2)</f>
        <v>0</v>
      </c>
      <c r="R48" s="239"/>
      <c r="S48" s="239" t="s">
        <v>426</v>
      </c>
      <c r="T48" s="240" t="s">
        <v>250</v>
      </c>
      <c r="U48" s="220">
        <v>0</v>
      </c>
      <c r="V48" s="220">
        <f>ROUND(E48*U48,2)</f>
        <v>0</v>
      </c>
      <c r="W48" s="220"/>
      <c r="X48" s="220" t="s">
        <v>478</v>
      </c>
      <c r="Y48" s="220" t="s">
        <v>185</v>
      </c>
      <c r="Z48" s="210"/>
      <c r="AA48" s="210"/>
      <c r="AB48" s="210"/>
      <c r="AC48" s="210"/>
      <c r="AD48" s="210"/>
      <c r="AE48" s="210"/>
      <c r="AF48" s="210"/>
      <c r="AG48" s="210" t="s">
        <v>488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3">
      <c r="A49" s="217"/>
      <c r="B49" s="218"/>
      <c r="C49" s="255"/>
      <c r="D49" s="254"/>
      <c r="E49" s="254"/>
      <c r="F49" s="254"/>
      <c r="G49" s="254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193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0.6" outlineLevel="1" x14ac:dyDescent="0.3">
      <c r="A50" s="234">
        <v>21</v>
      </c>
      <c r="B50" s="235" t="s">
        <v>786</v>
      </c>
      <c r="C50" s="246" t="s">
        <v>787</v>
      </c>
      <c r="D50" s="236" t="s">
        <v>327</v>
      </c>
      <c r="E50" s="237">
        <v>20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7">
        <v>0</v>
      </c>
      <c r="O50" s="237">
        <f>ROUND(E50*N50,2)</f>
        <v>0</v>
      </c>
      <c r="P50" s="237">
        <v>0</v>
      </c>
      <c r="Q50" s="237">
        <f>ROUND(E50*P50,2)</f>
        <v>0</v>
      </c>
      <c r="R50" s="239"/>
      <c r="S50" s="239" t="s">
        <v>426</v>
      </c>
      <c r="T50" s="240" t="s">
        <v>250</v>
      </c>
      <c r="U50" s="220">
        <v>0</v>
      </c>
      <c r="V50" s="220">
        <f>ROUND(E50*U50,2)</f>
        <v>0</v>
      </c>
      <c r="W50" s="220"/>
      <c r="X50" s="220" t="s">
        <v>478</v>
      </c>
      <c r="Y50" s="220" t="s">
        <v>185</v>
      </c>
      <c r="Z50" s="210"/>
      <c r="AA50" s="210"/>
      <c r="AB50" s="210"/>
      <c r="AC50" s="210"/>
      <c r="AD50" s="210"/>
      <c r="AE50" s="210"/>
      <c r="AF50" s="210"/>
      <c r="AG50" s="210" t="s">
        <v>488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3">
      <c r="A51" s="217"/>
      <c r="B51" s="218"/>
      <c r="C51" s="255"/>
      <c r="D51" s="254"/>
      <c r="E51" s="254"/>
      <c r="F51" s="254"/>
      <c r="G51" s="254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193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3">
      <c r="A52" s="234">
        <v>22</v>
      </c>
      <c r="B52" s="235" t="s">
        <v>788</v>
      </c>
      <c r="C52" s="246" t="s">
        <v>789</v>
      </c>
      <c r="D52" s="236" t="s">
        <v>435</v>
      </c>
      <c r="E52" s="237">
        <v>2</v>
      </c>
      <c r="F52" s="238"/>
      <c r="G52" s="239">
        <f>ROUND(E52*F52,2)</f>
        <v>0</v>
      </c>
      <c r="H52" s="238"/>
      <c r="I52" s="239">
        <f>ROUND(E52*H52,2)</f>
        <v>0</v>
      </c>
      <c r="J52" s="238"/>
      <c r="K52" s="239">
        <f>ROUND(E52*J52,2)</f>
        <v>0</v>
      </c>
      <c r="L52" s="239">
        <v>21</v>
      </c>
      <c r="M52" s="239">
        <f>G52*(1+L52/100)</f>
        <v>0</v>
      </c>
      <c r="N52" s="237">
        <v>0</v>
      </c>
      <c r="O52" s="237">
        <f>ROUND(E52*N52,2)</f>
        <v>0</v>
      </c>
      <c r="P52" s="237">
        <v>0</v>
      </c>
      <c r="Q52" s="237">
        <f>ROUND(E52*P52,2)</f>
        <v>0</v>
      </c>
      <c r="R52" s="239"/>
      <c r="S52" s="239" t="s">
        <v>426</v>
      </c>
      <c r="T52" s="240" t="s">
        <v>250</v>
      </c>
      <c r="U52" s="220">
        <v>0</v>
      </c>
      <c r="V52" s="220">
        <f>ROUND(E52*U52,2)</f>
        <v>0</v>
      </c>
      <c r="W52" s="220"/>
      <c r="X52" s="220" t="s">
        <v>478</v>
      </c>
      <c r="Y52" s="220" t="s">
        <v>185</v>
      </c>
      <c r="Z52" s="210"/>
      <c r="AA52" s="210"/>
      <c r="AB52" s="210"/>
      <c r="AC52" s="210"/>
      <c r="AD52" s="210"/>
      <c r="AE52" s="210"/>
      <c r="AF52" s="210"/>
      <c r="AG52" s="210" t="s">
        <v>488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3">
      <c r="A53" s="217"/>
      <c r="B53" s="218"/>
      <c r="C53" s="255"/>
      <c r="D53" s="254"/>
      <c r="E53" s="254"/>
      <c r="F53" s="254"/>
      <c r="G53" s="254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193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3">
      <c r="A54" s="234">
        <v>23</v>
      </c>
      <c r="B54" s="235" t="s">
        <v>790</v>
      </c>
      <c r="C54" s="246" t="s">
        <v>791</v>
      </c>
      <c r="D54" s="236" t="s">
        <v>0</v>
      </c>
      <c r="E54" s="237">
        <v>3</v>
      </c>
      <c r="F54" s="238"/>
      <c r="G54" s="239">
        <f>ROUND(E54*F54,2)</f>
        <v>0</v>
      </c>
      <c r="H54" s="238"/>
      <c r="I54" s="239">
        <f>ROUND(E54*H54,2)</f>
        <v>0</v>
      </c>
      <c r="J54" s="238"/>
      <c r="K54" s="239">
        <f>ROUND(E54*J54,2)</f>
        <v>0</v>
      </c>
      <c r="L54" s="239">
        <v>21</v>
      </c>
      <c r="M54" s="239">
        <f>G54*(1+L54/100)</f>
        <v>0</v>
      </c>
      <c r="N54" s="237">
        <v>0</v>
      </c>
      <c r="O54" s="237">
        <f>ROUND(E54*N54,2)</f>
        <v>0</v>
      </c>
      <c r="P54" s="237">
        <v>0</v>
      </c>
      <c r="Q54" s="237">
        <f>ROUND(E54*P54,2)</f>
        <v>0</v>
      </c>
      <c r="R54" s="239"/>
      <c r="S54" s="239" t="s">
        <v>426</v>
      </c>
      <c r="T54" s="240" t="s">
        <v>250</v>
      </c>
      <c r="U54" s="220">
        <v>0</v>
      </c>
      <c r="V54" s="220">
        <f>ROUND(E54*U54,2)</f>
        <v>0</v>
      </c>
      <c r="W54" s="220"/>
      <c r="X54" s="220" t="s">
        <v>314</v>
      </c>
      <c r="Y54" s="220" t="s">
        <v>185</v>
      </c>
      <c r="Z54" s="210"/>
      <c r="AA54" s="210"/>
      <c r="AB54" s="210"/>
      <c r="AC54" s="210"/>
      <c r="AD54" s="210"/>
      <c r="AE54" s="210"/>
      <c r="AF54" s="210"/>
      <c r="AG54" s="210" t="s">
        <v>582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3">
      <c r="A55" s="217"/>
      <c r="B55" s="218"/>
      <c r="C55" s="255"/>
      <c r="D55" s="254"/>
      <c r="E55" s="254"/>
      <c r="F55" s="254"/>
      <c r="G55" s="254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193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3">
      <c r="A56" s="234">
        <v>24</v>
      </c>
      <c r="B56" s="235" t="s">
        <v>792</v>
      </c>
      <c r="C56" s="246" t="s">
        <v>793</v>
      </c>
      <c r="D56" s="236" t="s">
        <v>435</v>
      </c>
      <c r="E56" s="237">
        <v>9</v>
      </c>
      <c r="F56" s="238"/>
      <c r="G56" s="239">
        <f>ROUND(E56*F56,2)</f>
        <v>0</v>
      </c>
      <c r="H56" s="238"/>
      <c r="I56" s="239">
        <f>ROUND(E56*H56,2)</f>
        <v>0</v>
      </c>
      <c r="J56" s="238"/>
      <c r="K56" s="239">
        <f>ROUND(E56*J56,2)</f>
        <v>0</v>
      </c>
      <c r="L56" s="239">
        <v>21</v>
      </c>
      <c r="M56" s="239">
        <f>G56*(1+L56/100)</f>
        <v>0</v>
      </c>
      <c r="N56" s="237">
        <v>8.0000000000000002E-3</v>
      </c>
      <c r="O56" s="237">
        <f>ROUND(E56*N56,2)</f>
        <v>7.0000000000000007E-2</v>
      </c>
      <c r="P56" s="237">
        <v>0</v>
      </c>
      <c r="Q56" s="237">
        <f>ROUND(E56*P56,2)</f>
        <v>0</v>
      </c>
      <c r="R56" s="239"/>
      <c r="S56" s="239" t="s">
        <v>426</v>
      </c>
      <c r="T56" s="240" t="s">
        <v>250</v>
      </c>
      <c r="U56" s="220">
        <v>0</v>
      </c>
      <c r="V56" s="220">
        <f>ROUND(E56*U56,2)</f>
        <v>0</v>
      </c>
      <c r="W56" s="220"/>
      <c r="X56" s="220" t="s">
        <v>500</v>
      </c>
      <c r="Y56" s="220" t="s">
        <v>185</v>
      </c>
      <c r="Z56" s="210"/>
      <c r="AA56" s="210"/>
      <c r="AB56" s="210"/>
      <c r="AC56" s="210"/>
      <c r="AD56" s="210"/>
      <c r="AE56" s="210"/>
      <c r="AF56" s="210"/>
      <c r="AG56" s="210" t="s">
        <v>751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3">
      <c r="A57" s="217"/>
      <c r="B57" s="218"/>
      <c r="C57" s="255"/>
      <c r="D57" s="254"/>
      <c r="E57" s="254"/>
      <c r="F57" s="254"/>
      <c r="G57" s="254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193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3">
      <c r="A58" s="234">
        <v>25</v>
      </c>
      <c r="B58" s="235" t="s">
        <v>794</v>
      </c>
      <c r="C58" s="246" t="s">
        <v>795</v>
      </c>
      <c r="D58" s="236" t="s">
        <v>435</v>
      </c>
      <c r="E58" s="237">
        <v>2</v>
      </c>
      <c r="F58" s="238"/>
      <c r="G58" s="239">
        <f>ROUND(E58*F58,2)</f>
        <v>0</v>
      </c>
      <c r="H58" s="238"/>
      <c r="I58" s="239">
        <f>ROUND(E58*H58,2)</f>
        <v>0</v>
      </c>
      <c r="J58" s="238"/>
      <c r="K58" s="239">
        <f>ROUND(E58*J58,2)</f>
        <v>0</v>
      </c>
      <c r="L58" s="239">
        <v>21</v>
      </c>
      <c r="M58" s="239">
        <f>G58*(1+L58/100)</f>
        <v>0</v>
      </c>
      <c r="N58" s="237">
        <v>1.2800000000000001E-2</v>
      </c>
      <c r="O58" s="237">
        <f>ROUND(E58*N58,2)</f>
        <v>0.03</v>
      </c>
      <c r="P58" s="237">
        <v>0</v>
      </c>
      <c r="Q58" s="237">
        <f>ROUND(E58*P58,2)</f>
        <v>0</v>
      </c>
      <c r="R58" s="239"/>
      <c r="S58" s="239" t="s">
        <v>426</v>
      </c>
      <c r="T58" s="240" t="s">
        <v>250</v>
      </c>
      <c r="U58" s="220">
        <v>0</v>
      </c>
      <c r="V58" s="220">
        <f>ROUND(E58*U58,2)</f>
        <v>0</v>
      </c>
      <c r="W58" s="220"/>
      <c r="X58" s="220" t="s">
        <v>500</v>
      </c>
      <c r="Y58" s="220" t="s">
        <v>185</v>
      </c>
      <c r="Z58" s="210"/>
      <c r="AA58" s="210"/>
      <c r="AB58" s="210"/>
      <c r="AC58" s="210"/>
      <c r="AD58" s="210"/>
      <c r="AE58" s="210"/>
      <c r="AF58" s="210"/>
      <c r="AG58" s="210" t="s">
        <v>751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3">
      <c r="A59" s="217"/>
      <c r="B59" s="218"/>
      <c r="C59" s="255"/>
      <c r="D59" s="254"/>
      <c r="E59" s="254"/>
      <c r="F59" s="254"/>
      <c r="G59" s="254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193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0.6" outlineLevel="1" x14ac:dyDescent="0.3">
      <c r="A60" s="234">
        <v>26</v>
      </c>
      <c r="B60" s="235" t="s">
        <v>796</v>
      </c>
      <c r="C60" s="246" t="s">
        <v>797</v>
      </c>
      <c r="D60" s="236" t="s">
        <v>435</v>
      </c>
      <c r="E60" s="237">
        <v>2</v>
      </c>
      <c r="F60" s="238"/>
      <c r="G60" s="239">
        <f>ROUND(E60*F60,2)</f>
        <v>0</v>
      </c>
      <c r="H60" s="238"/>
      <c r="I60" s="239">
        <f>ROUND(E60*H60,2)</f>
        <v>0</v>
      </c>
      <c r="J60" s="238"/>
      <c r="K60" s="239">
        <f>ROUND(E60*J60,2)</f>
        <v>0</v>
      </c>
      <c r="L60" s="239">
        <v>21</v>
      </c>
      <c r="M60" s="239">
        <f>G60*(1+L60/100)</f>
        <v>0</v>
      </c>
      <c r="N60" s="237">
        <v>1.7100000000000001E-2</v>
      </c>
      <c r="O60" s="237">
        <f>ROUND(E60*N60,2)</f>
        <v>0.03</v>
      </c>
      <c r="P60" s="237">
        <v>0</v>
      </c>
      <c r="Q60" s="237">
        <f>ROUND(E60*P60,2)</f>
        <v>0</v>
      </c>
      <c r="R60" s="239"/>
      <c r="S60" s="239" t="s">
        <v>426</v>
      </c>
      <c r="T60" s="240" t="s">
        <v>250</v>
      </c>
      <c r="U60" s="220">
        <v>0</v>
      </c>
      <c r="V60" s="220">
        <f>ROUND(E60*U60,2)</f>
        <v>0</v>
      </c>
      <c r="W60" s="220"/>
      <c r="X60" s="220" t="s">
        <v>500</v>
      </c>
      <c r="Y60" s="220" t="s">
        <v>185</v>
      </c>
      <c r="Z60" s="210"/>
      <c r="AA60" s="210"/>
      <c r="AB60" s="210"/>
      <c r="AC60" s="210"/>
      <c r="AD60" s="210"/>
      <c r="AE60" s="210"/>
      <c r="AF60" s="210"/>
      <c r="AG60" s="210" t="s">
        <v>751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5"/>
      <c r="D61" s="254"/>
      <c r="E61" s="254"/>
      <c r="F61" s="254"/>
      <c r="G61" s="254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0.6" outlineLevel="1" x14ac:dyDescent="0.3">
      <c r="A62" s="234">
        <v>27</v>
      </c>
      <c r="B62" s="235" t="s">
        <v>798</v>
      </c>
      <c r="C62" s="246" t="s">
        <v>799</v>
      </c>
      <c r="D62" s="236" t="s">
        <v>435</v>
      </c>
      <c r="E62" s="237">
        <v>2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21</v>
      </c>
      <c r="M62" s="239">
        <f>G62*(1+L62/100)</f>
        <v>0</v>
      </c>
      <c r="N62" s="237">
        <v>1.7100000000000001E-2</v>
      </c>
      <c r="O62" s="237">
        <f>ROUND(E62*N62,2)</f>
        <v>0.03</v>
      </c>
      <c r="P62" s="237">
        <v>0</v>
      </c>
      <c r="Q62" s="237">
        <f>ROUND(E62*P62,2)</f>
        <v>0</v>
      </c>
      <c r="R62" s="239"/>
      <c r="S62" s="239" t="s">
        <v>426</v>
      </c>
      <c r="T62" s="240" t="s">
        <v>250</v>
      </c>
      <c r="U62" s="220">
        <v>0</v>
      </c>
      <c r="V62" s="220">
        <f>ROUND(E62*U62,2)</f>
        <v>0</v>
      </c>
      <c r="W62" s="220"/>
      <c r="X62" s="220" t="s">
        <v>500</v>
      </c>
      <c r="Y62" s="220" t="s">
        <v>185</v>
      </c>
      <c r="Z62" s="210"/>
      <c r="AA62" s="210"/>
      <c r="AB62" s="210"/>
      <c r="AC62" s="210"/>
      <c r="AD62" s="210"/>
      <c r="AE62" s="210"/>
      <c r="AF62" s="210"/>
      <c r="AG62" s="210" t="s">
        <v>751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3">
      <c r="A63" s="217"/>
      <c r="B63" s="218"/>
      <c r="C63" s="255"/>
      <c r="D63" s="254"/>
      <c r="E63" s="254"/>
      <c r="F63" s="254"/>
      <c r="G63" s="254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0.6" outlineLevel="1" x14ac:dyDescent="0.3">
      <c r="A64" s="234">
        <v>28</v>
      </c>
      <c r="B64" s="235" t="s">
        <v>800</v>
      </c>
      <c r="C64" s="246" t="s">
        <v>801</v>
      </c>
      <c r="D64" s="236" t="s">
        <v>435</v>
      </c>
      <c r="E64" s="237">
        <v>15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7">
        <v>0.115</v>
      </c>
      <c r="O64" s="237">
        <f>ROUND(E64*N64,2)</f>
        <v>1.73</v>
      </c>
      <c r="P64" s="237">
        <v>0</v>
      </c>
      <c r="Q64" s="237">
        <f>ROUND(E64*P64,2)</f>
        <v>0</v>
      </c>
      <c r="R64" s="239"/>
      <c r="S64" s="239" t="s">
        <v>426</v>
      </c>
      <c r="T64" s="240" t="s">
        <v>250</v>
      </c>
      <c r="U64" s="220">
        <v>0</v>
      </c>
      <c r="V64" s="220">
        <f>ROUND(E64*U64,2)</f>
        <v>0</v>
      </c>
      <c r="W64" s="220"/>
      <c r="X64" s="220" t="s">
        <v>500</v>
      </c>
      <c r="Y64" s="220" t="s">
        <v>185</v>
      </c>
      <c r="Z64" s="210"/>
      <c r="AA64" s="210"/>
      <c r="AB64" s="210"/>
      <c r="AC64" s="210"/>
      <c r="AD64" s="210"/>
      <c r="AE64" s="210"/>
      <c r="AF64" s="210"/>
      <c r="AG64" s="210" t="s">
        <v>751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3">
      <c r="A65" s="217"/>
      <c r="B65" s="218"/>
      <c r="C65" s="255"/>
      <c r="D65" s="254"/>
      <c r="E65" s="254"/>
      <c r="F65" s="254"/>
      <c r="G65" s="254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193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3">
      <c r="A66" s="234">
        <v>29</v>
      </c>
      <c r="B66" s="235" t="s">
        <v>802</v>
      </c>
      <c r="C66" s="246" t="s">
        <v>803</v>
      </c>
      <c r="D66" s="236" t="s">
        <v>435</v>
      </c>
      <c r="E66" s="237">
        <v>4</v>
      </c>
      <c r="F66" s="238"/>
      <c r="G66" s="239">
        <f>ROUND(E66*F66,2)</f>
        <v>0</v>
      </c>
      <c r="H66" s="238"/>
      <c r="I66" s="239">
        <f>ROUND(E66*H66,2)</f>
        <v>0</v>
      </c>
      <c r="J66" s="238"/>
      <c r="K66" s="239">
        <f>ROUND(E66*J66,2)</f>
        <v>0</v>
      </c>
      <c r="L66" s="239">
        <v>21</v>
      </c>
      <c r="M66" s="239">
        <f>G66*(1+L66/100)</f>
        <v>0</v>
      </c>
      <c r="N66" s="237">
        <v>2.0000000000000001E-4</v>
      </c>
      <c r="O66" s="237">
        <f>ROUND(E66*N66,2)</f>
        <v>0</v>
      </c>
      <c r="P66" s="237">
        <v>0</v>
      </c>
      <c r="Q66" s="237">
        <f>ROUND(E66*P66,2)</f>
        <v>0</v>
      </c>
      <c r="R66" s="239"/>
      <c r="S66" s="239" t="s">
        <v>426</v>
      </c>
      <c r="T66" s="240" t="s">
        <v>250</v>
      </c>
      <c r="U66" s="220">
        <v>0</v>
      </c>
      <c r="V66" s="220">
        <f>ROUND(E66*U66,2)</f>
        <v>0</v>
      </c>
      <c r="W66" s="220"/>
      <c r="X66" s="220" t="s">
        <v>500</v>
      </c>
      <c r="Y66" s="220" t="s">
        <v>185</v>
      </c>
      <c r="Z66" s="210"/>
      <c r="AA66" s="210"/>
      <c r="AB66" s="210"/>
      <c r="AC66" s="210"/>
      <c r="AD66" s="210"/>
      <c r="AE66" s="210"/>
      <c r="AF66" s="210"/>
      <c r="AG66" s="210" t="s">
        <v>751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3">
      <c r="A67" s="217"/>
      <c r="B67" s="218"/>
      <c r="C67" s="255"/>
      <c r="D67" s="254"/>
      <c r="E67" s="254"/>
      <c r="F67" s="254"/>
      <c r="G67" s="254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3">
      <c r="A68" s="234">
        <v>30</v>
      </c>
      <c r="B68" s="235" t="s">
        <v>804</v>
      </c>
      <c r="C68" s="246" t="s">
        <v>805</v>
      </c>
      <c r="D68" s="236" t="s">
        <v>435</v>
      </c>
      <c r="E68" s="237">
        <v>11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5.9999999999999995E-4</v>
      </c>
      <c r="O68" s="237">
        <f>ROUND(E68*N68,2)</f>
        <v>0.01</v>
      </c>
      <c r="P68" s="237">
        <v>0</v>
      </c>
      <c r="Q68" s="237">
        <f>ROUND(E68*P68,2)</f>
        <v>0</v>
      </c>
      <c r="R68" s="239"/>
      <c r="S68" s="239" t="s">
        <v>426</v>
      </c>
      <c r="T68" s="240" t="s">
        <v>250</v>
      </c>
      <c r="U68" s="220">
        <v>0</v>
      </c>
      <c r="V68" s="220">
        <f>ROUND(E68*U68,2)</f>
        <v>0</v>
      </c>
      <c r="W68" s="220"/>
      <c r="X68" s="220" t="s">
        <v>500</v>
      </c>
      <c r="Y68" s="220" t="s">
        <v>185</v>
      </c>
      <c r="Z68" s="210"/>
      <c r="AA68" s="210"/>
      <c r="AB68" s="210"/>
      <c r="AC68" s="210"/>
      <c r="AD68" s="210"/>
      <c r="AE68" s="210"/>
      <c r="AF68" s="210"/>
      <c r="AG68" s="210" t="s">
        <v>751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3">
      <c r="A69" s="217"/>
      <c r="B69" s="218"/>
      <c r="C69" s="255"/>
      <c r="D69" s="254"/>
      <c r="E69" s="254"/>
      <c r="F69" s="254"/>
      <c r="G69" s="254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193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3">
      <c r="A70" s="234">
        <v>31</v>
      </c>
      <c r="B70" s="235" t="s">
        <v>806</v>
      </c>
      <c r="C70" s="246" t="s">
        <v>807</v>
      </c>
      <c r="D70" s="236" t="s">
        <v>327</v>
      </c>
      <c r="E70" s="237">
        <v>12</v>
      </c>
      <c r="F70" s="238"/>
      <c r="G70" s="239">
        <f>ROUND(E70*F70,2)</f>
        <v>0</v>
      </c>
      <c r="H70" s="238"/>
      <c r="I70" s="239">
        <f>ROUND(E70*H70,2)</f>
        <v>0</v>
      </c>
      <c r="J70" s="238"/>
      <c r="K70" s="239">
        <f>ROUND(E70*J70,2)</f>
        <v>0</v>
      </c>
      <c r="L70" s="239">
        <v>21</v>
      </c>
      <c r="M70" s="239">
        <f>G70*(1+L70/100)</f>
        <v>0</v>
      </c>
      <c r="N70" s="237">
        <v>1.2E-4</v>
      </c>
      <c r="O70" s="237">
        <f>ROUND(E70*N70,2)</f>
        <v>0</v>
      </c>
      <c r="P70" s="237">
        <v>0</v>
      </c>
      <c r="Q70" s="237">
        <f>ROUND(E70*P70,2)</f>
        <v>0</v>
      </c>
      <c r="R70" s="239"/>
      <c r="S70" s="239" t="s">
        <v>426</v>
      </c>
      <c r="T70" s="240" t="s">
        <v>250</v>
      </c>
      <c r="U70" s="220">
        <v>0</v>
      </c>
      <c r="V70" s="220">
        <f>ROUND(E70*U70,2)</f>
        <v>0</v>
      </c>
      <c r="W70" s="220"/>
      <c r="X70" s="220" t="s">
        <v>500</v>
      </c>
      <c r="Y70" s="220" t="s">
        <v>185</v>
      </c>
      <c r="Z70" s="210"/>
      <c r="AA70" s="210"/>
      <c r="AB70" s="210"/>
      <c r="AC70" s="210"/>
      <c r="AD70" s="210"/>
      <c r="AE70" s="210"/>
      <c r="AF70" s="210"/>
      <c r="AG70" s="210" t="s">
        <v>751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3">
      <c r="A71" s="217"/>
      <c r="B71" s="218"/>
      <c r="C71" s="255"/>
      <c r="D71" s="254"/>
      <c r="E71" s="254"/>
      <c r="F71" s="254"/>
      <c r="G71" s="254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193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3">
      <c r="A72" s="234">
        <v>32</v>
      </c>
      <c r="B72" s="235" t="s">
        <v>808</v>
      </c>
      <c r="C72" s="246" t="s">
        <v>809</v>
      </c>
      <c r="D72" s="236" t="s">
        <v>327</v>
      </c>
      <c r="E72" s="237">
        <v>984</v>
      </c>
      <c r="F72" s="238"/>
      <c r="G72" s="239">
        <f>ROUND(E72*F72,2)</f>
        <v>0</v>
      </c>
      <c r="H72" s="238"/>
      <c r="I72" s="239">
        <f>ROUND(E72*H72,2)</f>
        <v>0</v>
      </c>
      <c r="J72" s="238"/>
      <c r="K72" s="239">
        <f>ROUND(E72*J72,2)</f>
        <v>0</v>
      </c>
      <c r="L72" s="239">
        <v>21</v>
      </c>
      <c r="M72" s="239">
        <f>G72*(1+L72/100)</f>
        <v>0</v>
      </c>
      <c r="N72" s="237">
        <v>6.4000000000000005E-4</v>
      </c>
      <c r="O72" s="237">
        <f>ROUND(E72*N72,2)</f>
        <v>0.63</v>
      </c>
      <c r="P72" s="237">
        <v>0</v>
      </c>
      <c r="Q72" s="237">
        <f>ROUND(E72*P72,2)</f>
        <v>0</v>
      </c>
      <c r="R72" s="239"/>
      <c r="S72" s="239" t="s">
        <v>426</v>
      </c>
      <c r="T72" s="240" t="s">
        <v>250</v>
      </c>
      <c r="U72" s="220">
        <v>0</v>
      </c>
      <c r="V72" s="220">
        <f>ROUND(E72*U72,2)</f>
        <v>0</v>
      </c>
      <c r="W72" s="220"/>
      <c r="X72" s="220" t="s">
        <v>500</v>
      </c>
      <c r="Y72" s="220" t="s">
        <v>185</v>
      </c>
      <c r="Z72" s="210"/>
      <c r="AA72" s="210"/>
      <c r="AB72" s="210"/>
      <c r="AC72" s="210"/>
      <c r="AD72" s="210"/>
      <c r="AE72" s="210"/>
      <c r="AF72" s="210"/>
      <c r="AG72" s="210" t="s">
        <v>751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3">
      <c r="A73" s="217"/>
      <c r="B73" s="218"/>
      <c r="C73" s="255"/>
      <c r="D73" s="254"/>
      <c r="E73" s="254"/>
      <c r="F73" s="254"/>
      <c r="G73" s="254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193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3">
      <c r="A74" s="234">
        <v>33</v>
      </c>
      <c r="B74" s="235" t="s">
        <v>810</v>
      </c>
      <c r="C74" s="246" t="s">
        <v>811</v>
      </c>
      <c r="D74" s="236" t="s">
        <v>327</v>
      </c>
      <c r="E74" s="237">
        <v>342</v>
      </c>
      <c r="F74" s="238"/>
      <c r="G74" s="239">
        <f>ROUND(E74*F74,2)</f>
        <v>0</v>
      </c>
      <c r="H74" s="238"/>
      <c r="I74" s="239">
        <f>ROUND(E74*H74,2)</f>
        <v>0</v>
      </c>
      <c r="J74" s="238"/>
      <c r="K74" s="239">
        <f>ROUND(E74*J74,2)</f>
        <v>0</v>
      </c>
      <c r="L74" s="239">
        <v>21</v>
      </c>
      <c r="M74" s="239">
        <f>G74*(1+L74/100)</f>
        <v>0</v>
      </c>
      <c r="N74" s="237">
        <v>1.6000000000000001E-4</v>
      </c>
      <c r="O74" s="237">
        <f>ROUND(E74*N74,2)</f>
        <v>0.05</v>
      </c>
      <c r="P74" s="237">
        <v>0</v>
      </c>
      <c r="Q74" s="237">
        <f>ROUND(E74*P74,2)</f>
        <v>0</v>
      </c>
      <c r="R74" s="239"/>
      <c r="S74" s="239" t="s">
        <v>426</v>
      </c>
      <c r="T74" s="240" t="s">
        <v>250</v>
      </c>
      <c r="U74" s="220">
        <v>0</v>
      </c>
      <c r="V74" s="220">
        <f>ROUND(E74*U74,2)</f>
        <v>0</v>
      </c>
      <c r="W74" s="220"/>
      <c r="X74" s="220" t="s">
        <v>500</v>
      </c>
      <c r="Y74" s="220" t="s">
        <v>185</v>
      </c>
      <c r="Z74" s="210"/>
      <c r="AA74" s="210"/>
      <c r="AB74" s="210"/>
      <c r="AC74" s="210"/>
      <c r="AD74" s="210"/>
      <c r="AE74" s="210"/>
      <c r="AF74" s="210"/>
      <c r="AG74" s="210" t="s">
        <v>751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3">
      <c r="A75" s="217"/>
      <c r="B75" s="218"/>
      <c r="C75" s="255"/>
      <c r="D75" s="254"/>
      <c r="E75" s="254"/>
      <c r="F75" s="254"/>
      <c r="G75" s="254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193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3">
      <c r="A76" s="234">
        <v>34</v>
      </c>
      <c r="B76" s="235" t="s">
        <v>812</v>
      </c>
      <c r="C76" s="246" t="s">
        <v>813</v>
      </c>
      <c r="D76" s="236" t="s">
        <v>327</v>
      </c>
      <c r="E76" s="237">
        <v>24</v>
      </c>
      <c r="F76" s="238"/>
      <c r="G76" s="239">
        <f>ROUND(E76*F76,2)</f>
        <v>0</v>
      </c>
      <c r="H76" s="238"/>
      <c r="I76" s="239">
        <f>ROUND(E76*H76,2)</f>
        <v>0</v>
      </c>
      <c r="J76" s="238"/>
      <c r="K76" s="239">
        <f>ROUND(E76*J76,2)</f>
        <v>0</v>
      </c>
      <c r="L76" s="239">
        <v>21</v>
      </c>
      <c r="M76" s="239">
        <f>G76*(1+L76/100)</f>
        <v>0</v>
      </c>
      <c r="N76" s="237">
        <v>6.0999999999999997E-4</v>
      </c>
      <c r="O76" s="237">
        <f>ROUND(E76*N76,2)</f>
        <v>0.01</v>
      </c>
      <c r="P76" s="237">
        <v>0</v>
      </c>
      <c r="Q76" s="237">
        <f>ROUND(E76*P76,2)</f>
        <v>0</v>
      </c>
      <c r="R76" s="239"/>
      <c r="S76" s="239" t="s">
        <v>426</v>
      </c>
      <c r="T76" s="240" t="s">
        <v>250</v>
      </c>
      <c r="U76" s="220">
        <v>0</v>
      </c>
      <c r="V76" s="220">
        <f>ROUND(E76*U76,2)</f>
        <v>0</v>
      </c>
      <c r="W76" s="220"/>
      <c r="X76" s="220" t="s">
        <v>500</v>
      </c>
      <c r="Y76" s="220" t="s">
        <v>185</v>
      </c>
      <c r="Z76" s="210"/>
      <c r="AA76" s="210"/>
      <c r="AB76" s="210"/>
      <c r="AC76" s="210"/>
      <c r="AD76" s="210"/>
      <c r="AE76" s="210"/>
      <c r="AF76" s="210"/>
      <c r="AG76" s="210" t="s">
        <v>751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3">
      <c r="A77" s="217"/>
      <c r="B77" s="218"/>
      <c r="C77" s="255"/>
      <c r="D77" s="254"/>
      <c r="E77" s="254"/>
      <c r="F77" s="254"/>
      <c r="G77" s="254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193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3">
      <c r="A78" s="234">
        <v>35</v>
      </c>
      <c r="B78" s="235" t="s">
        <v>814</v>
      </c>
      <c r="C78" s="246" t="s">
        <v>815</v>
      </c>
      <c r="D78" s="236" t="s">
        <v>435</v>
      </c>
      <c r="E78" s="237">
        <v>4</v>
      </c>
      <c r="F78" s="238"/>
      <c r="G78" s="239">
        <f>ROUND(E78*F78,2)</f>
        <v>0</v>
      </c>
      <c r="H78" s="238"/>
      <c r="I78" s="239">
        <f>ROUND(E78*H78,2)</f>
        <v>0</v>
      </c>
      <c r="J78" s="238"/>
      <c r="K78" s="239">
        <f>ROUND(E78*J78,2)</f>
        <v>0</v>
      </c>
      <c r="L78" s="239">
        <v>21</v>
      </c>
      <c r="M78" s="239">
        <f>G78*(1+L78/100)</f>
        <v>0</v>
      </c>
      <c r="N78" s="237">
        <v>1.6000000000000001E-4</v>
      </c>
      <c r="O78" s="237">
        <f>ROUND(E78*N78,2)</f>
        <v>0</v>
      </c>
      <c r="P78" s="237">
        <v>0</v>
      </c>
      <c r="Q78" s="237">
        <f>ROUND(E78*P78,2)</f>
        <v>0</v>
      </c>
      <c r="R78" s="239"/>
      <c r="S78" s="239" t="s">
        <v>426</v>
      </c>
      <c r="T78" s="240" t="s">
        <v>250</v>
      </c>
      <c r="U78" s="220">
        <v>0</v>
      </c>
      <c r="V78" s="220">
        <f>ROUND(E78*U78,2)</f>
        <v>0</v>
      </c>
      <c r="W78" s="220"/>
      <c r="X78" s="220" t="s">
        <v>500</v>
      </c>
      <c r="Y78" s="220" t="s">
        <v>185</v>
      </c>
      <c r="Z78" s="210"/>
      <c r="AA78" s="210"/>
      <c r="AB78" s="210"/>
      <c r="AC78" s="210"/>
      <c r="AD78" s="210"/>
      <c r="AE78" s="210"/>
      <c r="AF78" s="210"/>
      <c r="AG78" s="210" t="s">
        <v>751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3">
      <c r="A79" s="217"/>
      <c r="B79" s="218"/>
      <c r="C79" s="255"/>
      <c r="D79" s="254"/>
      <c r="E79" s="254"/>
      <c r="F79" s="254"/>
      <c r="G79" s="254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193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0.6" outlineLevel="1" x14ac:dyDescent="0.3">
      <c r="A80" s="234">
        <v>36</v>
      </c>
      <c r="B80" s="235" t="s">
        <v>816</v>
      </c>
      <c r="C80" s="246" t="s">
        <v>817</v>
      </c>
      <c r="D80" s="236" t="s">
        <v>435</v>
      </c>
      <c r="E80" s="237">
        <v>15</v>
      </c>
      <c r="F80" s="238"/>
      <c r="G80" s="239">
        <f>ROUND(E80*F80,2)</f>
        <v>0</v>
      </c>
      <c r="H80" s="238"/>
      <c r="I80" s="239">
        <f>ROUND(E80*H80,2)</f>
        <v>0</v>
      </c>
      <c r="J80" s="238"/>
      <c r="K80" s="239">
        <f>ROUND(E80*J80,2)</f>
        <v>0</v>
      </c>
      <c r="L80" s="239">
        <v>21</v>
      </c>
      <c r="M80" s="239">
        <f>G80*(1+L80/100)</f>
        <v>0</v>
      </c>
      <c r="N80" s="237">
        <v>6.3099999999999996E-3</v>
      </c>
      <c r="O80" s="237">
        <f>ROUND(E80*N80,2)</f>
        <v>0.09</v>
      </c>
      <c r="P80" s="237">
        <v>0</v>
      </c>
      <c r="Q80" s="237">
        <f>ROUND(E80*P80,2)</f>
        <v>0</v>
      </c>
      <c r="R80" s="239"/>
      <c r="S80" s="239" t="s">
        <v>426</v>
      </c>
      <c r="T80" s="240" t="s">
        <v>250</v>
      </c>
      <c r="U80" s="220">
        <v>0</v>
      </c>
      <c r="V80" s="220">
        <f>ROUND(E80*U80,2)</f>
        <v>0</v>
      </c>
      <c r="W80" s="220"/>
      <c r="X80" s="220" t="s">
        <v>500</v>
      </c>
      <c r="Y80" s="220" t="s">
        <v>185</v>
      </c>
      <c r="Z80" s="210"/>
      <c r="AA80" s="210"/>
      <c r="AB80" s="210"/>
      <c r="AC80" s="210"/>
      <c r="AD80" s="210"/>
      <c r="AE80" s="210"/>
      <c r="AF80" s="210"/>
      <c r="AG80" s="210" t="s">
        <v>751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3">
      <c r="A81" s="217"/>
      <c r="B81" s="218"/>
      <c r="C81" s="255"/>
      <c r="D81" s="254"/>
      <c r="E81" s="254"/>
      <c r="F81" s="254"/>
      <c r="G81" s="254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193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0.6" outlineLevel="1" x14ac:dyDescent="0.3">
      <c r="A82" s="234">
        <v>37</v>
      </c>
      <c r="B82" s="235" t="s">
        <v>818</v>
      </c>
      <c r="C82" s="246" t="s">
        <v>819</v>
      </c>
      <c r="D82" s="236" t="s">
        <v>435</v>
      </c>
      <c r="E82" s="237">
        <v>4</v>
      </c>
      <c r="F82" s="238"/>
      <c r="G82" s="239">
        <f>ROUND(E82*F82,2)</f>
        <v>0</v>
      </c>
      <c r="H82" s="238"/>
      <c r="I82" s="239">
        <f>ROUND(E82*H82,2)</f>
        <v>0</v>
      </c>
      <c r="J82" s="238"/>
      <c r="K82" s="239">
        <f>ROUND(E82*J82,2)</f>
        <v>0</v>
      </c>
      <c r="L82" s="239">
        <v>21</v>
      </c>
      <c r="M82" s="239">
        <f>G82*(1+L82/100)</f>
        <v>0</v>
      </c>
      <c r="N82" s="237">
        <v>1.1599999999999999E-2</v>
      </c>
      <c r="O82" s="237">
        <f>ROUND(E82*N82,2)</f>
        <v>0.05</v>
      </c>
      <c r="P82" s="237">
        <v>0</v>
      </c>
      <c r="Q82" s="237">
        <f>ROUND(E82*P82,2)</f>
        <v>0</v>
      </c>
      <c r="R82" s="239"/>
      <c r="S82" s="239" t="s">
        <v>426</v>
      </c>
      <c r="T82" s="240" t="s">
        <v>250</v>
      </c>
      <c r="U82" s="220">
        <v>0</v>
      </c>
      <c r="V82" s="220">
        <f>ROUND(E82*U82,2)</f>
        <v>0</v>
      </c>
      <c r="W82" s="220"/>
      <c r="X82" s="220" t="s">
        <v>500</v>
      </c>
      <c r="Y82" s="220" t="s">
        <v>185</v>
      </c>
      <c r="Z82" s="210"/>
      <c r="AA82" s="210"/>
      <c r="AB82" s="210"/>
      <c r="AC82" s="210"/>
      <c r="AD82" s="210"/>
      <c r="AE82" s="210"/>
      <c r="AF82" s="210"/>
      <c r="AG82" s="210" t="s">
        <v>751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3">
      <c r="A83" s="217"/>
      <c r="B83" s="218"/>
      <c r="C83" s="255"/>
      <c r="D83" s="254"/>
      <c r="E83" s="254"/>
      <c r="F83" s="254"/>
      <c r="G83" s="254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193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3">
      <c r="A84" s="234">
        <v>38</v>
      </c>
      <c r="B84" s="235" t="s">
        <v>820</v>
      </c>
      <c r="C84" s="246" t="s">
        <v>821</v>
      </c>
      <c r="D84" s="236" t="s">
        <v>822</v>
      </c>
      <c r="E84" s="237">
        <v>140.4</v>
      </c>
      <c r="F84" s="238"/>
      <c r="G84" s="239">
        <f>ROUND(E84*F84,2)</f>
        <v>0</v>
      </c>
      <c r="H84" s="238"/>
      <c r="I84" s="239">
        <f>ROUND(E84*H84,2)</f>
        <v>0</v>
      </c>
      <c r="J84" s="238"/>
      <c r="K84" s="239">
        <f>ROUND(E84*J84,2)</f>
        <v>0</v>
      </c>
      <c r="L84" s="239">
        <v>21</v>
      </c>
      <c r="M84" s="239">
        <f>G84*(1+L84/100)</f>
        <v>0</v>
      </c>
      <c r="N84" s="237">
        <v>1E-3</v>
      </c>
      <c r="O84" s="237">
        <f>ROUND(E84*N84,2)</f>
        <v>0.14000000000000001</v>
      </c>
      <c r="P84" s="237">
        <v>0</v>
      </c>
      <c r="Q84" s="237">
        <f>ROUND(E84*P84,2)</f>
        <v>0</v>
      </c>
      <c r="R84" s="239"/>
      <c r="S84" s="239" t="s">
        <v>426</v>
      </c>
      <c r="T84" s="240" t="s">
        <v>250</v>
      </c>
      <c r="U84" s="220">
        <v>0</v>
      </c>
      <c r="V84" s="220">
        <f>ROUND(E84*U84,2)</f>
        <v>0</v>
      </c>
      <c r="W84" s="220"/>
      <c r="X84" s="220" t="s">
        <v>500</v>
      </c>
      <c r="Y84" s="220" t="s">
        <v>185</v>
      </c>
      <c r="Z84" s="210"/>
      <c r="AA84" s="210"/>
      <c r="AB84" s="210"/>
      <c r="AC84" s="210"/>
      <c r="AD84" s="210"/>
      <c r="AE84" s="210"/>
      <c r="AF84" s="210"/>
      <c r="AG84" s="210" t="s">
        <v>751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3">
      <c r="A85" s="217"/>
      <c r="B85" s="218"/>
      <c r="C85" s="255"/>
      <c r="D85" s="254"/>
      <c r="E85" s="254"/>
      <c r="F85" s="254"/>
      <c r="G85" s="254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193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3">
      <c r="A86" s="234">
        <v>39</v>
      </c>
      <c r="B86" s="235" t="s">
        <v>823</v>
      </c>
      <c r="C86" s="246" t="s">
        <v>824</v>
      </c>
      <c r="D86" s="236" t="s">
        <v>435</v>
      </c>
      <c r="E86" s="237">
        <v>30</v>
      </c>
      <c r="F86" s="238"/>
      <c r="G86" s="239">
        <f>ROUND(E86*F86,2)</f>
        <v>0</v>
      </c>
      <c r="H86" s="238"/>
      <c r="I86" s="239">
        <f>ROUND(E86*H86,2)</f>
        <v>0</v>
      </c>
      <c r="J86" s="238"/>
      <c r="K86" s="239">
        <f>ROUND(E86*J86,2)</f>
        <v>0</v>
      </c>
      <c r="L86" s="239">
        <v>21</v>
      </c>
      <c r="M86" s="239">
        <f>G86*(1+L86/100)</f>
        <v>0</v>
      </c>
      <c r="N86" s="237">
        <v>1.6000000000000001E-4</v>
      </c>
      <c r="O86" s="237">
        <f>ROUND(E86*N86,2)</f>
        <v>0</v>
      </c>
      <c r="P86" s="237">
        <v>0</v>
      </c>
      <c r="Q86" s="237">
        <f>ROUND(E86*P86,2)</f>
        <v>0</v>
      </c>
      <c r="R86" s="239"/>
      <c r="S86" s="239" t="s">
        <v>426</v>
      </c>
      <c r="T86" s="240" t="s">
        <v>250</v>
      </c>
      <c r="U86" s="220">
        <v>0</v>
      </c>
      <c r="V86" s="220">
        <f>ROUND(E86*U86,2)</f>
        <v>0</v>
      </c>
      <c r="W86" s="220"/>
      <c r="X86" s="220" t="s">
        <v>500</v>
      </c>
      <c r="Y86" s="220" t="s">
        <v>185</v>
      </c>
      <c r="Z86" s="210"/>
      <c r="AA86" s="210"/>
      <c r="AB86" s="210"/>
      <c r="AC86" s="210"/>
      <c r="AD86" s="210"/>
      <c r="AE86" s="210"/>
      <c r="AF86" s="210"/>
      <c r="AG86" s="210" t="s">
        <v>751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3">
      <c r="A87" s="217"/>
      <c r="B87" s="218"/>
      <c r="C87" s="255"/>
      <c r="D87" s="254"/>
      <c r="E87" s="254"/>
      <c r="F87" s="254"/>
      <c r="G87" s="254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193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3">
      <c r="A88" s="234">
        <v>40</v>
      </c>
      <c r="B88" s="235" t="s">
        <v>825</v>
      </c>
      <c r="C88" s="246" t="s">
        <v>826</v>
      </c>
      <c r="D88" s="236" t="s">
        <v>435</v>
      </c>
      <c r="E88" s="237">
        <v>100</v>
      </c>
      <c r="F88" s="238"/>
      <c r="G88" s="239">
        <f>ROUND(E88*F88,2)</f>
        <v>0</v>
      </c>
      <c r="H88" s="238"/>
      <c r="I88" s="239">
        <f>ROUND(E88*H88,2)</f>
        <v>0</v>
      </c>
      <c r="J88" s="238"/>
      <c r="K88" s="239">
        <f>ROUND(E88*J88,2)</f>
        <v>0</v>
      </c>
      <c r="L88" s="239">
        <v>21</v>
      </c>
      <c r="M88" s="239">
        <f>G88*(1+L88/100)</f>
        <v>0</v>
      </c>
      <c r="N88" s="237">
        <v>2.5999999999999998E-4</v>
      </c>
      <c r="O88" s="237">
        <f>ROUND(E88*N88,2)</f>
        <v>0.03</v>
      </c>
      <c r="P88" s="237">
        <v>0</v>
      </c>
      <c r="Q88" s="237">
        <f>ROUND(E88*P88,2)</f>
        <v>0</v>
      </c>
      <c r="R88" s="239"/>
      <c r="S88" s="239" t="s">
        <v>426</v>
      </c>
      <c r="T88" s="240" t="s">
        <v>250</v>
      </c>
      <c r="U88" s="220">
        <v>0</v>
      </c>
      <c r="V88" s="220">
        <f>ROUND(E88*U88,2)</f>
        <v>0</v>
      </c>
      <c r="W88" s="220"/>
      <c r="X88" s="220" t="s">
        <v>500</v>
      </c>
      <c r="Y88" s="220" t="s">
        <v>185</v>
      </c>
      <c r="Z88" s="210"/>
      <c r="AA88" s="210"/>
      <c r="AB88" s="210"/>
      <c r="AC88" s="210"/>
      <c r="AD88" s="210"/>
      <c r="AE88" s="210"/>
      <c r="AF88" s="210"/>
      <c r="AG88" s="210" t="s">
        <v>751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3">
      <c r="A89" s="217"/>
      <c r="B89" s="218"/>
      <c r="C89" s="255"/>
      <c r="D89" s="254"/>
      <c r="E89" s="254"/>
      <c r="F89" s="254"/>
      <c r="G89" s="254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193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3">
      <c r="A90" s="234">
        <v>41</v>
      </c>
      <c r="B90" s="235" t="s">
        <v>827</v>
      </c>
      <c r="C90" s="246" t="s">
        <v>828</v>
      </c>
      <c r="D90" s="236" t="s">
        <v>435</v>
      </c>
      <c r="E90" s="237">
        <v>50</v>
      </c>
      <c r="F90" s="238"/>
      <c r="G90" s="239">
        <f>ROUND(E90*F90,2)</f>
        <v>0</v>
      </c>
      <c r="H90" s="238"/>
      <c r="I90" s="239">
        <f>ROUND(E90*H90,2)</f>
        <v>0</v>
      </c>
      <c r="J90" s="238"/>
      <c r="K90" s="239">
        <f>ROUND(E90*J90,2)</f>
        <v>0</v>
      </c>
      <c r="L90" s="239">
        <v>21</v>
      </c>
      <c r="M90" s="239">
        <f>G90*(1+L90/100)</f>
        <v>0</v>
      </c>
      <c r="N90" s="237">
        <v>6.9999999999999999E-4</v>
      </c>
      <c r="O90" s="237">
        <f>ROUND(E90*N90,2)</f>
        <v>0.04</v>
      </c>
      <c r="P90" s="237">
        <v>0</v>
      </c>
      <c r="Q90" s="237">
        <f>ROUND(E90*P90,2)</f>
        <v>0</v>
      </c>
      <c r="R90" s="239"/>
      <c r="S90" s="239" t="s">
        <v>426</v>
      </c>
      <c r="T90" s="240" t="s">
        <v>250</v>
      </c>
      <c r="U90" s="220">
        <v>0</v>
      </c>
      <c r="V90" s="220">
        <f>ROUND(E90*U90,2)</f>
        <v>0</v>
      </c>
      <c r="W90" s="220"/>
      <c r="X90" s="220" t="s">
        <v>500</v>
      </c>
      <c r="Y90" s="220" t="s">
        <v>185</v>
      </c>
      <c r="Z90" s="210"/>
      <c r="AA90" s="210"/>
      <c r="AB90" s="210"/>
      <c r="AC90" s="210"/>
      <c r="AD90" s="210"/>
      <c r="AE90" s="210"/>
      <c r="AF90" s="210"/>
      <c r="AG90" s="210" t="s">
        <v>751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3">
      <c r="A91" s="217"/>
      <c r="B91" s="218"/>
      <c r="C91" s="255"/>
      <c r="D91" s="254"/>
      <c r="E91" s="254"/>
      <c r="F91" s="254"/>
      <c r="G91" s="254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193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3">
      <c r="A92" s="234">
        <v>42</v>
      </c>
      <c r="B92" s="235" t="s">
        <v>829</v>
      </c>
      <c r="C92" s="246" t="s">
        <v>830</v>
      </c>
      <c r="D92" s="236" t="s">
        <v>822</v>
      </c>
      <c r="E92" s="237">
        <v>737.1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21</v>
      </c>
      <c r="M92" s="239">
        <f>G92*(1+L92/100)</f>
        <v>0</v>
      </c>
      <c r="N92" s="237">
        <v>1E-3</v>
      </c>
      <c r="O92" s="237">
        <f>ROUND(E92*N92,2)</f>
        <v>0.74</v>
      </c>
      <c r="P92" s="237">
        <v>0</v>
      </c>
      <c r="Q92" s="237">
        <f>ROUND(E92*P92,2)</f>
        <v>0</v>
      </c>
      <c r="R92" s="239"/>
      <c r="S92" s="239" t="s">
        <v>426</v>
      </c>
      <c r="T92" s="240" t="s">
        <v>250</v>
      </c>
      <c r="U92" s="220">
        <v>0</v>
      </c>
      <c r="V92" s="220">
        <f>ROUND(E92*U92,2)</f>
        <v>0</v>
      </c>
      <c r="W92" s="220"/>
      <c r="X92" s="220" t="s">
        <v>500</v>
      </c>
      <c r="Y92" s="220" t="s">
        <v>185</v>
      </c>
      <c r="Z92" s="210"/>
      <c r="AA92" s="210"/>
      <c r="AB92" s="210"/>
      <c r="AC92" s="210"/>
      <c r="AD92" s="210"/>
      <c r="AE92" s="210"/>
      <c r="AF92" s="210"/>
      <c r="AG92" s="210" t="s">
        <v>751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3">
      <c r="A93" s="217"/>
      <c r="B93" s="218"/>
      <c r="C93" s="255"/>
      <c r="D93" s="254"/>
      <c r="E93" s="254"/>
      <c r="F93" s="254"/>
      <c r="G93" s="254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193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3">
      <c r="A94" s="234">
        <v>43</v>
      </c>
      <c r="B94" s="235" t="s">
        <v>831</v>
      </c>
      <c r="C94" s="246" t="s">
        <v>832</v>
      </c>
      <c r="D94" s="236" t="s">
        <v>435</v>
      </c>
      <c r="E94" s="237">
        <v>2</v>
      </c>
      <c r="F94" s="238"/>
      <c r="G94" s="239">
        <f>ROUND(E94*F94,2)</f>
        <v>0</v>
      </c>
      <c r="H94" s="238"/>
      <c r="I94" s="239">
        <f>ROUND(E94*H94,2)</f>
        <v>0</v>
      </c>
      <c r="J94" s="238"/>
      <c r="K94" s="239">
        <f>ROUND(E94*J94,2)</f>
        <v>0</v>
      </c>
      <c r="L94" s="239">
        <v>21</v>
      </c>
      <c r="M94" s="239">
        <f>G94*(1+L94/100)</f>
        <v>0</v>
      </c>
      <c r="N94" s="237">
        <v>1.2999999999999999E-3</v>
      </c>
      <c r="O94" s="237">
        <f>ROUND(E94*N94,2)</f>
        <v>0</v>
      </c>
      <c r="P94" s="237">
        <v>0</v>
      </c>
      <c r="Q94" s="237">
        <f>ROUND(E94*P94,2)</f>
        <v>0</v>
      </c>
      <c r="R94" s="239"/>
      <c r="S94" s="239" t="s">
        <v>426</v>
      </c>
      <c r="T94" s="240" t="s">
        <v>250</v>
      </c>
      <c r="U94" s="220">
        <v>0</v>
      </c>
      <c r="V94" s="220">
        <f>ROUND(E94*U94,2)</f>
        <v>0</v>
      </c>
      <c r="W94" s="220"/>
      <c r="X94" s="220" t="s">
        <v>500</v>
      </c>
      <c r="Y94" s="220" t="s">
        <v>185</v>
      </c>
      <c r="Z94" s="210"/>
      <c r="AA94" s="210"/>
      <c r="AB94" s="210"/>
      <c r="AC94" s="210"/>
      <c r="AD94" s="210"/>
      <c r="AE94" s="210"/>
      <c r="AF94" s="210"/>
      <c r="AG94" s="210" t="s">
        <v>751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3">
      <c r="A95" s="217"/>
      <c r="B95" s="218"/>
      <c r="C95" s="255"/>
      <c r="D95" s="254"/>
      <c r="E95" s="254"/>
      <c r="F95" s="254"/>
      <c r="G95" s="254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193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3">
      <c r="A96" s="234">
        <v>44</v>
      </c>
      <c r="B96" s="235" t="s">
        <v>833</v>
      </c>
      <c r="C96" s="246" t="s">
        <v>834</v>
      </c>
      <c r="D96" s="236" t="s">
        <v>0</v>
      </c>
      <c r="E96" s="237">
        <v>3</v>
      </c>
      <c r="F96" s="238"/>
      <c r="G96" s="239">
        <f>ROUND(E96*F96,2)</f>
        <v>0</v>
      </c>
      <c r="H96" s="238"/>
      <c r="I96" s="239">
        <f>ROUND(E96*H96,2)</f>
        <v>0</v>
      </c>
      <c r="J96" s="238"/>
      <c r="K96" s="239">
        <f>ROUND(E96*J96,2)</f>
        <v>0</v>
      </c>
      <c r="L96" s="239">
        <v>21</v>
      </c>
      <c r="M96" s="239">
        <f>G96*(1+L96/100)</f>
        <v>0</v>
      </c>
      <c r="N96" s="237">
        <v>0</v>
      </c>
      <c r="O96" s="237">
        <f>ROUND(E96*N96,2)</f>
        <v>0</v>
      </c>
      <c r="P96" s="237">
        <v>0</v>
      </c>
      <c r="Q96" s="237">
        <f>ROUND(E96*P96,2)</f>
        <v>0</v>
      </c>
      <c r="R96" s="239"/>
      <c r="S96" s="239" t="s">
        <v>426</v>
      </c>
      <c r="T96" s="240" t="s">
        <v>250</v>
      </c>
      <c r="U96" s="220">
        <v>0</v>
      </c>
      <c r="V96" s="220">
        <f>ROUND(E96*U96,2)</f>
        <v>0</v>
      </c>
      <c r="W96" s="220"/>
      <c r="X96" s="220" t="s">
        <v>500</v>
      </c>
      <c r="Y96" s="220" t="s">
        <v>185</v>
      </c>
      <c r="Z96" s="210"/>
      <c r="AA96" s="210"/>
      <c r="AB96" s="210"/>
      <c r="AC96" s="210"/>
      <c r="AD96" s="210"/>
      <c r="AE96" s="210"/>
      <c r="AF96" s="210"/>
      <c r="AG96" s="210" t="s">
        <v>751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3">
      <c r="A97" s="217"/>
      <c r="B97" s="218"/>
      <c r="C97" s="255"/>
      <c r="D97" s="254"/>
      <c r="E97" s="254"/>
      <c r="F97" s="254"/>
      <c r="G97" s="254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193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x14ac:dyDescent="0.3">
      <c r="A98" s="227" t="s">
        <v>177</v>
      </c>
      <c r="B98" s="228" t="s">
        <v>113</v>
      </c>
      <c r="C98" s="245" t="s">
        <v>115</v>
      </c>
      <c r="D98" s="229"/>
      <c r="E98" s="230"/>
      <c r="F98" s="231"/>
      <c r="G98" s="231">
        <f>SUMIF(AG99:AG102,"&lt;&gt;NOR",G99:G102)</f>
        <v>0</v>
      </c>
      <c r="H98" s="231"/>
      <c r="I98" s="231">
        <f>SUM(I99:I102)</f>
        <v>0</v>
      </c>
      <c r="J98" s="231"/>
      <c r="K98" s="231">
        <f>SUM(K99:K102)</f>
        <v>0</v>
      </c>
      <c r="L98" s="231"/>
      <c r="M98" s="231">
        <f>SUM(M99:M102)</f>
        <v>0</v>
      </c>
      <c r="N98" s="230"/>
      <c r="O98" s="230">
        <f>SUM(O99:O102)</f>
        <v>0</v>
      </c>
      <c r="P98" s="230"/>
      <c r="Q98" s="230">
        <f>SUM(Q99:Q102)</f>
        <v>0</v>
      </c>
      <c r="R98" s="231"/>
      <c r="S98" s="231"/>
      <c r="T98" s="232"/>
      <c r="U98" s="226"/>
      <c r="V98" s="226">
        <f>SUM(V99:V102)</f>
        <v>0</v>
      </c>
      <c r="W98" s="226"/>
      <c r="X98" s="226"/>
      <c r="Y98" s="226"/>
      <c r="AG98" t="s">
        <v>178</v>
      </c>
    </row>
    <row r="99" spans="1:60" outlineLevel="1" x14ac:dyDescent="0.3">
      <c r="A99" s="234">
        <v>45</v>
      </c>
      <c r="B99" s="235" t="s">
        <v>835</v>
      </c>
      <c r="C99" s="246" t="s">
        <v>836</v>
      </c>
      <c r="D99" s="236" t="s">
        <v>435</v>
      </c>
      <c r="E99" s="237">
        <v>50</v>
      </c>
      <c r="F99" s="238"/>
      <c r="G99" s="239">
        <f>ROUND(E99*F99,2)</f>
        <v>0</v>
      </c>
      <c r="H99" s="238"/>
      <c r="I99" s="239">
        <f>ROUND(E99*H99,2)</f>
        <v>0</v>
      </c>
      <c r="J99" s="238"/>
      <c r="K99" s="239">
        <f>ROUND(E99*J99,2)</f>
        <v>0</v>
      </c>
      <c r="L99" s="239">
        <v>21</v>
      </c>
      <c r="M99" s="239">
        <f>G99*(1+L99/100)</f>
        <v>0</v>
      </c>
      <c r="N99" s="237">
        <v>0</v>
      </c>
      <c r="O99" s="237">
        <f>ROUND(E99*N99,2)</f>
        <v>0</v>
      </c>
      <c r="P99" s="237">
        <v>0</v>
      </c>
      <c r="Q99" s="237">
        <f>ROUND(E99*P99,2)</f>
        <v>0</v>
      </c>
      <c r="R99" s="239"/>
      <c r="S99" s="239" t="s">
        <v>426</v>
      </c>
      <c r="T99" s="240" t="s">
        <v>250</v>
      </c>
      <c r="U99" s="220">
        <v>0</v>
      </c>
      <c r="V99" s="220">
        <f>ROUND(E99*U99,2)</f>
        <v>0</v>
      </c>
      <c r="W99" s="220"/>
      <c r="X99" s="220" t="s">
        <v>478</v>
      </c>
      <c r="Y99" s="220" t="s">
        <v>185</v>
      </c>
      <c r="Z99" s="210"/>
      <c r="AA99" s="210"/>
      <c r="AB99" s="210"/>
      <c r="AC99" s="210"/>
      <c r="AD99" s="210"/>
      <c r="AE99" s="210"/>
      <c r="AF99" s="210"/>
      <c r="AG99" s="210" t="s">
        <v>488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3">
      <c r="A100" s="217"/>
      <c r="B100" s="218"/>
      <c r="C100" s="255"/>
      <c r="D100" s="254"/>
      <c r="E100" s="254"/>
      <c r="F100" s="254"/>
      <c r="G100" s="254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193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3">
      <c r="A101" s="234">
        <v>46</v>
      </c>
      <c r="B101" s="235" t="s">
        <v>837</v>
      </c>
      <c r="C101" s="246" t="s">
        <v>838</v>
      </c>
      <c r="D101" s="236" t="s">
        <v>435</v>
      </c>
      <c r="E101" s="237">
        <v>50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7">
        <v>0</v>
      </c>
      <c r="O101" s="237">
        <f>ROUND(E101*N101,2)</f>
        <v>0</v>
      </c>
      <c r="P101" s="237">
        <v>0</v>
      </c>
      <c r="Q101" s="237">
        <f>ROUND(E101*P101,2)</f>
        <v>0</v>
      </c>
      <c r="R101" s="239"/>
      <c r="S101" s="239" t="s">
        <v>426</v>
      </c>
      <c r="T101" s="240" t="s">
        <v>250</v>
      </c>
      <c r="U101" s="220">
        <v>0</v>
      </c>
      <c r="V101" s="220">
        <f>ROUND(E101*U101,2)</f>
        <v>0</v>
      </c>
      <c r="W101" s="220"/>
      <c r="X101" s="220" t="s">
        <v>500</v>
      </c>
      <c r="Y101" s="220" t="s">
        <v>185</v>
      </c>
      <c r="Z101" s="210"/>
      <c r="AA101" s="210"/>
      <c r="AB101" s="210"/>
      <c r="AC101" s="210"/>
      <c r="AD101" s="210"/>
      <c r="AE101" s="210"/>
      <c r="AF101" s="210"/>
      <c r="AG101" s="210" t="s">
        <v>751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3">
      <c r="A102" s="217"/>
      <c r="B102" s="218"/>
      <c r="C102" s="255"/>
      <c r="D102" s="254"/>
      <c r="E102" s="254"/>
      <c r="F102" s="254"/>
      <c r="G102" s="254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193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x14ac:dyDescent="0.3">
      <c r="A103" s="227" t="s">
        <v>177</v>
      </c>
      <c r="B103" s="228" t="s">
        <v>119</v>
      </c>
      <c r="C103" s="245" t="s">
        <v>120</v>
      </c>
      <c r="D103" s="229"/>
      <c r="E103" s="230"/>
      <c r="F103" s="231"/>
      <c r="G103" s="231">
        <f>SUMIF(AG104:AG125,"&lt;&gt;NOR",G104:G125)</f>
        <v>0</v>
      </c>
      <c r="H103" s="231"/>
      <c r="I103" s="231">
        <f>SUM(I104:I125)</f>
        <v>0</v>
      </c>
      <c r="J103" s="231"/>
      <c r="K103" s="231">
        <f>SUM(K104:K125)</f>
        <v>0</v>
      </c>
      <c r="L103" s="231"/>
      <c r="M103" s="231">
        <f>SUM(M104:M125)</f>
        <v>0</v>
      </c>
      <c r="N103" s="230"/>
      <c r="O103" s="230">
        <f>SUM(O104:O125)</f>
        <v>37.44</v>
      </c>
      <c r="P103" s="230"/>
      <c r="Q103" s="230">
        <f>SUM(Q104:Q125)</f>
        <v>0</v>
      </c>
      <c r="R103" s="231"/>
      <c r="S103" s="231"/>
      <c r="T103" s="232"/>
      <c r="U103" s="226"/>
      <c r="V103" s="226">
        <f>SUM(V104:V125)</f>
        <v>0</v>
      </c>
      <c r="W103" s="226"/>
      <c r="X103" s="226"/>
      <c r="Y103" s="226"/>
      <c r="AG103" t="s">
        <v>178</v>
      </c>
    </row>
    <row r="104" spans="1:60" outlineLevel="1" x14ac:dyDescent="0.3">
      <c r="A104" s="234">
        <v>47</v>
      </c>
      <c r="B104" s="235" t="s">
        <v>839</v>
      </c>
      <c r="C104" s="246" t="s">
        <v>840</v>
      </c>
      <c r="D104" s="236" t="s">
        <v>841</v>
      </c>
      <c r="E104" s="237">
        <v>0.7</v>
      </c>
      <c r="F104" s="238"/>
      <c r="G104" s="239">
        <f>ROUND(E104*F104,2)</f>
        <v>0</v>
      </c>
      <c r="H104" s="238"/>
      <c r="I104" s="239">
        <f>ROUND(E104*H104,2)</f>
        <v>0</v>
      </c>
      <c r="J104" s="238"/>
      <c r="K104" s="239">
        <f>ROUND(E104*J104,2)</f>
        <v>0</v>
      </c>
      <c r="L104" s="239">
        <v>21</v>
      </c>
      <c r="M104" s="239">
        <f>G104*(1+L104/100)</f>
        <v>0</v>
      </c>
      <c r="N104" s="237">
        <v>8.8000000000000005E-3</v>
      </c>
      <c r="O104" s="237">
        <f>ROUND(E104*N104,2)</f>
        <v>0.01</v>
      </c>
      <c r="P104" s="237">
        <v>0</v>
      </c>
      <c r="Q104" s="237">
        <f>ROUND(E104*P104,2)</f>
        <v>0</v>
      </c>
      <c r="R104" s="239"/>
      <c r="S104" s="239" t="s">
        <v>426</v>
      </c>
      <c r="T104" s="240" t="s">
        <v>250</v>
      </c>
      <c r="U104" s="220">
        <v>0</v>
      </c>
      <c r="V104" s="220">
        <f>ROUND(E104*U104,2)</f>
        <v>0</v>
      </c>
      <c r="W104" s="220"/>
      <c r="X104" s="220" t="s">
        <v>478</v>
      </c>
      <c r="Y104" s="220" t="s">
        <v>185</v>
      </c>
      <c r="Z104" s="210"/>
      <c r="AA104" s="210"/>
      <c r="AB104" s="210"/>
      <c r="AC104" s="210"/>
      <c r="AD104" s="210"/>
      <c r="AE104" s="210"/>
      <c r="AF104" s="210"/>
      <c r="AG104" s="210" t="s">
        <v>488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3">
      <c r="A105" s="217"/>
      <c r="B105" s="218"/>
      <c r="C105" s="255"/>
      <c r="D105" s="254"/>
      <c r="E105" s="254"/>
      <c r="F105" s="254"/>
      <c r="G105" s="254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193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3">
      <c r="A106" s="234">
        <v>48</v>
      </c>
      <c r="B106" s="235" t="s">
        <v>842</v>
      </c>
      <c r="C106" s="246" t="s">
        <v>843</v>
      </c>
      <c r="D106" s="236" t="s">
        <v>249</v>
      </c>
      <c r="E106" s="237">
        <v>16.32</v>
      </c>
      <c r="F106" s="238"/>
      <c r="G106" s="239">
        <f>ROUND(E106*F106,2)</f>
        <v>0</v>
      </c>
      <c r="H106" s="238"/>
      <c r="I106" s="239">
        <f>ROUND(E106*H106,2)</f>
        <v>0</v>
      </c>
      <c r="J106" s="238"/>
      <c r="K106" s="239">
        <f>ROUND(E106*J106,2)</f>
        <v>0</v>
      </c>
      <c r="L106" s="239">
        <v>21</v>
      </c>
      <c r="M106" s="239">
        <f>G106*(1+L106/100)</f>
        <v>0</v>
      </c>
      <c r="N106" s="237">
        <v>0</v>
      </c>
      <c r="O106" s="237">
        <f>ROUND(E106*N106,2)</f>
        <v>0</v>
      </c>
      <c r="P106" s="237">
        <v>0</v>
      </c>
      <c r="Q106" s="237">
        <f>ROUND(E106*P106,2)</f>
        <v>0</v>
      </c>
      <c r="R106" s="239"/>
      <c r="S106" s="239" t="s">
        <v>426</v>
      </c>
      <c r="T106" s="240" t="s">
        <v>250</v>
      </c>
      <c r="U106" s="220">
        <v>0</v>
      </c>
      <c r="V106" s="220">
        <f>ROUND(E106*U106,2)</f>
        <v>0</v>
      </c>
      <c r="W106" s="220"/>
      <c r="X106" s="220" t="s">
        <v>478</v>
      </c>
      <c r="Y106" s="220" t="s">
        <v>185</v>
      </c>
      <c r="Z106" s="210"/>
      <c r="AA106" s="210"/>
      <c r="AB106" s="210"/>
      <c r="AC106" s="210"/>
      <c r="AD106" s="210"/>
      <c r="AE106" s="210"/>
      <c r="AF106" s="210"/>
      <c r="AG106" s="210" t="s">
        <v>488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3">
      <c r="A107" s="217"/>
      <c r="B107" s="218"/>
      <c r="C107" s="255"/>
      <c r="D107" s="254"/>
      <c r="E107" s="254"/>
      <c r="F107" s="254"/>
      <c r="G107" s="254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193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3">
      <c r="A108" s="234">
        <v>49</v>
      </c>
      <c r="B108" s="235" t="s">
        <v>844</v>
      </c>
      <c r="C108" s="246" t="s">
        <v>845</v>
      </c>
      <c r="D108" s="236" t="s">
        <v>498</v>
      </c>
      <c r="E108" s="237">
        <v>0.22500000000000001</v>
      </c>
      <c r="F108" s="238"/>
      <c r="G108" s="239">
        <f>ROUND(E108*F108,2)</f>
        <v>0</v>
      </c>
      <c r="H108" s="238"/>
      <c r="I108" s="239">
        <f>ROUND(E108*H108,2)</f>
        <v>0</v>
      </c>
      <c r="J108" s="238"/>
      <c r="K108" s="239">
        <f>ROUND(E108*J108,2)</f>
        <v>0</v>
      </c>
      <c r="L108" s="239">
        <v>21</v>
      </c>
      <c r="M108" s="239">
        <f>G108*(1+L108/100)</f>
        <v>0</v>
      </c>
      <c r="N108" s="237">
        <v>1.05965</v>
      </c>
      <c r="O108" s="237">
        <f>ROUND(E108*N108,2)</f>
        <v>0.24</v>
      </c>
      <c r="P108" s="237">
        <v>0</v>
      </c>
      <c r="Q108" s="237">
        <f>ROUND(E108*P108,2)</f>
        <v>0</v>
      </c>
      <c r="R108" s="239"/>
      <c r="S108" s="239" t="s">
        <v>426</v>
      </c>
      <c r="T108" s="240" t="s">
        <v>250</v>
      </c>
      <c r="U108" s="220">
        <v>0</v>
      </c>
      <c r="V108" s="220">
        <f>ROUND(E108*U108,2)</f>
        <v>0</v>
      </c>
      <c r="W108" s="220"/>
      <c r="X108" s="220" t="s">
        <v>478</v>
      </c>
      <c r="Y108" s="220" t="s">
        <v>185</v>
      </c>
      <c r="Z108" s="210"/>
      <c r="AA108" s="210"/>
      <c r="AB108" s="210"/>
      <c r="AC108" s="210"/>
      <c r="AD108" s="210"/>
      <c r="AE108" s="210"/>
      <c r="AF108" s="210"/>
      <c r="AG108" s="210" t="s">
        <v>488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3">
      <c r="A109" s="217"/>
      <c r="B109" s="218"/>
      <c r="C109" s="255"/>
      <c r="D109" s="254"/>
      <c r="E109" s="254"/>
      <c r="F109" s="254"/>
      <c r="G109" s="254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193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3">
      <c r="A110" s="234">
        <v>50</v>
      </c>
      <c r="B110" s="235" t="s">
        <v>846</v>
      </c>
      <c r="C110" s="246" t="s">
        <v>847</v>
      </c>
      <c r="D110" s="236" t="s">
        <v>327</v>
      </c>
      <c r="E110" s="237">
        <v>820</v>
      </c>
      <c r="F110" s="238"/>
      <c r="G110" s="239">
        <f>ROUND(E110*F110,2)</f>
        <v>0</v>
      </c>
      <c r="H110" s="238"/>
      <c r="I110" s="239">
        <f>ROUND(E110*H110,2)</f>
        <v>0</v>
      </c>
      <c r="J110" s="238"/>
      <c r="K110" s="239">
        <f>ROUND(E110*J110,2)</f>
        <v>0</v>
      </c>
      <c r="L110" s="239">
        <v>21</v>
      </c>
      <c r="M110" s="239">
        <f>G110*(1+L110/100)</f>
        <v>0</v>
      </c>
      <c r="N110" s="237">
        <v>0</v>
      </c>
      <c r="O110" s="237">
        <f>ROUND(E110*N110,2)</f>
        <v>0</v>
      </c>
      <c r="P110" s="237">
        <v>0</v>
      </c>
      <c r="Q110" s="237">
        <f>ROUND(E110*P110,2)</f>
        <v>0</v>
      </c>
      <c r="R110" s="239"/>
      <c r="S110" s="239" t="s">
        <v>426</v>
      </c>
      <c r="T110" s="240" t="s">
        <v>250</v>
      </c>
      <c r="U110" s="220">
        <v>0</v>
      </c>
      <c r="V110" s="220">
        <f>ROUND(E110*U110,2)</f>
        <v>0</v>
      </c>
      <c r="W110" s="220"/>
      <c r="X110" s="220" t="s">
        <v>478</v>
      </c>
      <c r="Y110" s="220" t="s">
        <v>185</v>
      </c>
      <c r="Z110" s="210"/>
      <c r="AA110" s="210"/>
      <c r="AB110" s="210"/>
      <c r="AC110" s="210"/>
      <c r="AD110" s="210"/>
      <c r="AE110" s="210"/>
      <c r="AF110" s="210"/>
      <c r="AG110" s="210" t="s">
        <v>488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3">
      <c r="A111" s="217"/>
      <c r="B111" s="218"/>
      <c r="C111" s="255"/>
      <c r="D111" s="254"/>
      <c r="E111" s="254"/>
      <c r="F111" s="254"/>
      <c r="G111" s="254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193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3">
      <c r="A112" s="234">
        <v>51</v>
      </c>
      <c r="B112" s="235" t="s">
        <v>848</v>
      </c>
      <c r="C112" s="246" t="s">
        <v>849</v>
      </c>
      <c r="D112" s="236" t="s">
        <v>327</v>
      </c>
      <c r="E112" s="237">
        <v>40</v>
      </c>
      <c r="F112" s="238"/>
      <c r="G112" s="239">
        <f>ROUND(E112*F112,2)</f>
        <v>0</v>
      </c>
      <c r="H112" s="238"/>
      <c r="I112" s="239">
        <f>ROUND(E112*H112,2)</f>
        <v>0</v>
      </c>
      <c r="J112" s="238"/>
      <c r="K112" s="239">
        <f>ROUND(E112*J112,2)</f>
        <v>0</v>
      </c>
      <c r="L112" s="239">
        <v>21</v>
      </c>
      <c r="M112" s="239">
        <f>G112*(1+L112/100)</f>
        <v>0</v>
      </c>
      <c r="N112" s="237">
        <v>0</v>
      </c>
      <c r="O112" s="237">
        <f>ROUND(E112*N112,2)</f>
        <v>0</v>
      </c>
      <c r="P112" s="237">
        <v>0</v>
      </c>
      <c r="Q112" s="237">
        <f>ROUND(E112*P112,2)</f>
        <v>0</v>
      </c>
      <c r="R112" s="239"/>
      <c r="S112" s="239" t="s">
        <v>426</v>
      </c>
      <c r="T112" s="240" t="s">
        <v>250</v>
      </c>
      <c r="U112" s="220">
        <v>0</v>
      </c>
      <c r="V112" s="220">
        <f>ROUND(E112*U112,2)</f>
        <v>0</v>
      </c>
      <c r="W112" s="220"/>
      <c r="X112" s="220" t="s">
        <v>478</v>
      </c>
      <c r="Y112" s="220" t="s">
        <v>185</v>
      </c>
      <c r="Z112" s="210"/>
      <c r="AA112" s="210"/>
      <c r="AB112" s="210"/>
      <c r="AC112" s="210"/>
      <c r="AD112" s="210"/>
      <c r="AE112" s="210"/>
      <c r="AF112" s="210"/>
      <c r="AG112" s="210" t="s">
        <v>488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3">
      <c r="A113" s="217"/>
      <c r="B113" s="218"/>
      <c r="C113" s="255"/>
      <c r="D113" s="254"/>
      <c r="E113" s="254"/>
      <c r="F113" s="254"/>
      <c r="G113" s="254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193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ht="20.6" outlineLevel="1" x14ac:dyDescent="0.3">
      <c r="A114" s="234">
        <v>52</v>
      </c>
      <c r="B114" s="235" t="s">
        <v>850</v>
      </c>
      <c r="C114" s="246" t="s">
        <v>851</v>
      </c>
      <c r="D114" s="236" t="s">
        <v>435</v>
      </c>
      <c r="E114" s="237">
        <v>15</v>
      </c>
      <c r="F114" s="238"/>
      <c r="G114" s="239">
        <f>ROUND(E114*F114,2)</f>
        <v>0</v>
      </c>
      <c r="H114" s="238"/>
      <c r="I114" s="239">
        <f>ROUND(E114*H114,2)</f>
        <v>0</v>
      </c>
      <c r="J114" s="238"/>
      <c r="K114" s="239">
        <f>ROUND(E114*J114,2)</f>
        <v>0</v>
      </c>
      <c r="L114" s="239">
        <v>21</v>
      </c>
      <c r="M114" s="239">
        <f>G114*(1+L114/100)</f>
        <v>0</v>
      </c>
      <c r="N114" s="237">
        <v>0</v>
      </c>
      <c r="O114" s="237">
        <f>ROUND(E114*N114,2)</f>
        <v>0</v>
      </c>
      <c r="P114" s="237">
        <v>0</v>
      </c>
      <c r="Q114" s="237">
        <f>ROUND(E114*P114,2)</f>
        <v>0</v>
      </c>
      <c r="R114" s="239"/>
      <c r="S114" s="239" t="s">
        <v>426</v>
      </c>
      <c r="T114" s="240" t="s">
        <v>250</v>
      </c>
      <c r="U114" s="220">
        <v>0</v>
      </c>
      <c r="V114" s="220">
        <f>ROUND(E114*U114,2)</f>
        <v>0</v>
      </c>
      <c r="W114" s="220"/>
      <c r="X114" s="220" t="s">
        <v>314</v>
      </c>
      <c r="Y114" s="220" t="s">
        <v>185</v>
      </c>
      <c r="Z114" s="210"/>
      <c r="AA114" s="210"/>
      <c r="AB114" s="210"/>
      <c r="AC114" s="210"/>
      <c r="AD114" s="210"/>
      <c r="AE114" s="210"/>
      <c r="AF114" s="210"/>
      <c r="AG114" s="210" t="s">
        <v>582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3">
      <c r="A115" s="217"/>
      <c r="B115" s="218"/>
      <c r="C115" s="255"/>
      <c r="D115" s="254"/>
      <c r="E115" s="254"/>
      <c r="F115" s="254"/>
      <c r="G115" s="254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193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3">
      <c r="A116" s="234">
        <v>53</v>
      </c>
      <c r="B116" s="235" t="s">
        <v>852</v>
      </c>
      <c r="C116" s="246" t="s">
        <v>853</v>
      </c>
      <c r="D116" s="236" t="s">
        <v>498</v>
      </c>
      <c r="E116" s="237">
        <v>0.22500000000000001</v>
      </c>
      <c r="F116" s="238"/>
      <c r="G116" s="239">
        <f>ROUND(E116*F116,2)</f>
        <v>0</v>
      </c>
      <c r="H116" s="238"/>
      <c r="I116" s="239">
        <f>ROUND(E116*H116,2)</f>
        <v>0</v>
      </c>
      <c r="J116" s="238"/>
      <c r="K116" s="239">
        <f>ROUND(E116*J116,2)</f>
        <v>0</v>
      </c>
      <c r="L116" s="239">
        <v>21</v>
      </c>
      <c r="M116" s="239">
        <f>G116*(1+L116/100)</f>
        <v>0</v>
      </c>
      <c r="N116" s="237">
        <v>1</v>
      </c>
      <c r="O116" s="237">
        <f>ROUND(E116*N116,2)</f>
        <v>0.23</v>
      </c>
      <c r="P116" s="237">
        <v>0</v>
      </c>
      <c r="Q116" s="237">
        <f>ROUND(E116*P116,2)</f>
        <v>0</v>
      </c>
      <c r="R116" s="239"/>
      <c r="S116" s="239" t="s">
        <v>426</v>
      </c>
      <c r="T116" s="240" t="s">
        <v>250</v>
      </c>
      <c r="U116" s="220">
        <v>0</v>
      </c>
      <c r="V116" s="220">
        <f>ROUND(E116*U116,2)</f>
        <v>0</v>
      </c>
      <c r="W116" s="220"/>
      <c r="X116" s="220" t="s">
        <v>500</v>
      </c>
      <c r="Y116" s="220" t="s">
        <v>185</v>
      </c>
      <c r="Z116" s="210"/>
      <c r="AA116" s="210"/>
      <c r="AB116" s="210"/>
      <c r="AC116" s="210"/>
      <c r="AD116" s="210"/>
      <c r="AE116" s="210"/>
      <c r="AF116" s="210"/>
      <c r="AG116" s="210" t="s">
        <v>751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3">
      <c r="A117" s="217"/>
      <c r="B117" s="218"/>
      <c r="C117" s="255"/>
      <c r="D117" s="254"/>
      <c r="E117" s="254"/>
      <c r="F117" s="254"/>
      <c r="G117" s="254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10"/>
      <c r="AA117" s="210"/>
      <c r="AB117" s="210"/>
      <c r="AC117" s="210"/>
      <c r="AD117" s="210"/>
      <c r="AE117" s="210"/>
      <c r="AF117" s="210"/>
      <c r="AG117" s="210" t="s">
        <v>193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3">
      <c r="A118" s="234">
        <v>54</v>
      </c>
      <c r="B118" s="235" t="s">
        <v>854</v>
      </c>
      <c r="C118" s="246" t="s">
        <v>855</v>
      </c>
      <c r="D118" s="236" t="s">
        <v>327</v>
      </c>
      <c r="E118" s="237">
        <v>30</v>
      </c>
      <c r="F118" s="238"/>
      <c r="G118" s="239">
        <f>ROUND(E118*F118,2)</f>
        <v>0</v>
      </c>
      <c r="H118" s="238"/>
      <c r="I118" s="239">
        <f>ROUND(E118*H118,2)</f>
        <v>0</v>
      </c>
      <c r="J118" s="238"/>
      <c r="K118" s="239">
        <f>ROUND(E118*J118,2)</f>
        <v>0</v>
      </c>
      <c r="L118" s="239">
        <v>21</v>
      </c>
      <c r="M118" s="239">
        <f>G118*(1+L118/100)</f>
        <v>0</v>
      </c>
      <c r="N118" s="237">
        <v>1.6000000000000001E-3</v>
      </c>
      <c r="O118" s="237">
        <f>ROUND(E118*N118,2)</f>
        <v>0.05</v>
      </c>
      <c r="P118" s="237">
        <v>0</v>
      </c>
      <c r="Q118" s="237">
        <f>ROUND(E118*P118,2)</f>
        <v>0</v>
      </c>
      <c r="R118" s="239"/>
      <c r="S118" s="239" t="s">
        <v>426</v>
      </c>
      <c r="T118" s="240" t="s">
        <v>250</v>
      </c>
      <c r="U118" s="220">
        <v>0</v>
      </c>
      <c r="V118" s="220">
        <f>ROUND(E118*U118,2)</f>
        <v>0</v>
      </c>
      <c r="W118" s="220"/>
      <c r="X118" s="220" t="s">
        <v>500</v>
      </c>
      <c r="Y118" s="220" t="s">
        <v>185</v>
      </c>
      <c r="Z118" s="210"/>
      <c r="AA118" s="210"/>
      <c r="AB118" s="210"/>
      <c r="AC118" s="210"/>
      <c r="AD118" s="210"/>
      <c r="AE118" s="210"/>
      <c r="AF118" s="210"/>
      <c r="AG118" s="210" t="s">
        <v>751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3">
      <c r="A119" s="217"/>
      <c r="B119" s="218"/>
      <c r="C119" s="255"/>
      <c r="D119" s="254"/>
      <c r="E119" s="254"/>
      <c r="F119" s="254"/>
      <c r="G119" s="254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193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ht="20.6" outlineLevel="1" x14ac:dyDescent="0.3">
      <c r="A120" s="234">
        <v>55</v>
      </c>
      <c r="B120" s="235" t="s">
        <v>856</v>
      </c>
      <c r="C120" s="246" t="s">
        <v>857</v>
      </c>
      <c r="D120" s="236" t="s">
        <v>327</v>
      </c>
      <c r="E120" s="237">
        <v>984</v>
      </c>
      <c r="F120" s="238"/>
      <c r="G120" s="239">
        <f>ROUND(E120*F120,2)</f>
        <v>0</v>
      </c>
      <c r="H120" s="238"/>
      <c r="I120" s="239">
        <f>ROUND(E120*H120,2)</f>
        <v>0</v>
      </c>
      <c r="J120" s="238"/>
      <c r="K120" s="239">
        <f>ROUND(E120*J120,2)</f>
        <v>0</v>
      </c>
      <c r="L120" s="239">
        <v>21</v>
      </c>
      <c r="M120" s="239">
        <f>G120*(1+L120/100)</f>
        <v>0</v>
      </c>
      <c r="N120" s="237">
        <v>4.2999999999999999E-4</v>
      </c>
      <c r="O120" s="237">
        <f>ROUND(E120*N120,2)</f>
        <v>0.42</v>
      </c>
      <c r="P120" s="237">
        <v>0</v>
      </c>
      <c r="Q120" s="237">
        <f>ROUND(E120*P120,2)</f>
        <v>0</v>
      </c>
      <c r="R120" s="239"/>
      <c r="S120" s="239" t="s">
        <v>426</v>
      </c>
      <c r="T120" s="240" t="s">
        <v>250</v>
      </c>
      <c r="U120" s="220">
        <v>0</v>
      </c>
      <c r="V120" s="220">
        <f>ROUND(E120*U120,2)</f>
        <v>0</v>
      </c>
      <c r="W120" s="220"/>
      <c r="X120" s="220" t="s">
        <v>500</v>
      </c>
      <c r="Y120" s="220" t="s">
        <v>185</v>
      </c>
      <c r="Z120" s="210"/>
      <c r="AA120" s="210"/>
      <c r="AB120" s="210"/>
      <c r="AC120" s="210"/>
      <c r="AD120" s="210"/>
      <c r="AE120" s="210"/>
      <c r="AF120" s="210"/>
      <c r="AG120" s="210" t="s">
        <v>751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3">
      <c r="A121" s="217"/>
      <c r="B121" s="218"/>
      <c r="C121" s="255"/>
      <c r="D121" s="254"/>
      <c r="E121" s="254"/>
      <c r="F121" s="254"/>
      <c r="G121" s="254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193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ht="20.6" outlineLevel="1" x14ac:dyDescent="0.3">
      <c r="A122" s="234">
        <v>56</v>
      </c>
      <c r="B122" s="235" t="s">
        <v>858</v>
      </c>
      <c r="C122" s="246" t="s">
        <v>859</v>
      </c>
      <c r="D122" s="236" t="s">
        <v>327</v>
      </c>
      <c r="E122" s="237">
        <v>48</v>
      </c>
      <c r="F122" s="238"/>
      <c r="G122" s="239">
        <f>ROUND(E122*F122,2)</f>
        <v>0</v>
      </c>
      <c r="H122" s="238"/>
      <c r="I122" s="239">
        <f>ROUND(E122*H122,2)</f>
        <v>0</v>
      </c>
      <c r="J122" s="238"/>
      <c r="K122" s="239">
        <f>ROUND(E122*J122,2)</f>
        <v>0</v>
      </c>
      <c r="L122" s="239">
        <v>21</v>
      </c>
      <c r="M122" s="239">
        <f>G122*(1+L122/100)</f>
        <v>0</v>
      </c>
      <c r="N122" s="237">
        <v>6.8999999999999997E-4</v>
      </c>
      <c r="O122" s="237">
        <f>ROUND(E122*N122,2)</f>
        <v>0.03</v>
      </c>
      <c r="P122" s="237">
        <v>0</v>
      </c>
      <c r="Q122" s="237">
        <f>ROUND(E122*P122,2)</f>
        <v>0</v>
      </c>
      <c r="R122" s="239"/>
      <c r="S122" s="239" t="s">
        <v>426</v>
      </c>
      <c r="T122" s="240" t="s">
        <v>250</v>
      </c>
      <c r="U122" s="220">
        <v>0</v>
      </c>
      <c r="V122" s="220">
        <f>ROUND(E122*U122,2)</f>
        <v>0</v>
      </c>
      <c r="W122" s="220"/>
      <c r="X122" s="220" t="s">
        <v>500</v>
      </c>
      <c r="Y122" s="220" t="s">
        <v>185</v>
      </c>
      <c r="Z122" s="210"/>
      <c r="AA122" s="210"/>
      <c r="AB122" s="210"/>
      <c r="AC122" s="210"/>
      <c r="AD122" s="210"/>
      <c r="AE122" s="210"/>
      <c r="AF122" s="210"/>
      <c r="AG122" s="210" t="s">
        <v>751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3">
      <c r="A123" s="217"/>
      <c r="B123" s="218"/>
      <c r="C123" s="255"/>
      <c r="D123" s="254"/>
      <c r="E123" s="254"/>
      <c r="F123" s="254"/>
      <c r="G123" s="254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193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3">
      <c r="A124" s="234">
        <v>57</v>
      </c>
      <c r="B124" s="235" t="s">
        <v>860</v>
      </c>
      <c r="C124" s="246" t="s">
        <v>861</v>
      </c>
      <c r="D124" s="236" t="s">
        <v>249</v>
      </c>
      <c r="E124" s="237">
        <v>16.32</v>
      </c>
      <c r="F124" s="238"/>
      <c r="G124" s="239">
        <f>ROUND(E124*F124,2)</f>
        <v>0</v>
      </c>
      <c r="H124" s="238"/>
      <c r="I124" s="239">
        <f>ROUND(E124*H124,2)</f>
        <v>0</v>
      </c>
      <c r="J124" s="238"/>
      <c r="K124" s="239">
        <f>ROUND(E124*J124,2)</f>
        <v>0</v>
      </c>
      <c r="L124" s="239">
        <v>21</v>
      </c>
      <c r="M124" s="239">
        <f>G124*(1+L124/100)</f>
        <v>0</v>
      </c>
      <c r="N124" s="237">
        <v>2.234</v>
      </c>
      <c r="O124" s="237">
        <f>ROUND(E124*N124,2)</f>
        <v>36.46</v>
      </c>
      <c r="P124" s="237">
        <v>0</v>
      </c>
      <c r="Q124" s="237">
        <f>ROUND(E124*P124,2)</f>
        <v>0</v>
      </c>
      <c r="R124" s="239"/>
      <c r="S124" s="239" t="s">
        <v>426</v>
      </c>
      <c r="T124" s="240" t="s">
        <v>250</v>
      </c>
      <c r="U124" s="220">
        <v>0</v>
      </c>
      <c r="V124" s="220">
        <f>ROUND(E124*U124,2)</f>
        <v>0</v>
      </c>
      <c r="W124" s="220"/>
      <c r="X124" s="220" t="s">
        <v>500</v>
      </c>
      <c r="Y124" s="220" t="s">
        <v>185</v>
      </c>
      <c r="Z124" s="210"/>
      <c r="AA124" s="210"/>
      <c r="AB124" s="210"/>
      <c r="AC124" s="210"/>
      <c r="AD124" s="210"/>
      <c r="AE124" s="210"/>
      <c r="AF124" s="210"/>
      <c r="AG124" s="210" t="s">
        <v>751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3">
      <c r="A125" s="217"/>
      <c r="B125" s="218"/>
      <c r="C125" s="255"/>
      <c r="D125" s="254"/>
      <c r="E125" s="254"/>
      <c r="F125" s="254"/>
      <c r="G125" s="254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193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x14ac:dyDescent="0.3">
      <c r="A126" s="227" t="s">
        <v>177</v>
      </c>
      <c r="B126" s="228" t="s">
        <v>126</v>
      </c>
      <c r="C126" s="245" t="s">
        <v>127</v>
      </c>
      <c r="D126" s="229"/>
      <c r="E126" s="230"/>
      <c r="F126" s="231"/>
      <c r="G126" s="231">
        <f>SUMIF(AG127:AG130,"&lt;&gt;NOR",G127:G130)</f>
        <v>0</v>
      </c>
      <c r="H126" s="231"/>
      <c r="I126" s="231">
        <f>SUM(I127:I130)</f>
        <v>0</v>
      </c>
      <c r="J126" s="231"/>
      <c r="K126" s="231">
        <f>SUM(K127:K130)</f>
        <v>0</v>
      </c>
      <c r="L126" s="231"/>
      <c r="M126" s="231">
        <f>SUM(M127:M130)</f>
        <v>0</v>
      </c>
      <c r="N126" s="230"/>
      <c r="O126" s="230">
        <f>SUM(O127:O130)</f>
        <v>0</v>
      </c>
      <c r="P126" s="230"/>
      <c r="Q126" s="230">
        <f>SUM(Q127:Q130)</f>
        <v>0</v>
      </c>
      <c r="R126" s="231"/>
      <c r="S126" s="231"/>
      <c r="T126" s="232"/>
      <c r="U126" s="226"/>
      <c r="V126" s="226">
        <f>SUM(V127:V130)</f>
        <v>0</v>
      </c>
      <c r="W126" s="226"/>
      <c r="X126" s="226"/>
      <c r="Y126" s="226"/>
      <c r="AG126" t="s">
        <v>178</v>
      </c>
    </row>
    <row r="127" spans="1:60" outlineLevel="1" x14ac:dyDescent="0.3">
      <c r="A127" s="234">
        <v>58</v>
      </c>
      <c r="B127" s="235" t="s">
        <v>862</v>
      </c>
      <c r="C127" s="246" t="s">
        <v>863</v>
      </c>
      <c r="D127" s="236" t="s">
        <v>864</v>
      </c>
      <c r="E127" s="237">
        <v>5</v>
      </c>
      <c r="F127" s="238"/>
      <c r="G127" s="239">
        <f>ROUND(E127*F127,2)</f>
        <v>0</v>
      </c>
      <c r="H127" s="238"/>
      <c r="I127" s="239">
        <f>ROUND(E127*H127,2)</f>
        <v>0</v>
      </c>
      <c r="J127" s="238"/>
      <c r="K127" s="239">
        <f>ROUND(E127*J127,2)</f>
        <v>0</v>
      </c>
      <c r="L127" s="239">
        <v>21</v>
      </c>
      <c r="M127" s="239">
        <f>G127*(1+L127/100)</f>
        <v>0</v>
      </c>
      <c r="N127" s="237">
        <v>0</v>
      </c>
      <c r="O127" s="237">
        <f>ROUND(E127*N127,2)</f>
        <v>0</v>
      </c>
      <c r="P127" s="237">
        <v>0</v>
      </c>
      <c r="Q127" s="237">
        <f>ROUND(E127*P127,2)</f>
        <v>0</v>
      </c>
      <c r="R127" s="239"/>
      <c r="S127" s="239" t="s">
        <v>426</v>
      </c>
      <c r="T127" s="240" t="s">
        <v>250</v>
      </c>
      <c r="U127" s="220">
        <v>0</v>
      </c>
      <c r="V127" s="220">
        <f>ROUND(E127*U127,2)</f>
        <v>0</v>
      </c>
      <c r="W127" s="220"/>
      <c r="X127" s="220" t="s">
        <v>478</v>
      </c>
      <c r="Y127" s="220" t="s">
        <v>185</v>
      </c>
      <c r="Z127" s="210"/>
      <c r="AA127" s="210"/>
      <c r="AB127" s="210"/>
      <c r="AC127" s="210"/>
      <c r="AD127" s="210"/>
      <c r="AE127" s="210"/>
      <c r="AF127" s="210"/>
      <c r="AG127" s="210" t="s">
        <v>488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3">
      <c r="A128" s="217"/>
      <c r="B128" s="218"/>
      <c r="C128" s="255"/>
      <c r="D128" s="254"/>
      <c r="E128" s="254"/>
      <c r="F128" s="254"/>
      <c r="G128" s="254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193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3">
      <c r="A129" s="234">
        <v>59</v>
      </c>
      <c r="B129" s="235" t="s">
        <v>865</v>
      </c>
      <c r="C129" s="246" t="s">
        <v>866</v>
      </c>
      <c r="D129" s="236" t="s">
        <v>864</v>
      </c>
      <c r="E129" s="237">
        <v>1</v>
      </c>
      <c r="F129" s="238"/>
      <c r="G129" s="239">
        <f>ROUND(E129*F129,2)</f>
        <v>0</v>
      </c>
      <c r="H129" s="238"/>
      <c r="I129" s="239">
        <f>ROUND(E129*H129,2)</f>
        <v>0</v>
      </c>
      <c r="J129" s="238"/>
      <c r="K129" s="239">
        <f>ROUND(E129*J129,2)</f>
        <v>0</v>
      </c>
      <c r="L129" s="239">
        <v>21</v>
      </c>
      <c r="M129" s="239">
        <f>G129*(1+L129/100)</f>
        <v>0</v>
      </c>
      <c r="N129" s="237">
        <v>0</v>
      </c>
      <c r="O129" s="237">
        <f>ROUND(E129*N129,2)</f>
        <v>0</v>
      </c>
      <c r="P129" s="237">
        <v>0</v>
      </c>
      <c r="Q129" s="237">
        <f>ROUND(E129*P129,2)</f>
        <v>0</v>
      </c>
      <c r="R129" s="239"/>
      <c r="S129" s="239" t="s">
        <v>426</v>
      </c>
      <c r="T129" s="240" t="s">
        <v>250</v>
      </c>
      <c r="U129" s="220">
        <v>0</v>
      </c>
      <c r="V129" s="220">
        <f>ROUND(E129*U129,2)</f>
        <v>0</v>
      </c>
      <c r="W129" s="220"/>
      <c r="X129" s="220" t="s">
        <v>314</v>
      </c>
      <c r="Y129" s="220" t="s">
        <v>185</v>
      </c>
      <c r="Z129" s="210"/>
      <c r="AA129" s="210"/>
      <c r="AB129" s="210"/>
      <c r="AC129" s="210"/>
      <c r="AD129" s="210"/>
      <c r="AE129" s="210"/>
      <c r="AF129" s="210"/>
      <c r="AG129" s="210" t="s">
        <v>582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3">
      <c r="A130" s="217"/>
      <c r="B130" s="218"/>
      <c r="C130" s="255"/>
      <c r="D130" s="254"/>
      <c r="E130" s="254"/>
      <c r="F130" s="254"/>
      <c r="G130" s="254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193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x14ac:dyDescent="0.3">
      <c r="A131" s="227" t="s">
        <v>177</v>
      </c>
      <c r="B131" s="228" t="s">
        <v>134</v>
      </c>
      <c r="C131" s="245" t="s">
        <v>135</v>
      </c>
      <c r="D131" s="229"/>
      <c r="E131" s="230"/>
      <c r="F131" s="231"/>
      <c r="G131" s="231">
        <f>SUMIF(AG132:AG137,"&lt;&gt;NOR",G132:G137)</f>
        <v>0</v>
      </c>
      <c r="H131" s="231"/>
      <c r="I131" s="231">
        <f>SUM(I132:I137)</f>
        <v>0</v>
      </c>
      <c r="J131" s="231"/>
      <c r="K131" s="231">
        <f>SUM(K132:K137)</f>
        <v>0</v>
      </c>
      <c r="L131" s="231"/>
      <c r="M131" s="231">
        <f>SUM(M132:M137)</f>
        <v>0</v>
      </c>
      <c r="N131" s="230"/>
      <c r="O131" s="230">
        <f>SUM(O132:O137)</f>
        <v>0</v>
      </c>
      <c r="P131" s="230"/>
      <c r="Q131" s="230">
        <f>SUM(Q132:Q137)</f>
        <v>0</v>
      </c>
      <c r="R131" s="231"/>
      <c r="S131" s="231"/>
      <c r="T131" s="232"/>
      <c r="U131" s="226"/>
      <c r="V131" s="226">
        <f>SUM(V132:V137)</f>
        <v>0</v>
      </c>
      <c r="W131" s="226"/>
      <c r="X131" s="226"/>
      <c r="Y131" s="226"/>
      <c r="AG131" t="s">
        <v>178</v>
      </c>
    </row>
    <row r="132" spans="1:60" outlineLevel="1" x14ac:dyDescent="0.3">
      <c r="A132" s="234">
        <v>60</v>
      </c>
      <c r="B132" s="235" t="s">
        <v>867</v>
      </c>
      <c r="C132" s="246" t="s">
        <v>868</v>
      </c>
      <c r="D132" s="236" t="s">
        <v>869</v>
      </c>
      <c r="E132" s="237">
        <v>16</v>
      </c>
      <c r="F132" s="238"/>
      <c r="G132" s="239">
        <f>ROUND(E132*F132,2)</f>
        <v>0</v>
      </c>
      <c r="H132" s="238"/>
      <c r="I132" s="239">
        <f>ROUND(E132*H132,2)</f>
        <v>0</v>
      </c>
      <c r="J132" s="238"/>
      <c r="K132" s="239">
        <f>ROUND(E132*J132,2)</f>
        <v>0</v>
      </c>
      <c r="L132" s="239">
        <v>21</v>
      </c>
      <c r="M132" s="239">
        <f>G132*(1+L132/100)</f>
        <v>0</v>
      </c>
      <c r="N132" s="237">
        <v>0</v>
      </c>
      <c r="O132" s="237">
        <f>ROUND(E132*N132,2)</f>
        <v>0</v>
      </c>
      <c r="P132" s="237">
        <v>0</v>
      </c>
      <c r="Q132" s="237">
        <f>ROUND(E132*P132,2)</f>
        <v>0</v>
      </c>
      <c r="R132" s="239"/>
      <c r="S132" s="239" t="s">
        <v>426</v>
      </c>
      <c r="T132" s="240" t="s">
        <v>250</v>
      </c>
      <c r="U132" s="220">
        <v>0</v>
      </c>
      <c r="V132" s="220">
        <f>ROUND(E132*U132,2)</f>
        <v>0</v>
      </c>
      <c r="W132" s="220"/>
      <c r="X132" s="220" t="s">
        <v>478</v>
      </c>
      <c r="Y132" s="220" t="s">
        <v>185</v>
      </c>
      <c r="Z132" s="210"/>
      <c r="AA132" s="210"/>
      <c r="AB132" s="210"/>
      <c r="AC132" s="210"/>
      <c r="AD132" s="210"/>
      <c r="AE132" s="210"/>
      <c r="AF132" s="210"/>
      <c r="AG132" s="210" t="s">
        <v>488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3">
      <c r="A133" s="217"/>
      <c r="B133" s="218"/>
      <c r="C133" s="255"/>
      <c r="D133" s="254"/>
      <c r="E133" s="254"/>
      <c r="F133" s="254"/>
      <c r="G133" s="254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193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3">
      <c r="A134" s="234">
        <v>61</v>
      </c>
      <c r="B134" s="235" t="s">
        <v>870</v>
      </c>
      <c r="C134" s="246" t="s">
        <v>871</v>
      </c>
      <c r="D134" s="236" t="s">
        <v>869</v>
      </c>
      <c r="E134" s="237">
        <v>8</v>
      </c>
      <c r="F134" s="238"/>
      <c r="G134" s="239">
        <f>ROUND(E134*F134,2)</f>
        <v>0</v>
      </c>
      <c r="H134" s="238"/>
      <c r="I134" s="239">
        <f>ROUND(E134*H134,2)</f>
        <v>0</v>
      </c>
      <c r="J134" s="238"/>
      <c r="K134" s="239">
        <f>ROUND(E134*J134,2)</f>
        <v>0</v>
      </c>
      <c r="L134" s="239">
        <v>21</v>
      </c>
      <c r="M134" s="239">
        <f>G134*(1+L134/100)</f>
        <v>0</v>
      </c>
      <c r="N134" s="237">
        <v>0</v>
      </c>
      <c r="O134" s="237">
        <f>ROUND(E134*N134,2)</f>
        <v>0</v>
      </c>
      <c r="P134" s="237">
        <v>0</v>
      </c>
      <c r="Q134" s="237">
        <f>ROUND(E134*P134,2)</f>
        <v>0</v>
      </c>
      <c r="R134" s="239"/>
      <c r="S134" s="239" t="s">
        <v>426</v>
      </c>
      <c r="T134" s="240" t="s">
        <v>250</v>
      </c>
      <c r="U134" s="220">
        <v>0</v>
      </c>
      <c r="V134" s="220">
        <f>ROUND(E134*U134,2)</f>
        <v>0</v>
      </c>
      <c r="W134" s="220"/>
      <c r="X134" s="220" t="s">
        <v>478</v>
      </c>
      <c r="Y134" s="220" t="s">
        <v>185</v>
      </c>
      <c r="Z134" s="210"/>
      <c r="AA134" s="210"/>
      <c r="AB134" s="210"/>
      <c r="AC134" s="210"/>
      <c r="AD134" s="210"/>
      <c r="AE134" s="210"/>
      <c r="AF134" s="210"/>
      <c r="AG134" s="210" t="s">
        <v>488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3">
      <c r="A135" s="217"/>
      <c r="B135" s="218"/>
      <c r="C135" s="255"/>
      <c r="D135" s="254"/>
      <c r="E135" s="254"/>
      <c r="F135" s="254"/>
      <c r="G135" s="254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193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3">
      <c r="A136" s="234">
        <v>62</v>
      </c>
      <c r="B136" s="235" t="s">
        <v>872</v>
      </c>
      <c r="C136" s="246" t="s">
        <v>873</v>
      </c>
      <c r="D136" s="236" t="s">
        <v>869</v>
      </c>
      <c r="E136" s="237">
        <v>40</v>
      </c>
      <c r="F136" s="238"/>
      <c r="G136" s="239">
        <f>ROUND(E136*F136,2)</f>
        <v>0</v>
      </c>
      <c r="H136" s="238"/>
      <c r="I136" s="239">
        <f>ROUND(E136*H136,2)</f>
        <v>0</v>
      </c>
      <c r="J136" s="238"/>
      <c r="K136" s="239">
        <f>ROUND(E136*J136,2)</f>
        <v>0</v>
      </c>
      <c r="L136" s="239">
        <v>21</v>
      </c>
      <c r="M136" s="239">
        <f>G136*(1+L136/100)</f>
        <v>0</v>
      </c>
      <c r="N136" s="237">
        <v>0</v>
      </c>
      <c r="O136" s="237">
        <f>ROUND(E136*N136,2)</f>
        <v>0</v>
      </c>
      <c r="P136" s="237">
        <v>0</v>
      </c>
      <c r="Q136" s="237">
        <f>ROUND(E136*P136,2)</f>
        <v>0</v>
      </c>
      <c r="R136" s="239"/>
      <c r="S136" s="239" t="s">
        <v>426</v>
      </c>
      <c r="T136" s="240" t="s">
        <v>250</v>
      </c>
      <c r="U136" s="220">
        <v>0</v>
      </c>
      <c r="V136" s="220">
        <f>ROUND(E136*U136,2)</f>
        <v>0</v>
      </c>
      <c r="W136" s="220"/>
      <c r="X136" s="220" t="s">
        <v>314</v>
      </c>
      <c r="Y136" s="220" t="s">
        <v>185</v>
      </c>
      <c r="Z136" s="210"/>
      <c r="AA136" s="210"/>
      <c r="AB136" s="210"/>
      <c r="AC136" s="210"/>
      <c r="AD136" s="210"/>
      <c r="AE136" s="210"/>
      <c r="AF136" s="210"/>
      <c r="AG136" s="210" t="s">
        <v>582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3">
      <c r="A137" s="217"/>
      <c r="B137" s="218"/>
      <c r="C137" s="255"/>
      <c r="D137" s="254"/>
      <c r="E137" s="254"/>
      <c r="F137" s="254"/>
      <c r="G137" s="254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10"/>
      <c r="AA137" s="210"/>
      <c r="AB137" s="210"/>
      <c r="AC137" s="210"/>
      <c r="AD137" s="210"/>
      <c r="AE137" s="210"/>
      <c r="AF137" s="210"/>
      <c r="AG137" s="210" t="s">
        <v>193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x14ac:dyDescent="0.3">
      <c r="A138" s="227" t="s">
        <v>177</v>
      </c>
      <c r="B138" s="228" t="s">
        <v>141</v>
      </c>
      <c r="C138" s="245" t="s">
        <v>142</v>
      </c>
      <c r="D138" s="229"/>
      <c r="E138" s="230"/>
      <c r="F138" s="231"/>
      <c r="G138" s="231">
        <f>SUMIF(AG139:AG170,"&lt;&gt;NOR",G139:G170)</f>
        <v>0</v>
      </c>
      <c r="H138" s="231"/>
      <c r="I138" s="231">
        <f>SUM(I139:I170)</f>
        <v>0</v>
      </c>
      <c r="J138" s="231"/>
      <c r="K138" s="231">
        <f>SUM(K139:K170)</f>
        <v>0</v>
      </c>
      <c r="L138" s="231"/>
      <c r="M138" s="231">
        <f>SUM(M139:M170)</f>
        <v>0</v>
      </c>
      <c r="N138" s="230"/>
      <c r="O138" s="230">
        <f>SUM(O139:O170)</f>
        <v>0.04</v>
      </c>
      <c r="P138" s="230"/>
      <c r="Q138" s="230">
        <f>SUM(Q139:Q170)</f>
        <v>0</v>
      </c>
      <c r="R138" s="231"/>
      <c r="S138" s="231"/>
      <c r="T138" s="232"/>
      <c r="U138" s="226"/>
      <c r="V138" s="226">
        <f>SUM(V139:V170)</f>
        <v>0</v>
      </c>
      <c r="W138" s="226"/>
      <c r="X138" s="226"/>
      <c r="Y138" s="226"/>
      <c r="AG138" t="s">
        <v>178</v>
      </c>
    </row>
    <row r="139" spans="1:60" outlineLevel="1" x14ac:dyDescent="0.3">
      <c r="A139" s="234">
        <v>63</v>
      </c>
      <c r="B139" s="235" t="s">
        <v>874</v>
      </c>
      <c r="C139" s="246" t="s">
        <v>875</v>
      </c>
      <c r="D139" s="236" t="s">
        <v>327</v>
      </c>
      <c r="E139" s="237">
        <v>2</v>
      </c>
      <c r="F139" s="238"/>
      <c r="G139" s="239">
        <f>ROUND(E139*F139,2)</f>
        <v>0</v>
      </c>
      <c r="H139" s="238"/>
      <c r="I139" s="239">
        <f>ROUND(E139*H139,2)</f>
        <v>0</v>
      </c>
      <c r="J139" s="238"/>
      <c r="K139" s="239">
        <f>ROUND(E139*J139,2)</f>
        <v>0</v>
      </c>
      <c r="L139" s="239">
        <v>21</v>
      </c>
      <c r="M139" s="239">
        <f>G139*(1+L139/100)</f>
        <v>0</v>
      </c>
      <c r="N139" s="237">
        <v>0</v>
      </c>
      <c r="O139" s="237">
        <f>ROUND(E139*N139,2)</f>
        <v>0</v>
      </c>
      <c r="P139" s="237">
        <v>0</v>
      </c>
      <c r="Q139" s="237">
        <f>ROUND(E139*P139,2)</f>
        <v>0</v>
      </c>
      <c r="R139" s="239"/>
      <c r="S139" s="239" t="s">
        <v>426</v>
      </c>
      <c r="T139" s="240" t="s">
        <v>250</v>
      </c>
      <c r="U139" s="220">
        <v>0</v>
      </c>
      <c r="V139" s="220">
        <f>ROUND(E139*U139,2)</f>
        <v>0</v>
      </c>
      <c r="W139" s="220"/>
      <c r="X139" s="220" t="s">
        <v>478</v>
      </c>
      <c r="Y139" s="220" t="s">
        <v>185</v>
      </c>
      <c r="Z139" s="210"/>
      <c r="AA139" s="210"/>
      <c r="AB139" s="210"/>
      <c r="AC139" s="210"/>
      <c r="AD139" s="210"/>
      <c r="AE139" s="210"/>
      <c r="AF139" s="210"/>
      <c r="AG139" s="210" t="s">
        <v>876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2" x14ac:dyDescent="0.3">
      <c r="A140" s="217"/>
      <c r="B140" s="218"/>
      <c r="C140" s="255"/>
      <c r="D140" s="254"/>
      <c r="E140" s="254"/>
      <c r="F140" s="254"/>
      <c r="G140" s="254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193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3">
      <c r="A141" s="234">
        <v>64</v>
      </c>
      <c r="B141" s="235" t="s">
        <v>877</v>
      </c>
      <c r="C141" s="246" t="s">
        <v>878</v>
      </c>
      <c r="D141" s="236" t="s">
        <v>435</v>
      </c>
      <c r="E141" s="237">
        <v>2</v>
      </c>
      <c r="F141" s="238"/>
      <c r="G141" s="239">
        <f>ROUND(E141*F141,2)</f>
        <v>0</v>
      </c>
      <c r="H141" s="238"/>
      <c r="I141" s="239">
        <f>ROUND(E141*H141,2)</f>
        <v>0</v>
      </c>
      <c r="J141" s="238"/>
      <c r="K141" s="239">
        <f>ROUND(E141*J141,2)</f>
        <v>0</v>
      </c>
      <c r="L141" s="239">
        <v>21</v>
      </c>
      <c r="M141" s="239">
        <f>G141*(1+L141/100)</f>
        <v>0</v>
      </c>
      <c r="N141" s="237">
        <v>0</v>
      </c>
      <c r="O141" s="237">
        <f>ROUND(E141*N141,2)</f>
        <v>0</v>
      </c>
      <c r="P141" s="237">
        <v>0</v>
      </c>
      <c r="Q141" s="237">
        <f>ROUND(E141*P141,2)</f>
        <v>0</v>
      </c>
      <c r="R141" s="239"/>
      <c r="S141" s="239" t="s">
        <v>426</v>
      </c>
      <c r="T141" s="240" t="s">
        <v>250</v>
      </c>
      <c r="U141" s="220">
        <v>0</v>
      </c>
      <c r="V141" s="220">
        <f>ROUND(E141*U141,2)</f>
        <v>0</v>
      </c>
      <c r="W141" s="220"/>
      <c r="X141" s="220" t="s">
        <v>478</v>
      </c>
      <c r="Y141" s="220" t="s">
        <v>185</v>
      </c>
      <c r="Z141" s="210"/>
      <c r="AA141" s="210"/>
      <c r="AB141" s="210"/>
      <c r="AC141" s="210"/>
      <c r="AD141" s="210"/>
      <c r="AE141" s="210"/>
      <c r="AF141" s="210"/>
      <c r="AG141" s="210" t="s">
        <v>876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3">
      <c r="A142" s="217"/>
      <c r="B142" s="218"/>
      <c r="C142" s="255"/>
      <c r="D142" s="254"/>
      <c r="E142" s="254"/>
      <c r="F142" s="254"/>
      <c r="G142" s="254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193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3">
      <c r="A143" s="234">
        <v>65</v>
      </c>
      <c r="B143" s="235" t="s">
        <v>879</v>
      </c>
      <c r="C143" s="246" t="s">
        <v>880</v>
      </c>
      <c r="D143" s="236" t="s">
        <v>435</v>
      </c>
      <c r="E143" s="237">
        <v>1</v>
      </c>
      <c r="F143" s="238"/>
      <c r="G143" s="239">
        <f>ROUND(E143*F143,2)</f>
        <v>0</v>
      </c>
      <c r="H143" s="238"/>
      <c r="I143" s="239">
        <f>ROUND(E143*H143,2)</f>
        <v>0</v>
      </c>
      <c r="J143" s="238"/>
      <c r="K143" s="239">
        <f>ROUND(E143*J143,2)</f>
        <v>0</v>
      </c>
      <c r="L143" s="239">
        <v>21</v>
      </c>
      <c r="M143" s="239">
        <f>G143*(1+L143/100)</f>
        <v>0</v>
      </c>
      <c r="N143" s="237">
        <v>0</v>
      </c>
      <c r="O143" s="237">
        <f>ROUND(E143*N143,2)</f>
        <v>0</v>
      </c>
      <c r="P143" s="237">
        <v>0</v>
      </c>
      <c r="Q143" s="237">
        <f>ROUND(E143*P143,2)</f>
        <v>0</v>
      </c>
      <c r="R143" s="239"/>
      <c r="S143" s="239" t="s">
        <v>426</v>
      </c>
      <c r="T143" s="240" t="s">
        <v>250</v>
      </c>
      <c r="U143" s="220">
        <v>0</v>
      </c>
      <c r="V143" s="220">
        <f>ROUND(E143*U143,2)</f>
        <v>0</v>
      </c>
      <c r="W143" s="220"/>
      <c r="X143" s="220" t="s">
        <v>478</v>
      </c>
      <c r="Y143" s="220" t="s">
        <v>185</v>
      </c>
      <c r="Z143" s="210"/>
      <c r="AA143" s="210"/>
      <c r="AB143" s="210"/>
      <c r="AC143" s="210"/>
      <c r="AD143" s="210"/>
      <c r="AE143" s="210"/>
      <c r="AF143" s="210"/>
      <c r="AG143" s="210" t="s">
        <v>876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3">
      <c r="A144" s="217"/>
      <c r="B144" s="218"/>
      <c r="C144" s="255"/>
      <c r="D144" s="254"/>
      <c r="E144" s="254"/>
      <c r="F144" s="254"/>
      <c r="G144" s="254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10"/>
      <c r="AA144" s="210"/>
      <c r="AB144" s="210"/>
      <c r="AC144" s="210"/>
      <c r="AD144" s="210"/>
      <c r="AE144" s="210"/>
      <c r="AF144" s="210"/>
      <c r="AG144" s="210" t="s">
        <v>193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3">
      <c r="A145" s="234">
        <v>66</v>
      </c>
      <c r="B145" s="235" t="s">
        <v>881</v>
      </c>
      <c r="C145" s="246" t="s">
        <v>882</v>
      </c>
      <c r="D145" s="236" t="s">
        <v>435</v>
      </c>
      <c r="E145" s="237">
        <v>27</v>
      </c>
      <c r="F145" s="238"/>
      <c r="G145" s="239">
        <f>ROUND(E145*F145,2)</f>
        <v>0</v>
      </c>
      <c r="H145" s="238"/>
      <c r="I145" s="239">
        <f>ROUND(E145*H145,2)</f>
        <v>0</v>
      </c>
      <c r="J145" s="238"/>
      <c r="K145" s="239">
        <f>ROUND(E145*J145,2)</f>
        <v>0</v>
      </c>
      <c r="L145" s="239">
        <v>21</v>
      </c>
      <c r="M145" s="239">
        <f>G145*(1+L145/100)</f>
        <v>0</v>
      </c>
      <c r="N145" s="237">
        <v>0</v>
      </c>
      <c r="O145" s="237">
        <f>ROUND(E145*N145,2)</f>
        <v>0</v>
      </c>
      <c r="P145" s="237">
        <v>0</v>
      </c>
      <c r="Q145" s="237">
        <f>ROUND(E145*P145,2)</f>
        <v>0</v>
      </c>
      <c r="R145" s="239"/>
      <c r="S145" s="239" t="s">
        <v>426</v>
      </c>
      <c r="T145" s="240" t="s">
        <v>250</v>
      </c>
      <c r="U145" s="220">
        <v>0</v>
      </c>
      <c r="V145" s="220">
        <f>ROUND(E145*U145,2)</f>
        <v>0</v>
      </c>
      <c r="W145" s="220"/>
      <c r="X145" s="220" t="s">
        <v>478</v>
      </c>
      <c r="Y145" s="220" t="s">
        <v>185</v>
      </c>
      <c r="Z145" s="210"/>
      <c r="AA145" s="210"/>
      <c r="AB145" s="210"/>
      <c r="AC145" s="210"/>
      <c r="AD145" s="210"/>
      <c r="AE145" s="210"/>
      <c r="AF145" s="210"/>
      <c r="AG145" s="210" t="s">
        <v>876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3">
      <c r="A146" s="217"/>
      <c r="B146" s="218"/>
      <c r="C146" s="255"/>
      <c r="D146" s="254"/>
      <c r="E146" s="254"/>
      <c r="F146" s="254"/>
      <c r="G146" s="254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193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3">
      <c r="A147" s="234">
        <v>67</v>
      </c>
      <c r="B147" s="235" t="s">
        <v>883</v>
      </c>
      <c r="C147" s="246" t="s">
        <v>884</v>
      </c>
      <c r="D147" s="236" t="s">
        <v>435</v>
      </c>
      <c r="E147" s="237">
        <v>50</v>
      </c>
      <c r="F147" s="238"/>
      <c r="G147" s="239">
        <f>ROUND(E147*F147,2)</f>
        <v>0</v>
      </c>
      <c r="H147" s="238"/>
      <c r="I147" s="239">
        <f>ROUND(E147*H147,2)</f>
        <v>0</v>
      </c>
      <c r="J147" s="238"/>
      <c r="K147" s="239">
        <f>ROUND(E147*J147,2)</f>
        <v>0</v>
      </c>
      <c r="L147" s="239">
        <v>21</v>
      </c>
      <c r="M147" s="239">
        <f>G147*(1+L147/100)</f>
        <v>0</v>
      </c>
      <c r="N147" s="237">
        <v>0</v>
      </c>
      <c r="O147" s="237">
        <f>ROUND(E147*N147,2)</f>
        <v>0</v>
      </c>
      <c r="P147" s="237">
        <v>0</v>
      </c>
      <c r="Q147" s="237">
        <f>ROUND(E147*P147,2)</f>
        <v>0</v>
      </c>
      <c r="R147" s="239"/>
      <c r="S147" s="239" t="s">
        <v>426</v>
      </c>
      <c r="T147" s="240" t="s">
        <v>250</v>
      </c>
      <c r="U147" s="220">
        <v>0</v>
      </c>
      <c r="V147" s="220">
        <f>ROUND(E147*U147,2)</f>
        <v>0</v>
      </c>
      <c r="W147" s="220"/>
      <c r="X147" s="220" t="s">
        <v>478</v>
      </c>
      <c r="Y147" s="220" t="s">
        <v>185</v>
      </c>
      <c r="Z147" s="210"/>
      <c r="AA147" s="210"/>
      <c r="AB147" s="210"/>
      <c r="AC147" s="210"/>
      <c r="AD147" s="210"/>
      <c r="AE147" s="210"/>
      <c r="AF147" s="210"/>
      <c r="AG147" s="210" t="s">
        <v>876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3">
      <c r="A148" s="217"/>
      <c r="B148" s="218"/>
      <c r="C148" s="255"/>
      <c r="D148" s="254"/>
      <c r="E148" s="254"/>
      <c r="F148" s="254"/>
      <c r="G148" s="254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10"/>
      <c r="AA148" s="210"/>
      <c r="AB148" s="210"/>
      <c r="AC148" s="210"/>
      <c r="AD148" s="210"/>
      <c r="AE148" s="210"/>
      <c r="AF148" s="210"/>
      <c r="AG148" s="210" t="s">
        <v>193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3">
      <c r="A149" s="234">
        <v>68</v>
      </c>
      <c r="B149" s="235" t="s">
        <v>885</v>
      </c>
      <c r="C149" s="246" t="s">
        <v>886</v>
      </c>
      <c r="D149" s="236" t="s">
        <v>435</v>
      </c>
      <c r="E149" s="237">
        <v>3</v>
      </c>
      <c r="F149" s="238"/>
      <c r="G149" s="239">
        <f>ROUND(E149*F149,2)</f>
        <v>0</v>
      </c>
      <c r="H149" s="238"/>
      <c r="I149" s="239">
        <f>ROUND(E149*H149,2)</f>
        <v>0</v>
      </c>
      <c r="J149" s="238"/>
      <c r="K149" s="239">
        <f>ROUND(E149*J149,2)</f>
        <v>0</v>
      </c>
      <c r="L149" s="239">
        <v>21</v>
      </c>
      <c r="M149" s="239">
        <f>G149*(1+L149/100)</f>
        <v>0</v>
      </c>
      <c r="N149" s="237">
        <v>0</v>
      </c>
      <c r="O149" s="237">
        <f>ROUND(E149*N149,2)</f>
        <v>0</v>
      </c>
      <c r="P149" s="237">
        <v>0</v>
      </c>
      <c r="Q149" s="237">
        <f>ROUND(E149*P149,2)</f>
        <v>0</v>
      </c>
      <c r="R149" s="239"/>
      <c r="S149" s="239" t="s">
        <v>426</v>
      </c>
      <c r="T149" s="240" t="s">
        <v>250</v>
      </c>
      <c r="U149" s="220">
        <v>0</v>
      </c>
      <c r="V149" s="220">
        <f>ROUND(E149*U149,2)</f>
        <v>0</v>
      </c>
      <c r="W149" s="220"/>
      <c r="X149" s="220" t="s">
        <v>478</v>
      </c>
      <c r="Y149" s="220" t="s">
        <v>185</v>
      </c>
      <c r="Z149" s="210"/>
      <c r="AA149" s="210"/>
      <c r="AB149" s="210"/>
      <c r="AC149" s="210"/>
      <c r="AD149" s="210"/>
      <c r="AE149" s="210"/>
      <c r="AF149" s="210"/>
      <c r="AG149" s="210" t="s">
        <v>876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3">
      <c r="A150" s="217"/>
      <c r="B150" s="218"/>
      <c r="C150" s="255"/>
      <c r="D150" s="254"/>
      <c r="E150" s="254"/>
      <c r="F150" s="254"/>
      <c r="G150" s="254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10"/>
      <c r="AA150" s="210"/>
      <c r="AB150" s="210"/>
      <c r="AC150" s="210"/>
      <c r="AD150" s="210"/>
      <c r="AE150" s="210"/>
      <c r="AF150" s="210"/>
      <c r="AG150" s="210" t="s">
        <v>193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3">
      <c r="A151" s="234">
        <v>69</v>
      </c>
      <c r="B151" s="235" t="s">
        <v>887</v>
      </c>
      <c r="C151" s="246" t="s">
        <v>888</v>
      </c>
      <c r="D151" s="236" t="s">
        <v>435</v>
      </c>
      <c r="E151" s="237">
        <v>19</v>
      </c>
      <c r="F151" s="238"/>
      <c r="G151" s="239">
        <f>ROUND(E151*F151,2)</f>
        <v>0</v>
      </c>
      <c r="H151" s="238"/>
      <c r="I151" s="239">
        <f>ROUND(E151*H151,2)</f>
        <v>0</v>
      </c>
      <c r="J151" s="238"/>
      <c r="K151" s="239">
        <f>ROUND(E151*J151,2)</f>
        <v>0</v>
      </c>
      <c r="L151" s="239">
        <v>21</v>
      </c>
      <c r="M151" s="239">
        <f>G151*(1+L151/100)</f>
        <v>0</v>
      </c>
      <c r="N151" s="237">
        <v>0</v>
      </c>
      <c r="O151" s="237">
        <f>ROUND(E151*N151,2)</f>
        <v>0</v>
      </c>
      <c r="P151" s="237">
        <v>0</v>
      </c>
      <c r="Q151" s="237">
        <f>ROUND(E151*P151,2)</f>
        <v>0</v>
      </c>
      <c r="R151" s="239"/>
      <c r="S151" s="239" t="s">
        <v>426</v>
      </c>
      <c r="T151" s="240" t="s">
        <v>250</v>
      </c>
      <c r="U151" s="220">
        <v>0</v>
      </c>
      <c r="V151" s="220">
        <f>ROUND(E151*U151,2)</f>
        <v>0</v>
      </c>
      <c r="W151" s="220"/>
      <c r="X151" s="220" t="s">
        <v>478</v>
      </c>
      <c r="Y151" s="220" t="s">
        <v>185</v>
      </c>
      <c r="Z151" s="210"/>
      <c r="AA151" s="210"/>
      <c r="AB151" s="210"/>
      <c r="AC151" s="210"/>
      <c r="AD151" s="210"/>
      <c r="AE151" s="210"/>
      <c r="AF151" s="210"/>
      <c r="AG151" s="210" t="s">
        <v>876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3">
      <c r="A152" s="217"/>
      <c r="B152" s="218"/>
      <c r="C152" s="255"/>
      <c r="D152" s="254"/>
      <c r="E152" s="254"/>
      <c r="F152" s="254"/>
      <c r="G152" s="254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10"/>
      <c r="AA152" s="210"/>
      <c r="AB152" s="210"/>
      <c r="AC152" s="210"/>
      <c r="AD152" s="210"/>
      <c r="AE152" s="210"/>
      <c r="AF152" s="210"/>
      <c r="AG152" s="210" t="s">
        <v>193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3">
      <c r="A153" s="234">
        <v>70</v>
      </c>
      <c r="B153" s="235" t="s">
        <v>889</v>
      </c>
      <c r="C153" s="246" t="s">
        <v>890</v>
      </c>
      <c r="D153" s="236" t="s">
        <v>435</v>
      </c>
      <c r="E153" s="237">
        <v>18</v>
      </c>
      <c r="F153" s="238"/>
      <c r="G153" s="239">
        <f>ROUND(E153*F153,2)</f>
        <v>0</v>
      </c>
      <c r="H153" s="238"/>
      <c r="I153" s="239">
        <f>ROUND(E153*H153,2)</f>
        <v>0</v>
      </c>
      <c r="J153" s="238"/>
      <c r="K153" s="239">
        <f>ROUND(E153*J153,2)</f>
        <v>0</v>
      </c>
      <c r="L153" s="239">
        <v>21</v>
      </c>
      <c r="M153" s="239">
        <f>G153*(1+L153/100)</f>
        <v>0</v>
      </c>
      <c r="N153" s="237">
        <v>0</v>
      </c>
      <c r="O153" s="237">
        <f>ROUND(E153*N153,2)</f>
        <v>0</v>
      </c>
      <c r="P153" s="237">
        <v>0</v>
      </c>
      <c r="Q153" s="237">
        <f>ROUND(E153*P153,2)</f>
        <v>0</v>
      </c>
      <c r="R153" s="239"/>
      <c r="S153" s="239" t="s">
        <v>426</v>
      </c>
      <c r="T153" s="240" t="s">
        <v>250</v>
      </c>
      <c r="U153" s="220">
        <v>0</v>
      </c>
      <c r="V153" s="220">
        <f>ROUND(E153*U153,2)</f>
        <v>0</v>
      </c>
      <c r="W153" s="220"/>
      <c r="X153" s="220" t="s">
        <v>478</v>
      </c>
      <c r="Y153" s="220" t="s">
        <v>185</v>
      </c>
      <c r="Z153" s="210"/>
      <c r="AA153" s="210"/>
      <c r="AB153" s="210"/>
      <c r="AC153" s="210"/>
      <c r="AD153" s="210"/>
      <c r="AE153" s="210"/>
      <c r="AF153" s="210"/>
      <c r="AG153" s="210" t="s">
        <v>876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3">
      <c r="A154" s="217"/>
      <c r="B154" s="218"/>
      <c r="C154" s="255"/>
      <c r="D154" s="254"/>
      <c r="E154" s="254"/>
      <c r="F154" s="254"/>
      <c r="G154" s="254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193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3">
      <c r="A155" s="234">
        <v>71</v>
      </c>
      <c r="B155" s="235" t="s">
        <v>891</v>
      </c>
      <c r="C155" s="246" t="s">
        <v>892</v>
      </c>
      <c r="D155" s="236" t="s">
        <v>435</v>
      </c>
      <c r="E155" s="237">
        <v>1</v>
      </c>
      <c r="F155" s="238"/>
      <c r="G155" s="239">
        <f>ROUND(E155*F155,2)</f>
        <v>0</v>
      </c>
      <c r="H155" s="238"/>
      <c r="I155" s="239">
        <f>ROUND(E155*H155,2)</f>
        <v>0</v>
      </c>
      <c r="J155" s="238"/>
      <c r="K155" s="239">
        <f>ROUND(E155*J155,2)</f>
        <v>0</v>
      </c>
      <c r="L155" s="239">
        <v>21</v>
      </c>
      <c r="M155" s="239">
        <f>G155*(1+L155/100)</f>
        <v>0</v>
      </c>
      <c r="N155" s="237">
        <v>0</v>
      </c>
      <c r="O155" s="237">
        <f>ROUND(E155*N155,2)</f>
        <v>0</v>
      </c>
      <c r="P155" s="237">
        <v>0</v>
      </c>
      <c r="Q155" s="237">
        <f>ROUND(E155*P155,2)</f>
        <v>0</v>
      </c>
      <c r="R155" s="239"/>
      <c r="S155" s="239" t="s">
        <v>426</v>
      </c>
      <c r="T155" s="240" t="s">
        <v>250</v>
      </c>
      <c r="U155" s="220">
        <v>0</v>
      </c>
      <c r="V155" s="220">
        <f>ROUND(E155*U155,2)</f>
        <v>0</v>
      </c>
      <c r="W155" s="220"/>
      <c r="X155" s="220" t="s">
        <v>478</v>
      </c>
      <c r="Y155" s="220" t="s">
        <v>185</v>
      </c>
      <c r="Z155" s="210"/>
      <c r="AA155" s="210"/>
      <c r="AB155" s="210"/>
      <c r="AC155" s="210"/>
      <c r="AD155" s="210"/>
      <c r="AE155" s="210"/>
      <c r="AF155" s="210"/>
      <c r="AG155" s="210" t="s">
        <v>876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3">
      <c r="A156" s="217"/>
      <c r="B156" s="218"/>
      <c r="C156" s="255"/>
      <c r="D156" s="254"/>
      <c r="E156" s="254"/>
      <c r="F156" s="254"/>
      <c r="G156" s="254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10"/>
      <c r="AA156" s="210"/>
      <c r="AB156" s="210"/>
      <c r="AC156" s="210"/>
      <c r="AD156" s="210"/>
      <c r="AE156" s="210"/>
      <c r="AF156" s="210"/>
      <c r="AG156" s="210" t="s">
        <v>193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3">
      <c r="A157" s="234">
        <v>72</v>
      </c>
      <c r="B157" s="235" t="s">
        <v>893</v>
      </c>
      <c r="C157" s="246" t="s">
        <v>894</v>
      </c>
      <c r="D157" s="236" t="s">
        <v>327</v>
      </c>
      <c r="E157" s="237">
        <v>2</v>
      </c>
      <c r="F157" s="238"/>
      <c r="G157" s="239">
        <f>ROUND(E157*F157,2)</f>
        <v>0</v>
      </c>
      <c r="H157" s="238"/>
      <c r="I157" s="239">
        <f>ROUND(E157*H157,2)</f>
        <v>0</v>
      </c>
      <c r="J157" s="238"/>
      <c r="K157" s="239">
        <f>ROUND(E157*J157,2)</f>
        <v>0</v>
      </c>
      <c r="L157" s="239">
        <v>21</v>
      </c>
      <c r="M157" s="239">
        <f>G157*(1+L157/100)</f>
        <v>0</v>
      </c>
      <c r="N157" s="237">
        <v>5.9999999999999995E-4</v>
      </c>
      <c r="O157" s="237">
        <f>ROUND(E157*N157,2)</f>
        <v>0</v>
      </c>
      <c r="P157" s="237">
        <v>0</v>
      </c>
      <c r="Q157" s="237">
        <f>ROUND(E157*P157,2)</f>
        <v>0</v>
      </c>
      <c r="R157" s="239"/>
      <c r="S157" s="239" t="s">
        <v>426</v>
      </c>
      <c r="T157" s="240" t="s">
        <v>250</v>
      </c>
      <c r="U157" s="220">
        <v>0</v>
      </c>
      <c r="V157" s="220">
        <f>ROUND(E157*U157,2)</f>
        <v>0</v>
      </c>
      <c r="W157" s="220"/>
      <c r="X157" s="220" t="s">
        <v>500</v>
      </c>
      <c r="Y157" s="220" t="s">
        <v>185</v>
      </c>
      <c r="Z157" s="210"/>
      <c r="AA157" s="210"/>
      <c r="AB157" s="210"/>
      <c r="AC157" s="210"/>
      <c r="AD157" s="210"/>
      <c r="AE157" s="210"/>
      <c r="AF157" s="210"/>
      <c r="AG157" s="210" t="s">
        <v>751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3">
      <c r="A158" s="217"/>
      <c r="B158" s="218"/>
      <c r="C158" s="255"/>
      <c r="D158" s="254"/>
      <c r="E158" s="254"/>
      <c r="F158" s="254"/>
      <c r="G158" s="254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10"/>
      <c r="AA158" s="210"/>
      <c r="AB158" s="210"/>
      <c r="AC158" s="210"/>
      <c r="AD158" s="210"/>
      <c r="AE158" s="210"/>
      <c r="AF158" s="210"/>
      <c r="AG158" s="210" t="s">
        <v>193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ht="20.6" outlineLevel="1" x14ac:dyDescent="0.3">
      <c r="A159" s="234">
        <v>73</v>
      </c>
      <c r="B159" s="235" t="s">
        <v>895</v>
      </c>
      <c r="C159" s="246" t="s">
        <v>896</v>
      </c>
      <c r="D159" s="236" t="s">
        <v>435</v>
      </c>
      <c r="E159" s="237">
        <v>1</v>
      </c>
      <c r="F159" s="238"/>
      <c r="G159" s="239">
        <f>ROUND(E159*F159,2)</f>
        <v>0</v>
      </c>
      <c r="H159" s="238"/>
      <c r="I159" s="239">
        <f>ROUND(E159*H159,2)</f>
        <v>0</v>
      </c>
      <c r="J159" s="238"/>
      <c r="K159" s="239">
        <f>ROUND(E159*J159,2)</f>
        <v>0</v>
      </c>
      <c r="L159" s="239">
        <v>21</v>
      </c>
      <c r="M159" s="239">
        <f>G159*(1+L159/100)</f>
        <v>0</v>
      </c>
      <c r="N159" s="237">
        <v>2.1000000000000001E-2</v>
      </c>
      <c r="O159" s="237">
        <f>ROUND(E159*N159,2)</f>
        <v>0.02</v>
      </c>
      <c r="P159" s="237">
        <v>0</v>
      </c>
      <c r="Q159" s="237">
        <f>ROUND(E159*P159,2)</f>
        <v>0</v>
      </c>
      <c r="R159" s="239"/>
      <c r="S159" s="239" t="s">
        <v>426</v>
      </c>
      <c r="T159" s="240" t="s">
        <v>250</v>
      </c>
      <c r="U159" s="220">
        <v>0</v>
      </c>
      <c r="V159" s="220">
        <f>ROUND(E159*U159,2)</f>
        <v>0</v>
      </c>
      <c r="W159" s="220"/>
      <c r="X159" s="220" t="s">
        <v>500</v>
      </c>
      <c r="Y159" s="220" t="s">
        <v>185</v>
      </c>
      <c r="Z159" s="210"/>
      <c r="AA159" s="210"/>
      <c r="AB159" s="210"/>
      <c r="AC159" s="210"/>
      <c r="AD159" s="210"/>
      <c r="AE159" s="210"/>
      <c r="AF159" s="210"/>
      <c r="AG159" s="210" t="s">
        <v>751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3">
      <c r="A160" s="217"/>
      <c r="B160" s="218"/>
      <c r="C160" s="255"/>
      <c r="D160" s="254"/>
      <c r="E160" s="254"/>
      <c r="F160" s="254"/>
      <c r="G160" s="254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10"/>
      <c r="AA160" s="210"/>
      <c r="AB160" s="210"/>
      <c r="AC160" s="210"/>
      <c r="AD160" s="210"/>
      <c r="AE160" s="210"/>
      <c r="AF160" s="210"/>
      <c r="AG160" s="210" t="s">
        <v>193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ht="20.6" outlineLevel="1" x14ac:dyDescent="0.3">
      <c r="A161" s="234">
        <v>74</v>
      </c>
      <c r="B161" s="235" t="s">
        <v>897</v>
      </c>
      <c r="C161" s="246" t="s">
        <v>898</v>
      </c>
      <c r="D161" s="236" t="s">
        <v>435</v>
      </c>
      <c r="E161" s="237">
        <v>2</v>
      </c>
      <c r="F161" s="238"/>
      <c r="G161" s="239">
        <f>ROUND(E161*F161,2)</f>
        <v>0</v>
      </c>
      <c r="H161" s="238"/>
      <c r="I161" s="239">
        <f>ROUND(E161*H161,2)</f>
        <v>0</v>
      </c>
      <c r="J161" s="238"/>
      <c r="K161" s="239">
        <f>ROUND(E161*J161,2)</f>
        <v>0</v>
      </c>
      <c r="L161" s="239">
        <v>21</v>
      </c>
      <c r="M161" s="239">
        <f>G161*(1+L161/100)</f>
        <v>0</v>
      </c>
      <c r="N161" s="237">
        <v>3.5000000000000001E-3</v>
      </c>
      <c r="O161" s="237">
        <f>ROUND(E161*N161,2)</f>
        <v>0.01</v>
      </c>
      <c r="P161" s="237">
        <v>0</v>
      </c>
      <c r="Q161" s="237">
        <f>ROUND(E161*P161,2)</f>
        <v>0</v>
      </c>
      <c r="R161" s="239"/>
      <c r="S161" s="239" t="s">
        <v>426</v>
      </c>
      <c r="T161" s="240" t="s">
        <v>250</v>
      </c>
      <c r="U161" s="220">
        <v>0</v>
      </c>
      <c r="V161" s="220">
        <f>ROUND(E161*U161,2)</f>
        <v>0</v>
      </c>
      <c r="W161" s="220"/>
      <c r="X161" s="220" t="s">
        <v>500</v>
      </c>
      <c r="Y161" s="220" t="s">
        <v>185</v>
      </c>
      <c r="Z161" s="210"/>
      <c r="AA161" s="210"/>
      <c r="AB161" s="210"/>
      <c r="AC161" s="210"/>
      <c r="AD161" s="210"/>
      <c r="AE161" s="210"/>
      <c r="AF161" s="210"/>
      <c r="AG161" s="210" t="s">
        <v>751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3">
      <c r="A162" s="217"/>
      <c r="B162" s="218"/>
      <c r="C162" s="255"/>
      <c r="D162" s="254"/>
      <c r="E162" s="254"/>
      <c r="F162" s="254"/>
      <c r="G162" s="254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10"/>
      <c r="AA162" s="210"/>
      <c r="AB162" s="210"/>
      <c r="AC162" s="210"/>
      <c r="AD162" s="210"/>
      <c r="AE162" s="210"/>
      <c r="AF162" s="210"/>
      <c r="AG162" s="210" t="s">
        <v>193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3">
      <c r="A163" s="234">
        <v>75</v>
      </c>
      <c r="B163" s="235" t="s">
        <v>899</v>
      </c>
      <c r="C163" s="246" t="s">
        <v>900</v>
      </c>
      <c r="D163" s="236" t="s">
        <v>435</v>
      </c>
      <c r="E163" s="237">
        <v>3</v>
      </c>
      <c r="F163" s="238"/>
      <c r="G163" s="239">
        <f>ROUND(E163*F163,2)</f>
        <v>0</v>
      </c>
      <c r="H163" s="238"/>
      <c r="I163" s="239">
        <f>ROUND(E163*H163,2)</f>
        <v>0</v>
      </c>
      <c r="J163" s="238"/>
      <c r="K163" s="239">
        <f>ROUND(E163*J163,2)</f>
        <v>0</v>
      </c>
      <c r="L163" s="239">
        <v>21</v>
      </c>
      <c r="M163" s="239">
        <f>G163*(1+L163/100)</f>
        <v>0</v>
      </c>
      <c r="N163" s="237">
        <v>4.0000000000000002E-4</v>
      </c>
      <c r="O163" s="237">
        <f>ROUND(E163*N163,2)</f>
        <v>0</v>
      </c>
      <c r="P163" s="237">
        <v>0</v>
      </c>
      <c r="Q163" s="237">
        <f>ROUND(E163*P163,2)</f>
        <v>0</v>
      </c>
      <c r="R163" s="239"/>
      <c r="S163" s="239" t="s">
        <v>426</v>
      </c>
      <c r="T163" s="240" t="s">
        <v>250</v>
      </c>
      <c r="U163" s="220">
        <v>0</v>
      </c>
      <c r="V163" s="220">
        <f>ROUND(E163*U163,2)</f>
        <v>0</v>
      </c>
      <c r="W163" s="220"/>
      <c r="X163" s="220" t="s">
        <v>500</v>
      </c>
      <c r="Y163" s="220" t="s">
        <v>185</v>
      </c>
      <c r="Z163" s="210"/>
      <c r="AA163" s="210"/>
      <c r="AB163" s="210"/>
      <c r="AC163" s="210"/>
      <c r="AD163" s="210"/>
      <c r="AE163" s="210"/>
      <c r="AF163" s="210"/>
      <c r="AG163" s="210" t="s">
        <v>751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3">
      <c r="A164" s="217"/>
      <c r="B164" s="218"/>
      <c r="C164" s="255"/>
      <c r="D164" s="254"/>
      <c r="E164" s="254"/>
      <c r="F164" s="254"/>
      <c r="G164" s="254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10"/>
      <c r="AA164" s="210"/>
      <c r="AB164" s="210"/>
      <c r="AC164" s="210"/>
      <c r="AD164" s="210"/>
      <c r="AE164" s="210"/>
      <c r="AF164" s="210"/>
      <c r="AG164" s="210" t="s">
        <v>193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3">
      <c r="A165" s="234">
        <v>76</v>
      </c>
      <c r="B165" s="235" t="s">
        <v>901</v>
      </c>
      <c r="C165" s="246" t="s">
        <v>902</v>
      </c>
      <c r="D165" s="236" t="s">
        <v>435</v>
      </c>
      <c r="E165" s="237">
        <v>6</v>
      </c>
      <c r="F165" s="238"/>
      <c r="G165" s="239">
        <f>ROUND(E165*F165,2)</f>
        <v>0</v>
      </c>
      <c r="H165" s="238"/>
      <c r="I165" s="239">
        <f>ROUND(E165*H165,2)</f>
        <v>0</v>
      </c>
      <c r="J165" s="238"/>
      <c r="K165" s="239">
        <f>ROUND(E165*J165,2)</f>
        <v>0</v>
      </c>
      <c r="L165" s="239">
        <v>21</v>
      </c>
      <c r="M165" s="239">
        <f>G165*(1+L165/100)</f>
        <v>0</v>
      </c>
      <c r="N165" s="237">
        <v>4.0000000000000002E-4</v>
      </c>
      <c r="O165" s="237">
        <f>ROUND(E165*N165,2)</f>
        <v>0</v>
      </c>
      <c r="P165" s="237">
        <v>0</v>
      </c>
      <c r="Q165" s="237">
        <f>ROUND(E165*P165,2)</f>
        <v>0</v>
      </c>
      <c r="R165" s="239"/>
      <c r="S165" s="239" t="s">
        <v>426</v>
      </c>
      <c r="T165" s="240" t="s">
        <v>250</v>
      </c>
      <c r="U165" s="220">
        <v>0</v>
      </c>
      <c r="V165" s="220">
        <f>ROUND(E165*U165,2)</f>
        <v>0</v>
      </c>
      <c r="W165" s="220"/>
      <c r="X165" s="220" t="s">
        <v>500</v>
      </c>
      <c r="Y165" s="220" t="s">
        <v>185</v>
      </c>
      <c r="Z165" s="210"/>
      <c r="AA165" s="210"/>
      <c r="AB165" s="210"/>
      <c r="AC165" s="210"/>
      <c r="AD165" s="210"/>
      <c r="AE165" s="210"/>
      <c r="AF165" s="210"/>
      <c r="AG165" s="210" t="s">
        <v>751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3">
      <c r="A166" s="217"/>
      <c r="B166" s="218"/>
      <c r="C166" s="255"/>
      <c r="D166" s="254"/>
      <c r="E166" s="254"/>
      <c r="F166" s="254"/>
      <c r="G166" s="254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10"/>
      <c r="AA166" s="210"/>
      <c r="AB166" s="210"/>
      <c r="AC166" s="210"/>
      <c r="AD166" s="210"/>
      <c r="AE166" s="210"/>
      <c r="AF166" s="210"/>
      <c r="AG166" s="210" t="s">
        <v>193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3">
      <c r="A167" s="234">
        <v>77</v>
      </c>
      <c r="B167" s="235" t="s">
        <v>903</v>
      </c>
      <c r="C167" s="246" t="s">
        <v>904</v>
      </c>
      <c r="D167" s="236" t="s">
        <v>435</v>
      </c>
      <c r="E167" s="237">
        <v>18</v>
      </c>
      <c r="F167" s="238"/>
      <c r="G167" s="239">
        <f>ROUND(E167*F167,2)</f>
        <v>0</v>
      </c>
      <c r="H167" s="238"/>
      <c r="I167" s="239">
        <f>ROUND(E167*H167,2)</f>
        <v>0</v>
      </c>
      <c r="J167" s="238"/>
      <c r="K167" s="239">
        <f>ROUND(E167*J167,2)</f>
        <v>0</v>
      </c>
      <c r="L167" s="239">
        <v>21</v>
      </c>
      <c r="M167" s="239">
        <f>G167*(1+L167/100)</f>
        <v>0</v>
      </c>
      <c r="N167" s="237">
        <v>4.0000000000000002E-4</v>
      </c>
      <c r="O167" s="237">
        <f>ROUND(E167*N167,2)</f>
        <v>0.01</v>
      </c>
      <c r="P167" s="237">
        <v>0</v>
      </c>
      <c r="Q167" s="237">
        <f>ROUND(E167*P167,2)</f>
        <v>0</v>
      </c>
      <c r="R167" s="239"/>
      <c r="S167" s="239" t="s">
        <v>426</v>
      </c>
      <c r="T167" s="240" t="s">
        <v>250</v>
      </c>
      <c r="U167" s="220">
        <v>0</v>
      </c>
      <c r="V167" s="220">
        <f>ROUND(E167*U167,2)</f>
        <v>0</v>
      </c>
      <c r="W167" s="220"/>
      <c r="X167" s="220" t="s">
        <v>500</v>
      </c>
      <c r="Y167" s="220" t="s">
        <v>185</v>
      </c>
      <c r="Z167" s="210"/>
      <c r="AA167" s="210"/>
      <c r="AB167" s="210"/>
      <c r="AC167" s="210"/>
      <c r="AD167" s="210"/>
      <c r="AE167" s="210"/>
      <c r="AF167" s="210"/>
      <c r="AG167" s="210" t="s">
        <v>751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2" x14ac:dyDescent="0.3">
      <c r="A168" s="217"/>
      <c r="B168" s="218"/>
      <c r="C168" s="255"/>
      <c r="D168" s="254"/>
      <c r="E168" s="254"/>
      <c r="F168" s="254"/>
      <c r="G168" s="254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10"/>
      <c r="AA168" s="210"/>
      <c r="AB168" s="210"/>
      <c r="AC168" s="210"/>
      <c r="AD168" s="210"/>
      <c r="AE168" s="210"/>
      <c r="AF168" s="210"/>
      <c r="AG168" s="210" t="s">
        <v>193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3">
      <c r="A169" s="234">
        <v>78</v>
      </c>
      <c r="B169" s="235" t="s">
        <v>905</v>
      </c>
      <c r="C169" s="246" t="s">
        <v>906</v>
      </c>
      <c r="D169" s="236" t="s">
        <v>907</v>
      </c>
      <c r="E169" s="237">
        <v>3</v>
      </c>
      <c r="F169" s="238"/>
      <c r="G169" s="239">
        <f>ROUND(E169*F169,2)</f>
        <v>0</v>
      </c>
      <c r="H169" s="238"/>
      <c r="I169" s="239">
        <f>ROUND(E169*H169,2)</f>
        <v>0</v>
      </c>
      <c r="J169" s="238"/>
      <c r="K169" s="239">
        <f>ROUND(E169*J169,2)</f>
        <v>0</v>
      </c>
      <c r="L169" s="239">
        <v>21</v>
      </c>
      <c r="M169" s="239">
        <f>G169*(1+L169/100)</f>
        <v>0</v>
      </c>
      <c r="N169" s="237">
        <v>1E-3</v>
      </c>
      <c r="O169" s="237">
        <f>ROUND(E169*N169,2)</f>
        <v>0</v>
      </c>
      <c r="P169" s="237">
        <v>0</v>
      </c>
      <c r="Q169" s="237">
        <f>ROUND(E169*P169,2)</f>
        <v>0</v>
      </c>
      <c r="R169" s="239"/>
      <c r="S169" s="239" t="s">
        <v>426</v>
      </c>
      <c r="T169" s="240" t="s">
        <v>250</v>
      </c>
      <c r="U169" s="220">
        <v>0</v>
      </c>
      <c r="V169" s="220">
        <f>ROUND(E169*U169,2)</f>
        <v>0</v>
      </c>
      <c r="W169" s="220"/>
      <c r="X169" s="220" t="s">
        <v>500</v>
      </c>
      <c r="Y169" s="220" t="s">
        <v>185</v>
      </c>
      <c r="Z169" s="210"/>
      <c r="AA169" s="210"/>
      <c r="AB169" s="210"/>
      <c r="AC169" s="210"/>
      <c r="AD169" s="210"/>
      <c r="AE169" s="210"/>
      <c r="AF169" s="210"/>
      <c r="AG169" s="210" t="s">
        <v>751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2" x14ac:dyDescent="0.3">
      <c r="A170" s="217"/>
      <c r="B170" s="218"/>
      <c r="C170" s="255"/>
      <c r="D170" s="254"/>
      <c r="E170" s="254"/>
      <c r="F170" s="254"/>
      <c r="G170" s="254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10"/>
      <c r="AA170" s="210"/>
      <c r="AB170" s="210"/>
      <c r="AC170" s="210"/>
      <c r="AD170" s="210"/>
      <c r="AE170" s="210"/>
      <c r="AF170" s="210"/>
      <c r="AG170" s="210" t="s">
        <v>193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x14ac:dyDescent="0.3">
      <c r="A171" s="227" t="s">
        <v>177</v>
      </c>
      <c r="B171" s="228" t="s">
        <v>143</v>
      </c>
      <c r="C171" s="245" t="s">
        <v>144</v>
      </c>
      <c r="D171" s="229"/>
      <c r="E171" s="230"/>
      <c r="F171" s="231"/>
      <c r="G171" s="231">
        <f>SUMIF(AG172:AG175,"&lt;&gt;NOR",G172:G175)</f>
        <v>0</v>
      </c>
      <c r="H171" s="231"/>
      <c r="I171" s="231">
        <f>SUM(I172:I175)</f>
        <v>0</v>
      </c>
      <c r="J171" s="231"/>
      <c r="K171" s="231">
        <f>SUM(K172:K175)</f>
        <v>0</v>
      </c>
      <c r="L171" s="231"/>
      <c r="M171" s="231">
        <f>SUM(M172:M175)</f>
        <v>0</v>
      </c>
      <c r="N171" s="230"/>
      <c r="O171" s="230">
        <f>SUM(O172:O175)</f>
        <v>0</v>
      </c>
      <c r="P171" s="230"/>
      <c r="Q171" s="230">
        <f>SUM(Q172:Q175)</f>
        <v>0</v>
      </c>
      <c r="R171" s="231"/>
      <c r="S171" s="231"/>
      <c r="T171" s="232"/>
      <c r="U171" s="226"/>
      <c r="V171" s="226">
        <f>SUM(V172:V175)</f>
        <v>0</v>
      </c>
      <c r="W171" s="226"/>
      <c r="X171" s="226"/>
      <c r="Y171" s="226"/>
      <c r="AG171" t="s">
        <v>178</v>
      </c>
    </row>
    <row r="172" spans="1:60" outlineLevel="1" x14ac:dyDescent="0.3">
      <c r="A172" s="234">
        <v>79</v>
      </c>
      <c r="B172" s="235" t="s">
        <v>908</v>
      </c>
      <c r="C172" s="246" t="s">
        <v>909</v>
      </c>
      <c r="D172" s="236" t="s">
        <v>435</v>
      </c>
      <c r="E172" s="237">
        <v>18</v>
      </c>
      <c r="F172" s="238"/>
      <c r="G172" s="239">
        <f>ROUND(E172*F172,2)</f>
        <v>0</v>
      </c>
      <c r="H172" s="238"/>
      <c r="I172" s="239">
        <f>ROUND(E172*H172,2)</f>
        <v>0</v>
      </c>
      <c r="J172" s="238"/>
      <c r="K172" s="239">
        <f>ROUND(E172*J172,2)</f>
        <v>0</v>
      </c>
      <c r="L172" s="239">
        <v>21</v>
      </c>
      <c r="M172" s="239">
        <f>G172*(1+L172/100)</f>
        <v>0</v>
      </c>
      <c r="N172" s="237">
        <v>0</v>
      </c>
      <c r="O172" s="237">
        <f>ROUND(E172*N172,2)</f>
        <v>0</v>
      </c>
      <c r="P172" s="237">
        <v>0</v>
      </c>
      <c r="Q172" s="237">
        <f>ROUND(E172*P172,2)</f>
        <v>0</v>
      </c>
      <c r="R172" s="239"/>
      <c r="S172" s="239" t="s">
        <v>426</v>
      </c>
      <c r="T172" s="240" t="s">
        <v>250</v>
      </c>
      <c r="U172" s="220">
        <v>0</v>
      </c>
      <c r="V172" s="220">
        <f>ROUND(E172*U172,2)</f>
        <v>0</v>
      </c>
      <c r="W172" s="220"/>
      <c r="X172" s="220" t="s">
        <v>478</v>
      </c>
      <c r="Y172" s="220" t="s">
        <v>185</v>
      </c>
      <c r="Z172" s="210"/>
      <c r="AA172" s="210"/>
      <c r="AB172" s="210"/>
      <c r="AC172" s="210"/>
      <c r="AD172" s="210"/>
      <c r="AE172" s="210"/>
      <c r="AF172" s="210"/>
      <c r="AG172" s="210" t="s">
        <v>876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3">
      <c r="A173" s="217"/>
      <c r="B173" s="218"/>
      <c r="C173" s="255"/>
      <c r="D173" s="254"/>
      <c r="E173" s="254"/>
      <c r="F173" s="254"/>
      <c r="G173" s="254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10"/>
      <c r="AA173" s="210"/>
      <c r="AB173" s="210"/>
      <c r="AC173" s="210"/>
      <c r="AD173" s="210"/>
      <c r="AE173" s="210"/>
      <c r="AF173" s="210"/>
      <c r="AG173" s="210" t="s">
        <v>193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3">
      <c r="A174" s="234">
        <v>80</v>
      </c>
      <c r="B174" s="235" t="s">
        <v>910</v>
      </c>
      <c r="C174" s="246" t="s">
        <v>911</v>
      </c>
      <c r="D174" s="236" t="s">
        <v>435</v>
      </c>
      <c r="E174" s="237">
        <v>18</v>
      </c>
      <c r="F174" s="238"/>
      <c r="G174" s="239">
        <f>ROUND(E174*F174,2)</f>
        <v>0</v>
      </c>
      <c r="H174" s="238"/>
      <c r="I174" s="239">
        <f>ROUND(E174*H174,2)</f>
        <v>0</v>
      </c>
      <c r="J174" s="238"/>
      <c r="K174" s="239">
        <f>ROUND(E174*J174,2)</f>
        <v>0</v>
      </c>
      <c r="L174" s="239">
        <v>21</v>
      </c>
      <c r="M174" s="239">
        <f>G174*(1+L174/100)</f>
        <v>0</v>
      </c>
      <c r="N174" s="237">
        <v>1.0000000000000001E-5</v>
      </c>
      <c r="O174" s="237">
        <f>ROUND(E174*N174,2)</f>
        <v>0</v>
      </c>
      <c r="P174" s="237">
        <v>0</v>
      </c>
      <c r="Q174" s="237">
        <f>ROUND(E174*P174,2)</f>
        <v>0</v>
      </c>
      <c r="R174" s="239"/>
      <c r="S174" s="239" t="s">
        <v>426</v>
      </c>
      <c r="T174" s="240" t="s">
        <v>250</v>
      </c>
      <c r="U174" s="220">
        <v>0</v>
      </c>
      <c r="V174" s="220">
        <f>ROUND(E174*U174,2)</f>
        <v>0</v>
      </c>
      <c r="W174" s="220"/>
      <c r="X174" s="220" t="s">
        <v>500</v>
      </c>
      <c r="Y174" s="220" t="s">
        <v>185</v>
      </c>
      <c r="Z174" s="210"/>
      <c r="AA174" s="210"/>
      <c r="AB174" s="210"/>
      <c r="AC174" s="210"/>
      <c r="AD174" s="210"/>
      <c r="AE174" s="210"/>
      <c r="AF174" s="210"/>
      <c r="AG174" s="210" t="s">
        <v>751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3">
      <c r="A175" s="217"/>
      <c r="B175" s="218"/>
      <c r="C175" s="255"/>
      <c r="D175" s="254"/>
      <c r="E175" s="254"/>
      <c r="F175" s="254"/>
      <c r="G175" s="254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10"/>
      <c r="AA175" s="210"/>
      <c r="AB175" s="210"/>
      <c r="AC175" s="210"/>
      <c r="AD175" s="210"/>
      <c r="AE175" s="210"/>
      <c r="AF175" s="210"/>
      <c r="AG175" s="210" t="s">
        <v>193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x14ac:dyDescent="0.3">
      <c r="A176" s="3"/>
      <c r="B176" s="4"/>
      <c r="C176" s="251"/>
      <c r="D176" s="6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AE176">
        <v>12</v>
      </c>
      <c r="AF176">
        <v>21</v>
      </c>
      <c r="AG176" t="s">
        <v>163</v>
      </c>
    </row>
    <row r="177" spans="1:33" x14ac:dyDescent="0.3">
      <c r="A177" s="213"/>
      <c r="B177" s="214" t="s">
        <v>29</v>
      </c>
      <c r="C177" s="252"/>
      <c r="D177" s="215"/>
      <c r="E177" s="216"/>
      <c r="F177" s="216"/>
      <c r="G177" s="233">
        <f>G8+G15+G98+G103+G126+G131+G138+G171</f>
        <v>0</v>
      </c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AE177">
        <f>SUMIF(L7:L175,AE176,G7:G175)</f>
        <v>0</v>
      </c>
      <c r="AF177">
        <f>SUMIF(L7:L175,AF176,G7:G175)</f>
        <v>0</v>
      </c>
      <c r="AG177" t="s">
        <v>472</v>
      </c>
    </row>
    <row r="178" spans="1:33" x14ac:dyDescent="0.3">
      <c r="C178" s="253"/>
      <c r="D178" s="10"/>
      <c r="AG178" t="s">
        <v>474</v>
      </c>
    </row>
    <row r="179" spans="1:33" x14ac:dyDescent="0.3">
      <c r="D179" s="10"/>
    </row>
    <row r="180" spans="1:33" x14ac:dyDescent="0.3">
      <c r="D180" s="10"/>
    </row>
    <row r="181" spans="1:33" x14ac:dyDescent="0.3">
      <c r="D181" s="10"/>
    </row>
    <row r="182" spans="1:33" x14ac:dyDescent="0.3">
      <c r="D182" s="10"/>
    </row>
    <row r="183" spans="1:33" x14ac:dyDescent="0.3">
      <c r="D183" s="10"/>
    </row>
    <row r="184" spans="1:33" x14ac:dyDescent="0.3">
      <c r="D184" s="10"/>
    </row>
    <row r="185" spans="1:33" x14ac:dyDescent="0.3">
      <c r="D185" s="10"/>
    </row>
    <row r="186" spans="1:33" x14ac:dyDescent="0.3">
      <c r="D186" s="10"/>
    </row>
    <row r="187" spans="1:33" x14ac:dyDescent="0.3">
      <c r="D187" s="10"/>
    </row>
    <row r="188" spans="1:33" x14ac:dyDescent="0.3">
      <c r="D188" s="10"/>
    </row>
    <row r="189" spans="1:33" x14ac:dyDescent="0.3">
      <c r="D189" s="10"/>
    </row>
    <row r="190" spans="1:33" x14ac:dyDescent="0.3">
      <c r="D190" s="10"/>
    </row>
    <row r="191" spans="1:33" x14ac:dyDescent="0.3">
      <c r="D191" s="10"/>
    </row>
    <row r="192" spans="1:33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2WXUGb1M/CWNxobKZUwDFJo1XpmgmmUApYv0AQpa4HZB3g2lKmXIwyYt+u/1zKoF1G7wz+f+dJvSNHQ3/jQKJQ==" saltValue="fs1YfjFJA1xc2ON7U2GpHQ==" spinCount="100000" sheet="1" formatRows="0"/>
  <mergeCells count="84">
    <mergeCell ref="C164:G164"/>
    <mergeCell ref="C166:G166"/>
    <mergeCell ref="C168:G168"/>
    <mergeCell ref="C170:G170"/>
    <mergeCell ref="C173:G173"/>
    <mergeCell ref="C175:G175"/>
    <mergeCell ref="C152:G152"/>
    <mergeCell ref="C154:G154"/>
    <mergeCell ref="C156:G156"/>
    <mergeCell ref="C158:G158"/>
    <mergeCell ref="C160:G160"/>
    <mergeCell ref="C162:G162"/>
    <mergeCell ref="C140:G140"/>
    <mergeCell ref="C142:G142"/>
    <mergeCell ref="C144:G144"/>
    <mergeCell ref="C146:G146"/>
    <mergeCell ref="C148:G148"/>
    <mergeCell ref="C150:G150"/>
    <mergeCell ref="C125:G125"/>
    <mergeCell ref="C128:G128"/>
    <mergeCell ref="C130:G130"/>
    <mergeCell ref="C133:G133"/>
    <mergeCell ref="C135:G135"/>
    <mergeCell ref="C137:G137"/>
    <mergeCell ref="C113:G113"/>
    <mergeCell ref="C115:G115"/>
    <mergeCell ref="C117:G117"/>
    <mergeCell ref="C119:G119"/>
    <mergeCell ref="C121:G121"/>
    <mergeCell ref="C123:G123"/>
    <mergeCell ref="C100:G100"/>
    <mergeCell ref="C102:G102"/>
    <mergeCell ref="C105:G105"/>
    <mergeCell ref="C107:G107"/>
    <mergeCell ref="C109:G109"/>
    <mergeCell ref="C111:G111"/>
    <mergeCell ref="C87:G87"/>
    <mergeCell ref="C89:G89"/>
    <mergeCell ref="C91:G91"/>
    <mergeCell ref="C93:G93"/>
    <mergeCell ref="C95:G95"/>
    <mergeCell ref="C97:G97"/>
    <mergeCell ref="C75:G75"/>
    <mergeCell ref="C77:G77"/>
    <mergeCell ref="C79:G79"/>
    <mergeCell ref="C81:G81"/>
    <mergeCell ref="C83:G83"/>
    <mergeCell ref="C85:G85"/>
    <mergeCell ref="C63:G63"/>
    <mergeCell ref="C65:G65"/>
    <mergeCell ref="C67:G67"/>
    <mergeCell ref="C69:G69"/>
    <mergeCell ref="C71:G71"/>
    <mergeCell ref="C73:G73"/>
    <mergeCell ref="C51:G51"/>
    <mergeCell ref="C53:G53"/>
    <mergeCell ref="C55:G55"/>
    <mergeCell ref="C57:G57"/>
    <mergeCell ref="C59:G59"/>
    <mergeCell ref="C61:G61"/>
    <mergeCell ref="C39:G39"/>
    <mergeCell ref="C41:G41"/>
    <mergeCell ref="C43:G43"/>
    <mergeCell ref="C45:G45"/>
    <mergeCell ref="C47:G47"/>
    <mergeCell ref="C49:G49"/>
    <mergeCell ref="C27:G27"/>
    <mergeCell ref="C29:G29"/>
    <mergeCell ref="C31:G31"/>
    <mergeCell ref="C33:G33"/>
    <mergeCell ref="C35:G35"/>
    <mergeCell ref="C37:G37"/>
    <mergeCell ref="C14:G14"/>
    <mergeCell ref="C17:G17"/>
    <mergeCell ref="C19:G19"/>
    <mergeCell ref="C21:G21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77F4F-A1AE-4251-B2A3-92D3F0E5186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2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67</v>
      </c>
      <c r="C3" s="199" t="s">
        <v>68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70</v>
      </c>
      <c r="C4" s="202" t="s">
        <v>71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113</v>
      </c>
      <c r="C8" s="245" t="s">
        <v>114</v>
      </c>
      <c r="D8" s="229"/>
      <c r="E8" s="230"/>
      <c r="F8" s="231"/>
      <c r="G8" s="231">
        <f>SUMIF(AG9:AG32,"&lt;&gt;NOR",G9:G32)</f>
        <v>0</v>
      </c>
      <c r="H8" s="231"/>
      <c r="I8" s="231">
        <f>SUM(I9:I32)</f>
        <v>0</v>
      </c>
      <c r="J8" s="231"/>
      <c r="K8" s="231">
        <f>SUM(K9:K32)</f>
        <v>0</v>
      </c>
      <c r="L8" s="231"/>
      <c r="M8" s="231">
        <f>SUM(M9:M32)</f>
        <v>0</v>
      </c>
      <c r="N8" s="230"/>
      <c r="O8" s="230">
        <f>SUM(O9:O32)</f>
        <v>0.28000000000000003</v>
      </c>
      <c r="P8" s="230"/>
      <c r="Q8" s="230">
        <f>SUM(Q9:Q32)</f>
        <v>0</v>
      </c>
      <c r="R8" s="231"/>
      <c r="S8" s="231"/>
      <c r="T8" s="232"/>
      <c r="U8" s="226"/>
      <c r="V8" s="226">
        <f>SUM(V9:V32)</f>
        <v>0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835</v>
      </c>
      <c r="C9" s="246" t="s">
        <v>836</v>
      </c>
      <c r="D9" s="236" t="s">
        <v>435</v>
      </c>
      <c r="E9" s="237">
        <v>10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426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478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488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55"/>
      <c r="D10" s="254"/>
      <c r="E10" s="254"/>
      <c r="F10" s="254"/>
      <c r="G10" s="254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3">
      <c r="A11" s="234">
        <v>2</v>
      </c>
      <c r="B11" s="235" t="s">
        <v>912</v>
      </c>
      <c r="C11" s="246" t="s">
        <v>913</v>
      </c>
      <c r="D11" s="236" t="s">
        <v>327</v>
      </c>
      <c r="E11" s="237">
        <v>580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9"/>
      <c r="S11" s="239" t="s">
        <v>426</v>
      </c>
      <c r="T11" s="240" t="s">
        <v>250</v>
      </c>
      <c r="U11" s="220">
        <v>0</v>
      </c>
      <c r="V11" s="220">
        <f>ROUND(E11*U11,2)</f>
        <v>0</v>
      </c>
      <c r="W11" s="220"/>
      <c r="X11" s="220" t="s">
        <v>478</v>
      </c>
      <c r="Y11" s="220" t="s">
        <v>185</v>
      </c>
      <c r="Z11" s="210"/>
      <c r="AA11" s="210"/>
      <c r="AB11" s="210"/>
      <c r="AC11" s="210"/>
      <c r="AD11" s="210"/>
      <c r="AE11" s="210"/>
      <c r="AF11" s="210"/>
      <c r="AG11" s="210" t="s">
        <v>488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5"/>
      <c r="D12" s="254"/>
      <c r="E12" s="254"/>
      <c r="F12" s="254"/>
      <c r="G12" s="254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3">
      <c r="A13" s="234">
        <v>3</v>
      </c>
      <c r="B13" s="235" t="s">
        <v>914</v>
      </c>
      <c r="C13" s="246" t="s">
        <v>915</v>
      </c>
      <c r="D13" s="236" t="s">
        <v>435</v>
      </c>
      <c r="E13" s="237">
        <v>2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/>
      <c r="S13" s="239" t="s">
        <v>426</v>
      </c>
      <c r="T13" s="240" t="s">
        <v>250</v>
      </c>
      <c r="U13" s="220">
        <v>0</v>
      </c>
      <c r="V13" s="220">
        <f>ROUND(E13*U13,2)</f>
        <v>0</v>
      </c>
      <c r="W13" s="220"/>
      <c r="X13" s="220" t="s">
        <v>478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488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5"/>
      <c r="D14" s="254"/>
      <c r="E14" s="254"/>
      <c r="F14" s="254"/>
      <c r="G14" s="254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0.6" outlineLevel="1" x14ac:dyDescent="0.3">
      <c r="A15" s="234">
        <v>4</v>
      </c>
      <c r="B15" s="235" t="s">
        <v>916</v>
      </c>
      <c r="C15" s="246" t="s">
        <v>917</v>
      </c>
      <c r="D15" s="236" t="s">
        <v>435</v>
      </c>
      <c r="E15" s="237">
        <v>10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426</v>
      </c>
      <c r="T15" s="240" t="s">
        <v>250</v>
      </c>
      <c r="U15" s="220">
        <v>0</v>
      </c>
      <c r="V15" s="220">
        <f>ROUND(E15*U15,2)</f>
        <v>0</v>
      </c>
      <c r="W15" s="220"/>
      <c r="X15" s="220" t="s">
        <v>478</v>
      </c>
      <c r="Y15" s="220" t="s">
        <v>185</v>
      </c>
      <c r="Z15" s="210"/>
      <c r="AA15" s="210"/>
      <c r="AB15" s="210"/>
      <c r="AC15" s="210"/>
      <c r="AD15" s="210"/>
      <c r="AE15" s="210"/>
      <c r="AF15" s="210"/>
      <c r="AG15" s="210" t="s">
        <v>488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55"/>
      <c r="D16" s="254"/>
      <c r="E16" s="254"/>
      <c r="F16" s="254"/>
      <c r="G16" s="254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3">
      <c r="A17" s="234">
        <v>5</v>
      </c>
      <c r="B17" s="235" t="s">
        <v>918</v>
      </c>
      <c r="C17" s="246" t="s">
        <v>919</v>
      </c>
      <c r="D17" s="236" t="s">
        <v>841</v>
      </c>
      <c r="E17" s="237">
        <v>0.57999999999999996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/>
      <c r="S17" s="239" t="s">
        <v>426</v>
      </c>
      <c r="T17" s="240" t="s">
        <v>250</v>
      </c>
      <c r="U17" s="220">
        <v>0</v>
      </c>
      <c r="V17" s="220">
        <f>ROUND(E17*U17,2)</f>
        <v>0</v>
      </c>
      <c r="W17" s="220"/>
      <c r="X17" s="220" t="s">
        <v>478</v>
      </c>
      <c r="Y17" s="220" t="s">
        <v>185</v>
      </c>
      <c r="Z17" s="210"/>
      <c r="AA17" s="210"/>
      <c r="AB17" s="210"/>
      <c r="AC17" s="210"/>
      <c r="AD17" s="210"/>
      <c r="AE17" s="210"/>
      <c r="AF17" s="210"/>
      <c r="AG17" s="210" t="s">
        <v>488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3">
      <c r="A18" s="217"/>
      <c r="B18" s="218"/>
      <c r="C18" s="255"/>
      <c r="D18" s="254"/>
      <c r="E18" s="254"/>
      <c r="F18" s="254"/>
      <c r="G18" s="254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193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3">
      <c r="A19" s="234">
        <v>6</v>
      </c>
      <c r="B19" s="235" t="s">
        <v>920</v>
      </c>
      <c r="C19" s="246" t="s">
        <v>921</v>
      </c>
      <c r="D19" s="236" t="s">
        <v>435</v>
      </c>
      <c r="E19" s="237">
        <v>5</v>
      </c>
      <c r="F19" s="238"/>
      <c r="G19" s="239">
        <f>ROUND(E19*F19,2)</f>
        <v>0</v>
      </c>
      <c r="H19" s="238"/>
      <c r="I19" s="239">
        <f>ROUND(E19*H19,2)</f>
        <v>0</v>
      </c>
      <c r="J19" s="238"/>
      <c r="K19" s="239">
        <f>ROUND(E19*J19,2)</f>
        <v>0</v>
      </c>
      <c r="L19" s="239">
        <v>21</v>
      </c>
      <c r="M19" s="239">
        <f>G19*(1+L19/100)</f>
        <v>0</v>
      </c>
      <c r="N19" s="237">
        <v>0</v>
      </c>
      <c r="O19" s="237">
        <f>ROUND(E19*N19,2)</f>
        <v>0</v>
      </c>
      <c r="P19" s="237">
        <v>0</v>
      </c>
      <c r="Q19" s="237">
        <f>ROUND(E19*P19,2)</f>
        <v>0</v>
      </c>
      <c r="R19" s="239"/>
      <c r="S19" s="239" t="s">
        <v>426</v>
      </c>
      <c r="T19" s="240" t="s">
        <v>250</v>
      </c>
      <c r="U19" s="220">
        <v>0</v>
      </c>
      <c r="V19" s="220">
        <f>ROUND(E19*U19,2)</f>
        <v>0</v>
      </c>
      <c r="W19" s="220"/>
      <c r="X19" s="220" t="s">
        <v>478</v>
      </c>
      <c r="Y19" s="220" t="s">
        <v>185</v>
      </c>
      <c r="Z19" s="210"/>
      <c r="AA19" s="210"/>
      <c r="AB19" s="210"/>
      <c r="AC19" s="210"/>
      <c r="AD19" s="210"/>
      <c r="AE19" s="210"/>
      <c r="AF19" s="210"/>
      <c r="AG19" s="210" t="s">
        <v>488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5"/>
      <c r="D20" s="254"/>
      <c r="E20" s="254"/>
      <c r="F20" s="254"/>
      <c r="G20" s="254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7</v>
      </c>
      <c r="B21" s="235" t="s">
        <v>922</v>
      </c>
      <c r="C21" s="246" t="s">
        <v>923</v>
      </c>
      <c r="D21" s="236" t="s">
        <v>435</v>
      </c>
      <c r="E21" s="237">
        <v>6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/>
      <c r="S21" s="239" t="s">
        <v>426</v>
      </c>
      <c r="T21" s="240" t="s">
        <v>250</v>
      </c>
      <c r="U21" s="220">
        <v>0</v>
      </c>
      <c r="V21" s="220">
        <f>ROUND(E21*U21,2)</f>
        <v>0</v>
      </c>
      <c r="W21" s="220"/>
      <c r="X21" s="220" t="s">
        <v>478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488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55"/>
      <c r="D22" s="254"/>
      <c r="E22" s="254"/>
      <c r="F22" s="254"/>
      <c r="G22" s="254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3">
      <c r="A23" s="234">
        <v>8</v>
      </c>
      <c r="B23" s="235" t="s">
        <v>924</v>
      </c>
      <c r="C23" s="246" t="s">
        <v>925</v>
      </c>
      <c r="D23" s="236" t="s">
        <v>327</v>
      </c>
      <c r="E23" s="237">
        <v>696</v>
      </c>
      <c r="F23" s="238"/>
      <c r="G23" s="239">
        <f>ROUND(E23*F23,2)</f>
        <v>0</v>
      </c>
      <c r="H23" s="238"/>
      <c r="I23" s="239">
        <f>ROUND(E23*H23,2)</f>
        <v>0</v>
      </c>
      <c r="J23" s="238"/>
      <c r="K23" s="239">
        <f>ROUND(E23*J23,2)</f>
        <v>0</v>
      </c>
      <c r="L23" s="239">
        <v>21</v>
      </c>
      <c r="M23" s="239">
        <f>G23*(1+L23/100)</f>
        <v>0</v>
      </c>
      <c r="N23" s="237">
        <v>4.0000000000000002E-4</v>
      </c>
      <c r="O23" s="237">
        <f>ROUND(E23*N23,2)</f>
        <v>0.28000000000000003</v>
      </c>
      <c r="P23" s="237">
        <v>0</v>
      </c>
      <c r="Q23" s="237">
        <f>ROUND(E23*P23,2)</f>
        <v>0</v>
      </c>
      <c r="R23" s="239"/>
      <c r="S23" s="239" t="s">
        <v>426</v>
      </c>
      <c r="T23" s="240" t="s">
        <v>250</v>
      </c>
      <c r="U23" s="220">
        <v>0</v>
      </c>
      <c r="V23" s="220">
        <f>ROUND(E23*U23,2)</f>
        <v>0</v>
      </c>
      <c r="W23" s="220"/>
      <c r="X23" s="220" t="s">
        <v>500</v>
      </c>
      <c r="Y23" s="220" t="s">
        <v>185</v>
      </c>
      <c r="Z23" s="210"/>
      <c r="AA23" s="210"/>
      <c r="AB23" s="210"/>
      <c r="AC23" s="210"/>
      <c r="AD23" s="210"/>
      <c r="AE23" s="210"/>
      <c r="AF23" s="210"/>
      <c r="AG23" s="210" t="s">
        <v>751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3">
      <c r="A24" s="217"/>
      <c r="B24" s="218"/>
      <c r="C24" s="255"/>
      <c r="D24" s="254"/>
      <c r="E24" s="254"/>
      <c r="F24" s="254"/>
      <c r="G24" s="254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3">
      <c r="A25" s="234">
        <v>9</v>
      </c>
      <c r="B25" s="235" t="s">
        <v>926</v>
      </c>
      <c r="C25" s="246" t="s">
        <v>927</v>
      </c>
      <c r="D25" s="236" t="s">
        <v>435</v>
      </c>
      <c r="E25" s="237">
        <v>6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1.6000000000000001E-4</v>
      </c>
      <c r="O25" s="237">
        <f>ROUND(E25*N25,2)</f>
        <v>0</v>
      </c>
      <c r="P25" s="237">
        <v>0</v>
      </c>
      <c r="Q25" s="237">
        <f>ROUND(E25*P25,2)</f>
        <v>0</v>
      </c>
      <c r="R25" s="239"/>
      <c r="S25" s="239" t="s">
        <v>426</v>
      </c>
      <c r="T25" s="240" t="s">
        <v>250</v>
      </c>
      <c r="U25" s="220">
        <v>0</v>
      </c>
      <c r="V25" s="220">
        <f>ROUND(E25*U25,2)</f>
        <v>0</v>
      </c>
      <c r="W25" s="220"/>
      <c r="X25" s="220" t="s">
        <v>500</v>
      </c>
      <c r="Y25" s="220" t="s">
        <v>185</v>
      </c>
      <c r="Z25" s="210"/>
      <c r="AA25" s="210"/>
      <c r="AB25" s="210"/>
      <c r="AC25" s="210"/>
      <c r="AD25" s="210"/>
      <c r="AE25" s="210"/>
      <c r="AF25" s="210"/>
      <c r="AG25" s="210" t="s">
        <v>751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5"/>
      <c r="D26" s="254"/>
      <c r="E26" s="254"/>
      <c r="F26" s="254"/>
      <c r="G26" s="254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3">
      <c r="A27" s="234">
        <v>10</v>
      </c>
      <c r="B27" s="235" t="s">
        <v>928</v>
      </c>
      <c r="C27" s="246" t="s">
        <v>929</v>
      </c>
      <c r="D27" s="236" t="s">
        <v>435</v>
      </c>
      <c r="E27" s="237">
        <v>5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4.4999999999999999E-4</v>
      </c>
      <c r="O27" s="237">
        <f>ROUND(E27*N27,2)</f>
        <v>0</v>
      </c>
      <c r="P27" s="237">
        <v>0</v>
      </c>
      <c r="Q27" s="237">
        <f>ROUND(E27*P27,2)</f>
        <v>0</v>
      </c>
      <c r="R27" s="239"/>
      <c r="S27" s="239" t="s">
        <v>426</v>
      </c>
      <c r="T27" s="240" t="s">
        <v>250</v>
      </c>
      <c r="U27" s="220">
        <v>0</v>
      </c>
      <c r="V27" s="220">
        <f>ROUND(E27*U27,2)</f>
        <v>0</v>
      </c>
      <c r="W27" s="220"/>
      <c r="X27" s="220" t="s">
        <v>500</v>
      </c>
      <c r="Y27" s="220" t="s">
        <v>185</v>
      </c>
      <c r="Z27" s="210"/>
      <c r="AA27" s="210"/>
      <c r="AB27" s="210"/>
      <c r="AC27" s="210"/>
      <c r="AD27" s="210"/>
      <c r="AE27" s="210"/>
      <c r="AF27" s="210"/>
      <c r="AG27" s="210" t="s">
        <v>751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55"/>
      <c r="D28" s="254"/>
      <c r="E28" s="254"/>
      <c r="F28" s="254"/>
      <c r="G28" s="254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3">
      <c r="A29" s="234">
        <v>11</v>
      </c>
      <c r="B29" s="235" t="s">
        <v>930</v>
      </c>
      <c r="C29" s="246" t="s">
        <v>931</v>
      </c>
      <c r="D29" s="236" t="s">
        <v>435</v>
      </c>
      <c r="E29" s="237">
        <v>10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3.4000000000000002E-4</v>
      </c>
      <c r="O29" s="237">
        <f>ROUND(E29*N29,2)</f>
        <v>0</v>
      </c>
      <c r="P29" s="237">
        <v>0</v>
      </c>
      <c r="Q29" s="237">
        <f>ROUND(E29*P29,2)</f>
        <v>0</v>
      </c>
      <c r="R29" s="239"/>
      <c r="S29" s="239" t="s">
        <v>426</v>
      </c>
      <c r="T29" s="240" t="s">
        <v>250</v>
      </c>
      <c r="U29" s="220">
        <v>0</v>
      </c>
      <c r="V29" s="220">
        <f>ROUND(E29*U29,2)</f>
        <v>0</v>
      </c>
      <c r="W29" s="220"/>
      <c r="X29" s="220" t="s">
        <v>500</v>
      </c>
      <c r="Y29" s="220" t="s">
        <v>185</v>
      </c>
      <c r="Z29" s="210"/>
      <c r="AA29" s="210"/>
      <c r="AB29" s="210"/>
      <c r="AC29" s="210"/>
      <c r="AD29" s="210"/>
      <c r="AE29" s="210"/>
      <c r="AF29" s="210"/>
      <c r="AG29" s="210" t="s">
        <v>751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3">
      <c r="A30" s="217"/>
      <c r="B30" s="218"/>
      <c r="C30" s="255"/>
      <c r="D30" s="254"/>
      <c r="E30" s="254"/>
      <c r="F30" s="254"/>
      <c r="G30" s="254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193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3">
      <c r="A31" s="234">
        <v>12</v>
      </c>
      <c r="B31" s="235" t="s">
        <v>932</v>
      </c>
      <c r="C31" s="246" t="s">
        <v>933</v>
      </c>
      <c r="D31" s="236" t="s">
        <v>435</v>
      </c>
      <c r="E31" s="237">
        <v>10</v>
      </c>
      <c r="F31" s="238"/>
      <c r="G31" s="239">
        <f>ROUND(E31*F31,2)</f>
        <v>0</v>
      </c>
      <c r="H31" s="238"/>
      <c r="I31" s="239">
        <f>ROUND(E31*H31,2)</f>
        <v>0</v>
      </c>
      <c r="J31" s="238"/>
      <c r="K31" s="239">
        <f>ROUND(E31*J31,2)</f>
        <v>0</v>
      </c>
      <c r="L31" s="239">
        <v>21</v>
      </c>
      <c r="M31" s="239">
        <f>G31*(1+L31/100)</f>
        <v>0</v>
      </c>
      <c r="N31" s="237">
        <v>0</v>
      </c>
      <c r="O31" s="237">
        <f>ROUND(E31*N31,2)</f>
        <v>0</v>
      </c>
      <c r="P31" s="237">
        <v>0</v>
      </c>
      <c r="Q31" s="237">
        <f>ROUND(E31*P31,2)</f>
        <v>0</v>
      </c>
      <c r="R31" s="239"/>
      <c r="S31" s="239" t="s">
        <v>426</v>
      </c>
      <c r="T31" s="240" t="s">
        <v>250</v>
      </c>
      <c r="U31" s="220">
        <v>0</v>
      </c>
      <c r="V31" s="220">
        <f>ROUND(E31*U31,2)</f>
        <v>0</v>
      </c>
      <c r="W31" s="220"/>
      <c r="X31" s="220" t="s">
        <v>500</v>
      </c>
      <c r="Y31" s="220" t="s">
        <v>185</v>
      </c>
      <c r="Z31" s="210"/>
      <c r="AA31" s="210"/>
      <c r="AB31" s="210"/>
      <c r="AC31" s="210"/>
      <c r="AD31" s="210"/>
      <c r="AE31" s="210"/>
      <c r="AF31" s="210"/>
      <c r="AG31" s="210" t="s">
        <v>751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55"/>
      <c r="D32" s="254"/>
      <c r="E32" s="254"/>
      <c r="F32" s="254"/>
      <c r="G32" s="254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33" x14ac:dyDescent="0.3">
      <c r="A33" s="3"/>
      <c r="B33" s="4"/>
      <c r="C33" s="251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163</v>
      </c>
    </row>
    <row r="34" spans="1:33" x14ac:dyDescent="0.3">
      <c r="A34" s="213"/>
      <c r="B34" s="214" t="s">
        <v>29</v>
      </c>
      <c r="C34" s="252"/>
      <c r="D34" s="215"/>
      <c r="E34" s="216"/>
      <c r="F34" s="216"/>
      <c r="G34" s="233">
        <f>G8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472</v>
      </c>
    </row>
    <row r="35" spans="1:33" x14ac:dyDescent="0.3">
      <c r="C35" s="253"/>
      <c r="D35" s="10"/>
      <c r="AG35" t="s">
        <v>474</v>
      </c>
    </row>
    <row r="36" spans="1:33" x14ac:dyDescent="0.3">
      <c r="D36" s="10"/>
    </row>
    <row r="37" spans="1:33" x14ac:dyDescent="0.3">
      <c r="D37" s="10"/>
    </row>
    <row r="38" spans="1:33" x14ac:dyDescent="0.3">
      <c r="D38" s="10"/>
    </row>
    <row r="39" spans="1:33" x14ac:dyDescent="0.3">
      <c r="D39" s="10"/>
    </row>
    <row r="40" spans="1:33" x14ac:dyDescent="0.3">
      <c r="D40" s="10"/>
    </row>
    <row r="41" spans="1:33" x14ac:dyDescent="0.3">
      <c r="D41" s="10"/>
    </row>
    <row r="42" spans="1:33" x14ac:dyDescent="0.3">
      <c r="D42" s="10"/>
    </row>
    <row r="43" spans="1:33" x14ac:dyDescent="0.3">
      <c r="D43" s="10"/>
    </row>
    <row r="44" spans="1:33" x14ac:dyDescent="0.3">
      <c r="D44" s="10"/>
    </row>
    <row r="45" spans="1:33" x14ac:dyDescent="0.3">
      <c r="D45" s="10"/>
    </row>
    <row r="46" spans="1:33" x14ac:dyDescent="0.3">
      <c r="D46" s="10"/>
    </row>
    <row r="47" spans="1:33" x14ac:dyDescent="0.3">
      <c r="D47" s="10"/>
    </row>
    <row r="48" spans="1:33" x14ac:dyDescent="0.3">
      <c r="D48" s="10"/>
    </row>
    <row r="49" spans="4:4" x14ac:dyDescent="0.3">
      <c r="D49" s="10"/>
    </row>
    <row r="50" spans="4:4" x14ac:dyDescent="0.3">
      <c r="D50" s="10"/>
    </row>
    <row r="51" spans="4:4" x14ac:dyDescent="0.3">
      <c r="D51" s="10"/>
    </row>
    <row r="52" spans="4:4" x14ac:dyDescent="0.3">
      <c r="D52" s="10"/>
    </row>
    <row r="53" spans="4:4" x14ac:dyDescent="0.3">
      <c r="D53" s="10"/>
    </row>
    <row r="54" spans="4:4" x14ac:dyDescent="0.3">
      <c r="D54" s="10"/>
    </row>
    <row r="55" spans="4:4" x14ac:dyDescent="0.3">
      <c r="D55" s="10"/>
    </row>
    <row r="56" spans="4:4" x14ac:dyDescent="0.3">
      <c r="D56" s="10"/>
    </row>
    <row r="57" spans="4:4" x14ac:dyDescent="0.3">
      <c r="D57" s="10"/>
    </row>
    <row r="58" spans="4:4" x14ac:dyDescent="0.3">
      <c r="D58" s="10"/>
    </row>
    <row r="59" spans="4:4" x14ac:dyDescent="0.3">
      <c r="D59" s="10"/>
    </row>
    <row r="60" spans="4:4" x14ac:dyDescent="0.3">
      <c r="D60" s="10"/>
    </row>
    <row r="61" spans="4:4" x14ac:dyDescent="0.3">
      <c r="D61" s="10"/>
    </row>
    <row r="62" spans="4:4" x14ac:dyDescent="0.3">
      <c r="D62" s="10"/>
    </row>
    <row r="63" spans="4:4" x14ac:dyDescent="0.3">
      <c r="D63" s="10"/>
    </row>
    <row r="64" spans="4:4" x14ac:dyDescent="0.3">
      <c r="D64" s="10"/>
    </row>
    <row r="65" spans="4:4" x14ac:dyDescent="0.3">
      <c r="D65" s="10"/>
    </row>
    <row r="66" spans="4:4" x14ac:dyDescent="0.3">
      <c r="D66" s="10"/>
    </row>
    <row r="67" spans="4:4" x14ac:dyDescent="0.3">
      <c r="D67" s="10"/>
    </row>
    <row r="68" spans="4:4" x14ac:dyDescent="0.3">
      <c r="D68" s="10"/>
    </row>
    <row r="69" spans="4:4" x14ac:dyDescent="0.3">
      <c r="D69" s="10"/>
    </row>
    <row r="70" spans="4:4" x14ac:dyDescent="0.3">
      <c r="D70" s="10"/>
    </row>
    <row r="71" spans="4:4" x14ac:dyDescent="0.3">
      <c r="D71" s="10"/>
    </row>
    <row r="72" spans="4:4" x14ac:dyDescent="0.3">
      <c r="D72" s="10"/>
    </row>
    <row r="73" spans="4:4" x14ac:dyDescent="0.3">
      <c r="D73" s="10"/>
    </row>
    <row r="74" spans="4:4" x14ac:dyDescent="0.3">
      <c r="D74" s="10"/>
    </row>
    <row r="75" spans="4:4" x14ac:dyDescent="0.3">
      <c r="D75" s="10"/>
    </row>
    <row r="76" spans="4:4" x14ac:dyDescent="0.3">
      <c r="D76" s="10"/>
    </row>
    <row r="77" spans="4:4" x14ac:dyDescent="0.3">
      <c r="D77" s="10"/>
    </row>
    <row r="78" spans="4:4" x14ac:dyDescent="0.3">
      <c r="D78" s="10"/>
    </row>
    <row r="79" spans="4:4" x14ac:dyDescent="0.3">
      <c r="D79" s="10"/>
    </row>
    <row r="80" spans="4:4" x14ac:dyDescent="0.3">
      <c r="D80" s="10"/>
    </row>
    <row r="81" spans="4:4" x14ac:dyDescent="0.3">
      <c r="D81" s="10"/>
    </row>
    <row r="82" spans="4:4" x14ac:dyDescent="0.3">
      <c r="D82" s="10"/>
    </row>
    <row r="83" spans="4:4" x14ac:dyDescent="0.3">
      <c r="D83" s="10"/>
    </row>
    <row r="84" spans="4:4" x14ac:dyDescent="0.3">
      <c r="D84" s="10"/>
    </row>
    <row r="85" spans="4:4" x14ac:dyDescent="0.3">
      <c r="D85" s="10"/>
    </row>
    <row r="86" spans="4:4" x14ac:dyDescent="0.3">
      <c r="D86" s="10"/>
    </row>
    <row r="87" spans="4:4" x14ac:dyDescent="0.3">
      <c r="D87" s="10"/>
    </row>
    <row r="88" spans="4:4" x14ac:dyDescent="0.3">
      <c r="D88" s="10"/>
    </row>
    <row r="89" spans="4:4" x14ac:dyDescent="0.3">
      <c r="D89" s="10"/>
    </row>
    <row r="90" spans="4:4" x14ac:dyDescent="0.3">
      <c r="D90" s="10"/>
    </row>
    <row r="91" spans="4:4" x14ac:dyDescent="0.3">
      <c r="D91" s="10"/>
    </row>
    <row r="92" spans="4:4" x14ac:dyDescent="0.3">
      <c r="D92" s="10"/>
    </row>
    <row r="93" spans="4:4" x14ac:dyDescent="0.3">
      <c r="D93" s="10"/>
    </row>
    <row r="94" spans="4:4" x14ac:dyDescent="0.3">
      <c r="D94" s="10"/>
    </row>
    <row r="95" spans="4:4" x14ac:dyDescent="0.3">
      <c r="D95" s="10"/>
    </row>
    <row r="96" spans="4:4" x14ac:dyDescent="0.3">
      <c r="D96" s="10"/>
    </row>
    <row r="97" spans="4:4" x14ac:dyDescent="0.3">
      <c r="D97" s="10"/>
    </row>
    <row r="98" spans="4:4" x14ac:dyDescent="0.3">
      <c r="D98" s="10"/>
    </row>
    <row r="99" spans="4:4" x14ac:dyDescent="0.3">
      <c r="D99" s="10"/>
    </row>
    <row r="100" spans="4:4" x14ac:dyDescent="0.3">
      <c r="D100" s="10"/>
    </row>
    <row r="101" spans="4:4" x14ac:dyDescent="0.3">
      <c r="D101" s="10"/>
    </row>
    <row r="102" spans="4:4" x14ac:dyDescent="0.3">
      <c r="D102" s="10"/>
    </row>
    <row r="103" spans="4:4" x14ac:dyDescent="0.3">
      <c r="D103" s="10"/>
    </row>
    <row r="104" spans="4:4" x14ac:dyDescent="0.3">
      <c r="D104" s="10"/>
    </row>
    <row r="105" spans="4:4" x14ac:dyDescent="0.3">
      <c r="D105" s="10"/>
    </row>
    <row r="106" spans="4:4" x14ac:dyDescent="0.3">
      <c r="D106" s="10"/>
    </row>
    <row r="107" spans="4:4" x14ac:dyDescent="0.3">
      <c r="D107" s="10"/>
    </row>
    <row r="108" spans="4:4" x14ac:dyDescent="0.3">
      <c r="D108" s="10"/>
    </row>
    <row r="109" spans="4:4" x14ac:dyDescent="0.3">
      <c r="D109" s="10"/>
    </row>
    <row r="110" spans="4:4" x14ac:dyDescent="0.3">
      <c r="D110" s="10"/>
    </row>
    <row r="111" spans="4:4" x14ac:dyDescent="0.3">
      <c r="D111" s="10"/>
    </row>
    <row r="112" spans="4:4" x14ac:dyDescent="0.3">
      <c r="D112" s="10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s5xT6B2v1R5Ry8t+aqShaNIm2T1fD0kA7VhZy/BFxtD4bl/9a8wT7d7raFz9Ocgavr/WnRYbpHC4+0aQJ3/K2g==" saltValue="bLIhV4pDzY1gRvs6W79QHg==" spinCount="100000" sheet="1" formatRows="0"/>
  <mergeCells count="16">
    <mergeCell ref="C26:G26"/>
    <mergeCell ref="C28:G28"/>
    <mergeCell ref="C30:G30"/>
    <mergeCell ref="C32:G32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BABF8-E214-4E33-B825-1E55BBD3CBE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2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67</v>
      </c>
      <c r="C3" s="199" t="s">
        <v>68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72</v>
      </c>
      <c r="C4" s="202" t="s">
        <v>73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SUMIF(AG9:AG40,"&lt;&gt;NOR",G9:G40)</f>
        <v>0</v>
      </c>
      <c r="H8" s="231"/>
      <c r="I8" s="231">
        <f>SUM(I9:I40)</f>
        <v>0</v>
      </c>
      <c r="J8" s="231"/>
      <c r="K8" s="231">
        <f>SUM(K9:K40)</f>
        <v>0</v>
      </c>
      <c r="L8" s="231"/>
      <c r="M8" s="231">
        <f>SUM(M9:M40)</f>
        <v>0</v>
      </c>
      <c r="N8" s="230"/>
      <c r="O8" s="230">
        <f>SUM(O9:O40)</f>
        <v>0.27</v>
      </c>
      <c r="P8" s="230"/>
      <c r="Q8" s="230">
        <f>SUM(Q9:Q40)</f>
        <v>0</v>
      </c>
      <c r="R8" s="231"/>
      <c r="S8" s="231"/>
      <c r="T8" s="232"/>
      <c r="U8" s="226"/>
      <c r="V8" s="226">
        <f>SUM(V9:V40)</f>
        <v>0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745</v>
      </c>
      <c r="C9" s="246" t="s">
        <v>746</v>
      </c>
      <c r="D9" s="236" t="s">
        <v>327</v>
      </c>
      <c r="E9" s="237">
        <v>200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5.5999999999999995E-4</v>
      </c>
      <c r="O9" s="237">
        <f>ROUND(E9*N9,2)</f>
        <v>0.11</v>
      </c>
      <c r="P9" s="237">
        <v>0</v>
      </c>
      <c r="Q9" s="237">
        <f>ROUND(E9*P9,2)</f>
        <v>0</v>
      </c>
      <c r="R9" s="239"/>
      <c r="S9" s="239" t="s">
        <v>426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478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488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55"/>
      <c r="D10" s="254"/>
      <c r="E10" s="254"/>
      <c r="F10" s="254"/>
      <c r="G10" s="254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3">
      <c r="A11" s="234">
        <v>2</v>
      </c>
      <c r="B11" s="235" t="s">
        <v>747</v>
      </c>
      <c r="C11" s="246" t="s">
        <v>748</v>
      </c>
      <c r="D11" s="236" t="s">
        <v>327</v>
      </c>
      <c r="E11" s="237">
        <v>200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9"/>
      <c r="S11" s="239" t="s">
        <v>426</v>
      </c>
      <c r="T11" s="240" t="s">
        <v>250</v>
      </c>
      <c r="U11" s="220">
        <v>0</v>
      </c>
      <c r="V11" s="220">
        <f>ROUND(E11*U11,2)</f>
        <v>0</v>
      </c>
      <c r="W11" s="220"/>
      <c r="X11" s="220" t="s">
        <v>478</v>
      </c>
      <c r="Y11" s="220" t="s">
        <v>185</v>
      </c>
      <c r="Z11" s="210"/>
      <c r="AA11" s="210"/>
      <c r="AB11" s="210"/>
      <c r="AC11" s="210"/>
      <c r="AD11" s="210"/>
      <c r="AE11" s="210"/>
      <c r="AF11" s="210"/>
      <c r="AG11" s="210" t="s">
        <v>488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5"/>
      <c r="D12" s="254"/>
      <c r="E12" s="254"/>
      <c r="F12" s="254"/>
      <c r="G12" s="254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0.6" outlineLevel="1" x14ac:dyDescent="0.3">
      <c r="A13" s="234">
        <v>3</v>
      </c>
      <c r="B13" s="235" t="s">
        <v>934</v>
      </c>
      <c r="C13" s="246" t="s">
        <v>935</v>
      </c>
      <c r="D13" s="236" t="s">
        <v>249</v>
      </c>
      <c r="E13" s="237">
        <v>85.32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/>
      <c r="S13" s="239" t="s">
        <v>426</v>
      </c>
      <c r="T13" s="240" t="s">
        <v>250</v>
      </c>
      <c r="U13" s="220">
        <v>0</v>
      </c>
      <c r="V13" s="220">
        <f>ROUND(E13*U13,2)</f>
        <v>0</v>
      </c>
      <c r="W13" s="220"/>
      <c r="X13" s="220" t="s">
        <v>478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488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5"/>
      <c r="D14" s="254"/>
      <c r="E14" s="254"/>
      <c r="F14" s="254"/>
      <c r="G14" s="254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3">
      <c r="A15" s="234">
        <v>4</v>
      </c>
      <c r="B15" s="235" t="s">
        <v>936</v>
      </c>
      <c r="C15" s="246" t="s">
        <v>937</v>
      </c>
      <c r="D15" s="236" t="s">
        <v>294</v>
      </c>
      <c r="E15" s="237">
        <v>575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426</v>
      </c>
      <c r="T15" s="240" t="s">
        <v>250</v>
      </c>
      <c r="U15" s="220">
        <v>0</v>
      </c>
      <c r="V15" s="220">
        <f>ROUND(E15*U15,2)</f>
        <v>0</v>
      </c>
      <c r="W15" s="220"/>
      <c r="X15" s="220" t="s">
        <v>478</v>
      </c>
      <c r="Y15" s="220" t="s">
        <v>185</v>
      </c>
      <c r="Z15" s="210"/>
      <c r="AA15" s="210"/>
      <c r="AB15" s="210"/>
      <c r="AC15" s="210"/>
      <c r="AD15" s="210"/>
      <c r="AE15" s="210"/>
      <c r="AF15" s="210"/>
      <c r="AG15" s="210" t="s">
        <v>488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55"/>
      <c r="D16" s="254"/>
      <c r="E16" s="254"/>
      <c r="F16" s="254"/>
      <c r="G16" s="254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3">
      <c r="A17" s="234">
        <v>5</v>
      </c>
      <c r="B17" s="235" t="s">
        <v>938</v>
      </c>
      <c r="C17" s="246" t="s">
        <v>939</v>
      </c>
      <c r="D17" s="236" t="s">
        <v>498</v>
      </c>
      <c r="E17" s="237">
        <v>145.04400000000001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/>
      <c r="S17" s="239" t="s">
        <v>426</v>
      </c>
      <c r="T17" s="240" t="s">
        <v>250</v>
      </c>
      <c r="U17" s="220">
        <v>0</v>
      </c>
      <c r="V17" s="220">
        <f>ROUND(E17*U17,2)</f>
        <v>0</v>
      </c>
      <c r="W17" s="220"/>
      <c r="X17" s="220" t="s">
        <v>478</v>
      </c>
      <c r="Y17" s="220" t="s">
        <v>185</v>
      </c>
      <c r="Z17" s="210"/>
      <c r="AA17" s="210"/>
      <c r="AB17" s="210"/>
      <c r="AC17" s="210"/>
      <c r="AD17" s="210"/>
      <c r="AE17" s="210"/>
      <c r="AF17" s="210"/>
      <c r="AG17" s="210" t="s">
        <v>488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3">
      <c r="A18" s="217"/>
      <c r="B18" s="218"/>
      <c r="C18" s="255"/>
      <c r="D18" s="254"/>
      <c r="E18" s="254"/>
      <c r="F18" s="254"/>
      <c r="G18" s="254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193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3">
      <c r="A19" s="234">
        <v>6</v>
      </c>
      <c r="B19" s="235" t="s">
        <v>940</v>
      </c>
      <c r="C19" s="246" t="s">
        <v>941</v>
      </c>
      <c r="D19" s="236" t="s">
        <v>249</v>
      </c>
      <c r="E19" s="237">
        <v>85.32</v>
      </c>
      <c r="F19" s="238"/>
      <c r="G19" s="239">
        <f>ROUND(E19*F19,2)</f>
        <v>0</v>
      </c>
      <c r="H19" s="238"/>
      <c r="I19" s="239">
        <f>ROUND(E19*H19,2)</f>
        <v>0</v>
      </c>
      <c r="J19" s="238"/>
      <c r="K19" s="239">
        <f>ROUND(E19*J19,2)</f>
        <v>0</v>
      </c>
      <c r="L19" s="239">
        <v>21</v>
      </c>
      <c r="M19" s="239">
        <f>G19*(1+L19/100)</f>
        <v>0</v>
      </c>
      <c r="N19" s="237">
        <v>0</v>
      </c>
      <c r="O19" s="237">
        <f>ROUND(E19*N19,2)</f>
        <v>0</v>
      </c>
      <c r="P19" s="237">
        <v>0</v>
      </c>
      <c r="Q19" s="237">
        <f>ROUND(E19*P19,2)</f>
        <v>0</v>
      </c>
      <c r="R19" s="239"/>
      <c r="S19" s="239" t="s">
        <v>426</v>
      </c>
      <c r="T19" s="240" t="s">
        <v>250</v>
      </c>
      <c r="U19" s="220">
        <v>0</v>
      </c>
      <c r="V19" s="220">
        <f>ROUND(E19*U19,2)</f>
        <v>0</v>
      </c>
      <c r="W19" s="220"/>
      <c r="X19" s="220" t="s">
        <v>478</v>
      </c>
      <c r="Y19" s="220" t="s">
        <v>185</v>
      </c>
      <c r="Z19" s="210"/>
      <c r="AA19" s="210"/>
      <c r="AB19" s="210"/>
      <c r="AC19" s="210"/>
      <c r="AD19" s="210"/>
      <c r="AE19" s="210"/>
      <c r="AF19" s="210"/>
      <c r="AG19" s="210" t="s">
        <v>488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5"/>
      <c r="D20" s="254"/>
      <c r="E20" s="254"/>
      <c r="F20" s="254"/>
      <c r="G20" s="254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0.6" outlineLevel="1" x14ac:dyDescent="0.3">
      <c r="A21" s="234">
        <v>7</v>
      </c>
      <c r="B21" s="235" t="s">
        <v>942</v>
      </c>
      <c r="C21" s="246" t="s">
        <v>943</v>
      </c>
      <c r="D21" s="236" t="s">
        <v>294</v>
      </c>
      <c r="E21" s="237">
        <v>42.66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/>
      <c r="S21" s="239" t="s">
        <v>426</v>
      </c>
      <c r="T21" s="240" t="s">
        <v>250</v>
      </c>
      <c r="U21" s="220">
        <v>0</v>
      </c>
      <c r="V21" s="220">
        <f>ROUND(E21*U21,2)</f>
        <v>0</v>
      </c>
      <c r="W21" s="220"/>
      <c r="X21" s="220" t="s">
        <v>478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488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55"/>
      <c r="D22" s="254"/>
      <c r="E22" s="254"/>
      <c r="F22" s="254"/>
      <c r="G22" s="254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3">
      <c r="A23" s="234">
        <v>8</v>
      </c>
      <c r="B23" s="235" t="s">
        <v>944</v>
      </c>
      <c r="C23" s="246" t="s">
        <v>945</v>
      </c>
      <c r="D23" s="236" t="s">
        <v>435</v>
      </c>
      <c r="E23" s="237">
        <v>6</v>
      </c>
      <c r="F23" s="238"/>
      <c r="G23" s="239">
        <f>ROUND(E23*F23,2)</f>
        <v>0</v>
      </c>
      <c r="H23" s="238"/>
      <c r="I23" s="239">
        <f>ROUND(E23*H23,2)</f>
        <v>0</v>
      </c>
      <c r="J23" s="238"/>
      <c r="K23" s="239">
        <f>ROUND(E23*J23,2)</f>
        <v>0</v>
      </c>
      <c r="L23" s="239">
        <v>21</v>
      </c>
      <c r="M23" s="239">
        <f>G23*(1+L23/100)</f>
        <v>0</v>
      </c>
      <c r="N23" s="237">
        <v>0</v>
      </c>
      <c r="O23" s="237">
        <f>ROUND(E23*N23,2)</f>
        <v>0</v>
      </c>
      <c r="P23" s="237">
        <v>0</v>
      </c>
      <c r="Q23" s="237">
        <f>ROUND(E23*P23,2)</f>
        <v>0</v>
      </c>
      <c r="R23" s="239"/>
      <c r="S23" s="239" t="s">
        <v>426</v>
      </c>
      <c r="T23" s="240" t="s">
        <v>250</v>
      </c>
      <c r="U23" s="220">
        <v>0</v>
      </c>
      <c r="V23" s="220">
        <f>ROUND(E23*U23,2)</f>
        <v>0</v>
      </c>
      <c r="W23" s="220"/>
      <c r="X23" s="220" t="s">
        <v>314</v>
      </c>
      <c r="Y23" s="220" t="s">
        <v>185</v>
      </c>
      <c r="Z23" s="210"/>
      <c r="AA23" s="210"/>
      <c r="AB23" s="210"/>
      <c r="AC23" s="210"/>
      <c r="AD23" s="210"/>
      <c r="AE23" s="210"/>
      <c r="AF23" s="210"/>
      <c r="AG23" s="210" t="s">
        <v>582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3">
      <c r="A24" s="217"/>
      <c r="B24" s="218"/>
      <c r="C24" s="255"/>
      <c r="D24" s="254"/>
      <c r="E24" s="254"/>
      <c r="F24" s="254"/>
      <c r="G24" s="254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3">
      <c r="A25" s="234">
        <v>9</v>
      </c>
      <c r="B25" s="235" t="s">
        <v>946</v>
      </c>
      <c r="C25" s="246" t="s">
        <v>947</v>
      </c>
      <c r="D25" s="236" t="s">
        <v>435</v>
      </c>
      <c r="E25" s="237">
        <v>6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0</v>
      </c>
      <c r="O25" s="237">
        <f>ROUND(E25*N25,2)</f>
        <v>0</v>
      </c>
      <c r="P25" s="237">
        <v>0</v>
      </c>
      <c r="Q25" s="237">
        <f>ROUND(E25*P25,2)</f>
        <v>0</v>
      </c>
      <c r="R25" s="239"/>
      <c r="S25" s="239" t="s">
        <v>426</v>
      </c>
      <c r="T25" s="240" t="s">
        <v>250</v>
      </c>
      <c r="U25" s="220">
        <v>0</v>
      </c>
      <c r="V25" s="220">
        <f>ROUND(E25*U25,2)</f>
        <v>0</v>
      </c>
      <c r="W25" s="220"/>
      <c r="X25" s="220" t="s">
        <v>314</v>
      </c>
      <c r="Y25" s="220" t="s">
        <v>185</v>
      </c>
      <c r="Z25" s="210"/>
      <c r="AA25" s="210"/>
      <c r="AB25" s="210"/>
      <c r="AC25" s="210"/>
      <c r="AD25" s="210"/>
      <c r="AE25" s="210"/>
      <c r="AF25" s="210"/>
      <c r="AG25" s="210" t="s">
        <v>582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5"/>
      <c r="D26" s="254"/>
      <c r="E26" s="254"/>
      <c r="F26" s="254"/>
      <c r="G26" s="254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3">
      <c r="A27" s="234">
        <v>10</v>
      </c>
      <c r="B27" s="235" t="s">
        <v>948</v>
      </c>
      <c r="C27" s="246" t="s">
        <v>949</v>
      </c>
      <c r="D27" s="236" t="s">
        <v>327</v>
      </c>
      <c r="E27" s="237">
        <v>260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0</v>
      </c>
      <c r="O27" s="237">
        <f>ROUND(E27*N27,2)</f>
        <v>0</v>
      </c>
      <c r="P27" s="237">
        <v>0</v>
      </c>
      <c r="Q27" s="237">
        <f>ROUND(E27*P27,2)</f>
        <v>0</v>
      </c>
      <c r="R27" s="239"/>
      <c r="S27" s="239" t="s">
        <v>426</v>
      </c>
      <c r="T27" s="240" t="s">
        <v>250</v>
      </c>
      <c r="U27" s="220">
        <v>0</v>
      </c>
      <c r="V27" s="220">
        <f>ROUND(E27*U27,2)</f>
        <v>0</v>
      </c>
      <c r="W27" s="220"/>
      <c r="X27" s="220" t="s">
        <v>314</v>
      </c>
      <c r="Y27" s="220" t="s">
        <v>185</v>
      </c>
      <c r="Z27" s="210"/>
      <c r="AA27" s="210"/>
      <c r="AB27" s="210"/>
      <c r="AC27" s="210"/>
      <c r="AD27" s="210"/>
      <c r="AE27" s="210"/>
      <c r="AF27" s="210"/>
      <c r="AG27" s="210" t="s">
        <v>582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55"/>
      <c r="D28" s="254"/>
      <c r="E28" s="254"/>
      <c r="F28" s="254"/>
      <c r="G28" s="254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3">
      <c r="A29" s="234">
        <v>11</v>
      </c>
      <c r="B29" s="235" t="s">
        <v>950</v>
      </c>
      <c r="C29" s="246" t="s">
        <v>951</v>
      </c>
      <c r="D29" s="236" t="s">
        <v>327</v>
      </c>
      <c r="E29" s="237">
        <v>260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0</v>
      </c>
      <c r="O29" s="237">
        <f>ROUND(E29*N29,2)</f>
        <v>0</v>
      </c>
      <c r="P29" s="237">
        <v>0</v>
      </c>
      <c r="Q29" s="237">
        <f>ROUND(E29*P29,2)</f>
        <v>0</v>
      </c>
      <c r="R29" s="239"/>
      <c r="S29" s="239" t="s">
        <v>426</v>
      </c>
      <c r="T29" s="240" t="s">
        <v>250</v>
      </c>
      <c r="U29" s="220">
        <v>0</v>
      </c>
      <c r="V29" s="220">
        <f>ROUND(E29*U29,2)</f>
        <v>0</v>
      </c>
      <c r="W29" s="220"/>
      <c r="X29" s="220" t="s">
        <v>314</v>
      </c>
      <c r="Y29" s="220" t="s">
        <v>185</v>
      </c>
      <c r="Z29" s="210"/>
      <c r="AA29" s="210"/>
      <c r="AB29" s="210"/>
      <c r="AC29" s="210"/>
      <c r="AD29" s="210"/>
      <c r="AE29" s="210"/>
      <c r="AF29" s="210"/>
      <c r="AG29" s="210" t="s">
        <v>582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3">
      <c r="A30" s="217"/>
      <c r="B30" s="218"/>
      <c r="C30" s="255"/>
      <c r="D30" s="254"/>
      <c r="E30" s="254"/>
      <c r="F30" s="254"/>
      <c r="G30" s="254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193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3">
      <c r="A31" s="234">
        <v>12</v>
      </c>
      <c r="B31" s="235" t="s">
        <v>952</v>
      </c>
      <c r="C31" s="246" t="s">
        <v>953</v>
      </c>
      <c r="D31" s="236" t="s">
        <v>435</v>
      </c>
      <c r="E31" s="237">
        <v>30</v>
      </c>
      <c r="F31" s="238"/>
      <c r="G31" s="239">
        <f>ROUND(E31*F31,2)</f>
        <v>0</v>
      </c>
      <c r="H31" s="238"/>
      <c r="I31" s="239">
        <f>ROUND(E31*H31,2)</f>
        <v>0</v>
      </c>
      <c r="J31" s="238"/>
      <c r="K31" s="239">
        <f>ROUND(E31*J31,2)</f>
        <v>0</v>
      </c>
      <c r="L31" s="239">
        <v>21</v>
      </c>
      <c r="M31" s="239">
        <f>G31*(1+L31/100)</f>
        <v>0</v>
      </c>
      <c r="N31" s="237">
        <v>1E-3</v>
      </c>
      <c r="O31" s="237">
        <f>ROUND(E31*N31,2)</f>
        <v>0.03</v>
      </c>
      <c r="P31" s="237">
        <v>0</v>
      </c>
      <c r="Q31" s="237">
        <f>ROUND(E31*P31,2)</f>
        <v>0</v>
      </c>
      <c r="R31" s="239"/>
      <c r="S31" s="239" t="s">
        <v>426</v>
      </c>
      <c r="T31" s="240" t="s">
        <v>250</v>
      </c>
      <c r="U31" s="220">
        <v>0</v>
      </c>
      <c r="V31" s="220">
        <f>ROUND(E31*U31,2)</f>
        <v>0</v>
      </c>
      <c r="W31" s="220"/>
      <c r="X31" s="220" t="s">
        <v>500</v>
      </c>
      <c r="Y31" s="220" t="s">
        <v>185</v>
      </c>
      <c r="Z31" s="210"/>
      <c r="AA31" s="210"/>
      <c r="AB31" s="210"/>
      <c r="AC31" s="210"/>
      <c r="AD31" s="210"/>
      <c r="AE31" s="210"/>
      <c r="AF31" s="210"/>
      <c r="AG31" s="210" t="s">
        <v>751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55"/>
      <c r="D32" s="254"/>
      <c r="E32" s="254"/>
      <c r="F32" s="254"/>
      <c r="G32" s="254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3">
      <c r="A33" s="234">
        <v>13</v>
      </c>
      <c r="B33" s="235" t="s">
        <v>954</v>
      </c>
      <c r="C33" s="246" t="s">
        <v>955</v>
      </c>
      <c r="D33" s="236" t="s">
        <v>435</v>
      </c>
      <c r="E33" s="237">
        <v>30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7">
        <v>3.0000000000000001E-5</v>
      </c>
      <c r="O33" s="237">
        <f>ROUND(E33*N33,2)</f>
        <v>0</v>
      </c>
      <c r="P33" s="237">
        <v>0</v>
      </c>
      <c r="Q33" s="237">
        <f>ROUND(E33*P33,2)</f>
        <v>0</v>
      </c>
      <c r="R33" s="239"/>
      <c r="S33" s="239" t="s">
        <v>426</v>
      </c>
      <c r="T33" s="240" t="s">
        <v>250</v>
      </c>
      <c r="U33" s="220">
        <v>0</v>
      </c>
      <c r="V33" s="220">
        <f>ROUND(E33*U33,2)</f>
        <v>0</v>
      </c>
      <c r="W33" s="220"/>
      <c r="X33" s="220" t="s">
        <v>500</v>
      </c>
      <c r="Y33" s="220" t="s">
        <v>185</v>
      </c>
      <c r="Z33" s="210"/>
      <c r="AA33" s="210"/>
      <c r="AB33" s="210"/>
      <c r="AC33" s="210"/>
      <c r="AD33" s="210"/>
      <c r="AE33" s="210"/>
      <c r="AF33" s="210"/>
      <c r="AG33" s="210" t="s">
        <v>751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3">
      <c r="A34" s="217"/>
      <c r="B34" s="218"/>
      <c r="C34" s="255"/>
      <c r="D34" s="254"/>
      <c r="E34" s="254"/>
      <c r="F34" s="254"/>
      <c r="G34" s="254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193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3">
      <c r="A35" s="234">
        <v>14</v>
      </c>
      <c r="B35" s="235" t="s">
        <v>956</v>
      </c>
      <c r="C35" s="246" t="s">
        <v>957</v>
      </c>
      <c r="D35" s="236" t="s">
        <v>435</v>
      </c>
      <c r="E35" s="237">
        <v>2</v>
      </c>
      <c r="F35" s="238"/>
      <c r="G35" s="239">
        <f>ROUND(E35*F35,2)</f>
        <v>0</v>
      </c>
      <c r="H35" s="238"/>
      <c r="I35" s="239">
        <f>ROUND(E35*H35,2)</f>
        <v>0</v>
      </c>
      <c r="J35" s="238"/>
      <c r="K35" s="239">
        <f>ROUND(E35*J35,2)</f>
        <v>0</v>
      </c>
      <c r="L35" s="239">
        <v>21</v>
      </c>
      <c r="M35" s="239">
        <f>G35*(1+L35/100)</f>
        <v>0</v>
      </c>
      <c r="N35" s="237">
        <v>6.5000000000000002E-2</v>
      </c>
      <c r="O35" s="237">
        <f>ROUND(E35*N35,2)</f>
        <v>0.13</v>
      </c>
      <c r="P35" s="237">
        <v>0</v>
      </c>
      <c r="Q35" s="237">
        <f>ROUND(E35*P35,2)</f>
        <v>0</v>
      </c>
      <c r="R35" s="239"/>
      <c r="S35" s="239" t="s">
        <v>426</v>
      </c>
      <c r="T35" s="240" t="s">
        <v>250</v>
      </c>
      <c r="U35" s="220">
        <v>0</v>
      </c>
      <c r="V35" s="220">
        <f>ROUND(E35*U35,2)</f>
        <v>0</v>
      </c>
      <c r="W35" s="220"/>
      <c r="X35" s="220" t="s">
        <v>500</v>
      </c>
      <c r="Y35" s="220" t="s">
        <v>185</v>
      </c>
      <c r="Z35" s="210"/>
      <c r="AA35" s="210"/>
      <c r="AB35" s="210"/>
      <c r="AC35" s="210"/>
      <c r="AD35" s="210"/>
      <c r="AE35" s="210"/>
      <c r="AF35" s="210"/>
      <c r="AG35" s="210" t="s">
        <v>751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3">
      <c r="A36" s="217"/>
      <c r="B36" s="218"/>
      <c r="C36" s="255"/>
      <c r="D36" s="254"/>
      <c r="E36" s="254"/>
      <c r="F36" s="254"/>
      <c r="G36" s="254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193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3">
      <c r="A37" s="234">
        <v>15</v>
      </c>
      <c r="B37" s="235" t="s">
        <v>749</v>
      </c>
      <c r="C37" s="246" t="s">
        <v>750</v>
      </c>
      <c r="D37" s="236" t="s">
        <v>327</v>
      </c>
      <c r="E37" s="237">
        <v>200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21</v>
      </c>
      <c r="M37" s="239">
        <f>G37*(1+L37/100)</f>
        <v>0</v>
      </c>
      <c r="N37" s="237">
        <v>1.0000000000000001E-5</v>
      </c>
      <c r="O37" s="237">
        <f>ROUND(E37*N37,2)</f>
        <v>0</v>
      </c>
      <c r="P37" s="237">
        <v>0</v>
      </c>
      <c r="Q37" s="237">
        <f>ROUND(E37*P37,2)</f>
        <v>0</v>
      </c>
      <c r="R37" s="239"/>
      <c r="S37" s="239" t="s">
        <v>426</v>
      </c>
      <c r="T37" s="240" t="s">
        <v>250</v>
      </c>
      <c r="U37" s="220">
        <v>0</v>
      </c>
      <c r="V37" s="220">
        <f>ROUND(E37*U37,2)</f>
        <v>0</v>
      </c>
      <c r="W37" s="220"/>
      <c r="X37" s="220" t="s">
        <v>500</v>
      </c>
      <c r="Y37" s="220" t="s">
        <v>185</v>
      </c>
      <c r="Z37" s="210"/>
      <c r="AA37" s="210"/>
      <c r="AB37" s="210"/>
      <c r="AC37" s="210"/>
      <c r="AD37" s="210"/>
      <c r="AE37" s="210"/>
      <c r="AF37" s="210"/>
      <c r="AG37" s="210" t="s">
        <v>751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3">
      <c r="A38" s="217"/>
      <c r="B38" s="218"/>
      <c r="C38" s="255"/>
      <c r="D38" s="254"/>
      <c r="E38" s="254"/>
      <c r="F38" s="254"/>
      <c r="G38" s="254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193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3">
      <c r="A39" s="234">
        <v>16</v>
      </c>
      <c r="B39" s="235" t="s">
        <v>958</v>
      </c>
      <c r="C39" s="246" t="s">
        <v>959</v>
      </c>
      <c r="D39" s="236" t="s">
        <v>435</v>
      </c>
      <c r="E39" s="237">
        <v>1120</v>
      </c>
      <c r="F39" s="238"/>
      <c r="G39" s="239">
        <f>ROUND(E39*F39,2)</f>
        <v>0</v>
      </c>
      <c r="H39" s="238"/>
      <c r="I39" s="239">
        <f>ROUND(E39*H39,2)</f>
        <v>0</v>
      </c>
      <c r="J39" s="238"/>
      <c r="K39" s="239">
        <f>ROUND(E39*J39,2)</f>
        <v>0</v>
      </c>
      <c r="L39" s="239">
        <v>21</v>
      </c>
      <c r="M39" s="239">
        <f>G39*(1+L39/100)</f>
        <v>0</v>
      </c>
      <c r="N39" s="237">
        <v>0</v>
      </c>
      <c r="O39" s="237">
        <f>ROUND(E39*N39,2)</f>
        <v>0</v>
      </c>
      <c r="P39" s="237">
        <v>0</v>
      </c>
      <c r="Q39" s="237">
        <f>ROUND(E39*P39,2)</f>
        <v>0</v>
      </c>
      <c r="R39" s="239"/>
      <c r="S39" s="239" t="s">
        <v>426</v>
      </c>
      <c r="T39" s="240" t="s">
        <v>250</v>
      </c>
      <c r="U39" s="220">
        <v>0</v>
      </c>
      <c r="V39" s="220">
        <f>ROUND(E39*U39,2)</f>
        <v>0</v>
      </c>
      <c r="W39" s="220"/>
      <c r="X39" s="220" t="s">
        <v>500</v>
      </c>
      <c r="Y39" s="220" t="s">
        <v>185</v>
      </c>
      <c r="Z39" s="210"/>
      <c r="AA39" s="210"/>
      <c r="AB39" s="210"/>
      <c r="AC39" s="210"/>
      <c r="AD39" s="210"/>
      <c r="AE39" s="210"/>
      <c r="AF39" s="210"/>
      <c r="AG39" s="210" t="s">
        <v>751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3">
      <c r="A40" s="217"/>
      <c r="B40" s="218"/>
      <c r="C40" s="255"/>
      <c r="D40" s="254"/>
      <c r="E40" s="254"/>
      <c r="F40" s="254"/>
      <c r="G40" s="254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193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3">
      <c r="A41" s="227" t="s">
        <v>177</v>
      </c>
      <c r="B41" s="228" t="s">
        <v>119</v>
      </c>
      <c r="C41" s="245" t="s">
        <v>120</v>
      </c>
      <c r="D41" s="229"/>
      <c r="E41" s="230"/>
      <c r="F41" s="231"/>
      <c r="G41" s="231">
        <f>SUMIF(AG42:AG73,"&lt;&gt;NOR",G42:G73)</f>
        <v>0</v>
      </c>
      <c r="H41" s="231"/>
      <c r="I41" s="231">
        <f>SUM(I42:I73)</f>
        <v>0</v>
      </c>
      <c r="J41" s="231"/>
      <c r="K41" s="231">
        <f>SUM(K42:K73)</f>
        <v>0</v>
      </c>
      <c r="L41" s="231"/>
      <c r="M41" s="231">
        <f>SUM(M42:M73)</f>
        <v>0</v>
      </c>
      <c r="N41" s="230"/>
      <c r="O41" s="230">
        <f>SUM(O42:O73)</f>
        <v>169.14000000000001</v>
      </c>
      <c r="P41" s="230"/>
      <c r="Q41" s="230">
        <f>SUM(Q42:Q73)</f>
        <v>0</v>
      </c>
      <c r="R41" s="231"/>
      <c r="S41" s="231"/>
      <c r="T41" s="232"/>
      <c r="U41" s="226"/>
      <c r="V41" s="226">
        <f>SUM(V42:V73)</f>
        <v>0</v>
      </c>
      <c r="W41" s="226"/>
      <c r="X41" s="226"/>
      <c r="Y41" s="226"/>
      <c r="AG41" t="s">
        <v>178</v>
      </c>
    </row>
    <row r="42" spans="1:60" outlineLevel="1" x14ac:dyDescent="0.3">
      <c r="A42" s="234">
        <v>17</v>
      </c>
      <c r="B42" s="235" t="s">
        <v>960</v>
      </c>
      <c r="C42" s="246" t="s">
        <v>961</v>
      </c>
      <c r="D42" s="236" t="s">
        <v>327</v>
      </c>
      <c r="E42" s="237">
        <v>30</v>
      </c>
      <c r="F42" s="238"/>
      <c r="G42" s="239">
        <f>ROUND(E42*F42,2)</f>
        <v>0</v>
      </c>
      <c r="H42" s="238"/>
      <c r="I42" s="239">
        <f>ROUND(E42*H42,2)</f>
        <v>0</v>
      </c>
      <c r="J42" s="238"/>
      <c r="K42" s="239">
        <f>ROUND(E42*J42,2)</f>
        <v>0</v>
      </c>
      <c r="L42" s="239">
        <v>21</v>
      </c>
      <c r="M42" s="239">
        <f>G42*(1+L42/100)</f>
        <v>0</v>
      </c>
      <c r="N42" s="237">
        <v>0</v>
      </c>
      <c r="O42" s="237">
        <f>ROUND(E42*N42,2)</f>
        <v>0</v>
      </c>
      <c r="P42" s="237">
        <v>0</v>
      </c>
      <c r="Q42" s="237">
        <f>ROUND(E42*P42,2)</f>
        <v>0</v>
      </c>
      <c r="R42" s="239"/>
      <c r="S42" s="239" t="s">
        <v>426</v>
      </c>
      <c r="T42" s="240" t="s">
        <v>250</v>
      </c>
      <c r="U42" s="220">
        <v>0</v>
      </c>
      <c r="V42" s="220">
        <f>ROUND(E42*U42,2)</f>
        <v>0</v>
      </c>
      <c r="W42" s="220"/>
      <c r="X42" s="220" t="s">
        <v>478</v>
      </c>
      <c r="Y42" s="220" t="s">
        <v>185</v>
      </c>
      <c r="Z42" s="210"/>
      <c r="AA42" s="210"/>
      <c r="AB42" s="210"/>
      <c r="AC42" s="210"/>
      <c r="AD42" s="210"/>
      <c r="AE42" s="210"/>
      <c r="AF42" s="210"/>
      <c r="AG42" s="210" t="s">
        <v>488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3">
      <c r="A43" s="217"/>
      <c r="B43" s="218"/>
      <c r="C43" s="255"/>
      <c r="D43" s="254"/>
      <c r="E43" s="254"/>
      <c r="F43" s="254"/>
      <c r="G43" s="254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3">
      <c r="A44" s="234">
        <v>18</v>
      </c>
      <c r="B44" s="235" t="s">
        <v>962</v>
      </c>
      <c r="C44" s="246" t="s">
        <v>963</v>
      </c>
      <c r="D44" s="236" t="s">
        <v>327</v>
      </c>
      <c r="E44" s="237">
        <v>545</v>
      </c>
      <c r="F44" s="238"/>
      <c r="G44" s="239">
        <f>ROUND(E44*F44,2)</f>
        <v>0</v>
      </c>
      <c r="H44" s="238"/>
      <c r="I44" s="239">
        <f>ROUND(E44*H44,2)</f>
        <v>0</v>
      </c>
      <c r="J44" s="238"/>
      <c r="K44" s="239">
        <f>ROUND(E44*J44,2)</f>
        <v>0</v>
      </c>
      <c r="L44" s="239">
        <v>21</v>
      </c>
      <c r="M44" s="239">
        <f>G44*(1+L44/100)</f>
        <v>0</v>
      </c>
      <c r="N44" s="237">
        <v>0</v>
      </c>
      <c r="O44" s="237">
        <f>ROUND(E44*N44,2)</f>
        <v>0</v>
      </c>
      <c r="P44" s="237">
        <v>0</v>
      </c>
      <c r="Q44" s="237">
        <f>ROUND(E44*P44,2)</f>
        <v>0</v>
      </c>
      <c r="R44" s="239"/>
      <c r="S44" s="239" t="s">
        <v>426</v>
      </c>
      <c r="T44" s="240" t="s">
        <v>250</v>
      </c>
      <c r="U44" s="220">
        <v>0</v>
      </c>
      <c r="V44" s="220">
        <f>ROUND(E44*U44,2)</f>
        <v>0</v>
      </c>
      <c r="W44" s="220"/>
      <c r="X44" s="220" t="s">
        <v>478</v>
      </c>
      <c r="Y44" s="220" t="s">
        <v>185</v>
      </c>
      <c r="Z44" s="210"/>
      <c r="AA44" s="210"/>
      <c r="AB44" s="210"/>
      <c r="AC44" s="210"/>
      <c r="AD44" s="210"/>
      <c r="AE44" s="210"/>
      <c r="AF44" s="210"/>
      <c r="AG44" s="210" t="s">
        <v>488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3">
      <c r="A45" s="217"/>
      <c r="B45" s="218"/>
      <c r="C45" s="255"/>
      <c r="D45" s="254"/>
      <c r="E45" s="254"/>
      <c r="F45" s="254"/>
      <c r="G45" s="254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193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3">
      <c r="A46" s="234">
        <v>19</v>
      </c>
      <c r="B46" s="235" t="s">
        <v>964</v>
      </c>
      <c r="C46" s="246" t="s">
        <v>965</v>
      </c>
      <c r="D46" s="236" t="s">
        <v>327</v>
      </c>
      <c r="E46" s="237">
        <v>30</v>
      </c>
      <c r="F46" s="238"/>
      <c r="G46" s="239">
        <f>ROUND(E46*F46,2)</f>
        <v>0</v>
      </c>
      <c r="H46" s="238"/>
      <c r="I46" s="239">
        <f>ROUND(E46*H46,2)</f>
        <v>0</v>
      </c>
      <c r="J46" s="238"/>
      <c r="K46" s="239">
        <f>ROUND(E46*J46,2)</f>
        <v>0</v>
      </c>
      <c r="L46" s="239">
        <v>21</v>
      </c>
      <c r="M46" s="239">
        <f>G46*(1+L46/100)</f>
        <v>0</v>
      </c>
      <c r="N46" s="237">
        <v>0</v>
      </c>
      <c r="O46" s="237">
        <f>ROUND(E46*N46,2)</f>
        <v>0</v>
      </c>
      <c r="P46" s="237">
        <v>0</v>
      </c>
      <c r="Q46" s="237">
        <f>ROUND(E46*P46,2)</f>
        <v>0</v>
      </c>
      <c r="R46" s="239"/>
      <c r="S46" s="239" t="s">
        <v>426</v>
      </c>
      <c r="T46" s="240" t="s">
        <v>250</v>
      </c>
      <c r="U46" s="220">
        <v>0</v>
      </c>
      <c r="V46" s="220">
        <f>ROUND(E46*U46,2)</f>
        <v>0</v>
      </c>
      <c r="W46" s="220"/>
      <c r="X46" s="220" t="s">
        <v>478</v>
      </c>
      <c r="Y46" s="220" t="s">
        <v>185</v>
      </c>
      <c r="Z46" s="210"/>
      <c r="AA46" s="210"/>
      <c r="AB46" s="210"/>
      <c r="AC46" s="210"/>
      <c r="AD46" s="210"/>
      <c r="AE46" s="210"/>
      <c r="AF46" s="210"/>
      <c r="AG46" s="210" t="s">
        <v>488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3">
      <c r="A47" s="217"/>
      <c r="B47" s="218"/>
      <c r="C47" s="255"/>
      <c r="D47" s="254"/>
      <c r="E47" s="254"/>
      <c r="F47" s="254"/>
      <c r="G47" s="254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193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3">
      <c r="A48" s="234">
        <v>20</v>
      </c>
      <c r="B48" s="235" t="s">
        <v>966</v>
      </c>
      <c r="C48" s="246" t="s">
        <v>967</v>
      </c>
      <c r="D48" s="236" t="s">
        <v>249</v>
      </c>
      <c r="E48" s="237">
        <v>9.6</v>
      </c>
      <c r="F48" s="238"/>
      <c r="G48" s="239">
        <f>ROUND(E48*F48,2)</f>
        <v>0</v>
      </c>
      <c r="H48" s="238"/>
      <c r="I48" s="239">
        <f>ROUND(E48*H48,2)</f>
        <v>0</v>
      </c>
      <c r="J48" s="238"/>
      <c r="K48" s="239">
        <f>ROUND(E48*J48,2)</f>
        <v>0</v>
      </c>
      <c r="L48" s="239">
        <v>21</v>
      </c>
      <c r="M48" s="239">
        <f>G48*(1+L48/100)</f>
        <v>0</v>
      </c>
      <c r="N48" s="237">
        <v>0</v>
      </c>
      <c r="O48" s="237">
        <f>ROUND(E48*N48,2)</f>
        <v>0</v>
      </c>
      <c r="P48" s="237">
        <v>0</v>
      </c>
      <c r="Q48" s="237">
        <f>ROUND(E48*P48,2)</f>
        <v>0</v>
      </c>
      <c r="R48" s="239"/>
      <c r="S48" s="239" t="s">
        <v>426</v>
      </c>
      <c r="T48" s="240" t="s">
        <v>250</v>
      </c>
      <c r="U48" s="220">
        <v>0</v>
      </c>
      <c r="V48" s="220">
        <f>ROUND(E48*U48,2)</f>
        <v>0</v>
      </c>
      <c r="W48" s="220"/>
      <c r="X48" s="220" t="s">
        <v>478</v>
      </c>
      <c r="Y48" s="220" t="s">
        <v>185</v>
      </c>
      <c r="Z48" s="210"/>
      <c r="AA48" s="210"/>
      <c r="AB48" s="210"/>
      <c r="AC48" s="210"/>
      <c r="AD48" s="210"/>
      <c r="AE48" s="210"/>
      <c r="AF48" s="210"/>
      <c r="AG48" s="210" t="s">
        <v>488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3">
      <c r="A49" s="217"/>
      <c r="B49" s="218"/>
      <c r="C49" s="255"/>
      <c r="D49" s="254"/>
      <c r="E49" s="254"/>
      <c r="F49" s="254"/>
      <c r="G49" s="254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193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3">
      <c r="A50" s="234">
        <v>21</v>
      </c>
      <c r="B50" s="235" t="s">
        <v>968</v>
      </c>
      <c r="C50" s="246" t="s">
        <v>969</v>
      </c>
      <c r="D50" s="236" t="s">
        <v>435</v>
      </c>
      <c r="E50" s="237">
        <v>3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7">
        <v>3.8E-3</v>
      </c>
      <c r="O50" s="237">
        <f>ROUND(E50*N50,2)</f>
        <v>0.01</v>
      </c>
      <c r="P50" s="237">
        <v>0</v>
      </c>
      <c r="Q50" s="237">
        <f>ROUND(E50*P50,2)</f>
        <v>0</v>
      </c>
      <c r="R50" s="239"/>
      <c r="S50" s="239" t="s">
        <v>426</v>
      </c>
      <c r="T50" s="240" t="s">
        <v>250</v>
      </c>
      <c r="U50" s="220">
        <v>0</v>
      </c>
      <c r="V50" s="220">
        <f>ROUND(E50*U50,2)</f>
        <v>0</v>
      </c>
      <c r="W50" s="220"/>
      <c r="X50" s="220" t="s">
        <v>478</v>
      </c>
      <c r="Y50" s="220" t="s">
        <v>185</v>
      </c>
      <c r="Z50" s="210"/>
      <c r="AA50" s="210"/>
      <c r="AB50" s="210"/>
      <c r="AC50" s="210"/>
      <c r="AD50" s="210"/>
      <c r="AE50" s="210"/>
      <c r="AF50" s="210"/>
      <c r="AG50" s="210" t="s">
        <v>488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3">
      <c r="A51" s="217"/>
      <c r="B51" s="218"/>
      <c r="C51" s="255"/>
      <c r="D51" s="254"/>
      <c r="E51" s="254"/>
      <c r="F51" s="254"/>
      <c r="G51" s="254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193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3">
      <c r="A52" s="234">
        <v>22</v>
      </c>
      <c r="B52" s="235" t="s">
        <v>970</v>
      </c>
      <c r="C52" s="246" t="s">
        <v>971</v>
      </c>
      <c r="D52" s="236" t="s">
        <v>435</v>
      </c>
      <c r="E52" s="237">
        <v>3</v>
      </c>
      <c r="F52" s="238"/>
      <c r="G52" s="239">
        <f>ROUND(E52*F52,2)</f>
        <v>0</v>
      </c>
      <c r="H52" s="238"/>
      <c r="I52" s="239">
        <f>ROUND(E52*H52,2)</f>
        <v>0</v>
      </c>
      <c r="J52" s="238"/>
      <c r="K52" s="239">
        <f>ROUND(E52*J52,2)</f>
        <v>0</v>
      </c>
      <c r="L52" s="239">
        <v>21</v>
      </c>
      <c r="M52" s="239">
        <f>G52*(1+L52/100)</f>
        <v>0</v>
      </c>
      <c r="N52" s="237">
        <v>7.6E-3</v>
      </c>
      <c r="O52" s="237">
        <f>ROUND(E52*N52,2)</f>
        <v>0.02</v>
      </c>
      <c r="P52" s="237">
        <v>0</v>
      </c>
      <c r="Q52" s="237">
        <f>ROUND(E52*P52,2)</f>
        <v>0</v>
      </c>
      <c r="R52" s="239"/>
      <c r="S52" s="239" t="s">
        <v>426</v>
      </c>
      <c r="T52" s="240" t="s">
        <v>250</v>
      </c>
      <c r="U52" s="220">
        <v>0</v>
      </c>
      <c r="V52" s="220">
        <f>ROUND(E52*U52,2)</f>
        <v>0</v>
      </c>
      <c r="W52" s="220"/>
      <c r="X52" s="220" t="s">
        <v>478</v>
      </c>
      <c r="Y52" s="220" t="s">
        <v>185</v>
      </c>
      <c r="Z52" s="210"/>
      <c r="AA52" s="210"/>
      <c r="AB52" s="210"/>
      <c r="AC52" s="210"/>
      <c r="AD52" s="210"/>
      <c r="AE52" s="210"/>
      <c r="AF52" s="210"/>
      <c r="AG52" s="210" t="s">
        <v>488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3">
      <c r="A53" s="217"/>
      <c r="B53" s="218"/>
      <c r="C53" s="255"/>
      <c r="D53" s="254"/>
      <c r="E53" s="254"/>
      <c r="F53" s="254"/>
      <c r="G53" s="254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193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3">
      <c r="A54" s="234">
        <v>23</v>
      </c>
      <c r="B54" s="235" t="s">
        <v>972</v>
      </c>
      <c r="C54" s="246" t="s">
        <v>973</v>
      </c>
      <c r="D54" s="236" t="s">
        <v>327</v>
      </c>
      <c r="E54" s="237">
        <v>10</v>
      </c>
      <c r="F54" s="238"/>
      <c r="G54" s="239">
        <f>ROUND(E54*F54,2)</f>
        <v>0</v>
      </c>
      <c r="H54" s="238"/>
      <c r="I54" s="239">
        <f>ROUND(E54*H54,2)</f>
        <v>0</v>
      </c>
      <c r="J54" s="238"/>
      <c r="K54" s="239">
        <f>ROUND(E54*J54,2)</f>
        <v>0</v>
      </c>
      <c r="L54" s="239">
        <v>21</v>
      </c>
      <c r="M54" s="239">
        <f>G54*(1+L54/100)</f>
        <v>0</v>
      </c>
      <c r="N54" s="237">
        <v>1.9E-3</v>
      </c>
      <c r="O54" s="237">
        <f>ROUND(E54*N54,2)</f>
        <v>0.02</v>
      </c>
      <c r="P54" s="237">
        <v>0</v>
      </c>
      <c r="Q54" s="237">
        <f>ROUND(E54*P54,2)</f>
        <v>0</v>
      </c>
      <c r="R54" s="239"/>
      <c r="S54" s="239" t="s">
        <v>426</v>
      </c>
      <c r="T54" s="240" t="s">
        <v>250</v>
      </c>
      <c r="U54" s="220">
        <v>0</v>
      </c>
      <c r="V54" s="220">
        <f>ROUND(E54*U54,2)</f>
        <v>0</v>
      </c>
      <c r="W54" s="220"/>
      <c r="X54" s="220" t="s">
        <v>478</v>
      </c>
      <c r="Y54" s="220" t="s">
        <v>185</v>
      </c>
      <c r="Z54" s="210"/>
      <c r="AA54" s="210"/>
      <c r="AB54" s="210"/>
      <c r="AC54" s="210"/>
      <c r="AD54" s="210"/>
      <c r="AE54" s="210"/>
      <c r="AF54" s="210"/>
      <c r="AG54" s="210" t="s">
        <v>488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3">
      <c r="A55" s="217"/>
      <c r="B55" s="218"/>
      <c r="C55" s="255"/>
      <c r="D55" s="254"/>
      <c r="E55" s="254"/>
      <c r="F55" s="254"/>
      <c r="G55" s="254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193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3">
      <c r="A56" s="234">
        <v>24</v>
      </c>
      <c r="B56" s="235" t="s">
        <v>974</v>
      </c>
      <c r="C56" s="246" t="s">
        <v>975</v>
      </c>
      <c r="D56" s="236" t="s">
        <v>327</v>
      </c>
      <c r="E56" s="237">
        <v>30</v>
      </c>
      <c r="F56" s="238"/>
      <c r="G56" s="239">
        <f>ROUND(E56*F56,2)</f>
        <v>0</v>
      </c>
      <c r="H56" s="238"/>
      <c r="I56" s="239">
        <f>ROUND(E56*H56,2)</f>
        <v>0</v>
      </c>
      <c r="J56" s="238"/>
      <c r="K56" s="239">
        <f>ROUND(E56*J56,2)</f>
        <v>0</v>
      </c>
      <c r="L56" s="239">
        <v>21</v>
      </c>
      <c r="M56" s="239">
        <f>G56*(1+L56/100)</f>
        <v>0</v>
      </c>
      <c r="N56" s="237">
        <v>0</v>
      </c>
      <c r="O56" s="237">
        <f>ROUND(E56*N56,2)</f>
        <v>0</v>
      </c>
      <c r="P56" s="237">
        <v>0</v>
      </c>
      <c r="Q56" s="237">
        <f>ROUND(E56*P56,2)</f>
        <v>0</v>
      </c>
      <c r="R56" s="239"/>
      <c r="S56" s="239" t="s">
        <v>426</v>
      </c>
      <c r="T56" s="240" t="s">
        <v>250</v>
      </c>
      <c r="U56" s="220">
        <v>0</v>
      </c>
      <c r="V56" s="220">
        <f>ROUND(E56*U56,2)</f>
        <v>0</v>
      </c>
      <c r="W56" s="220"/>
      <c r="X56" s="220" t="s">
        <v>478</v>
      </c>
      <c r="Y56" s="220" t="s">
        <v>185</v>
      </c>
      <c r="Z56" s="210"/>
      <c r="AA56" s="210"/>
      <c r="AB56" s="210"/>
      <c r="AC56" s="210"/>
      <c r="AD56" s="210"/>
      <c r="AE56" s="210"/>
      <c r="AF56" s="210"/>
      <c r="AG56" s="210" t="s">
        <v>488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3">
      <c r="A57" s="217"/>
      <c r="B57" s="218"/>
      <c r="C57" s="255"/>
      <c r="D57" s="254"/>
      <c r="E57" s="254"/>
      <c r="F57" s="254"/>
      <c r="G57" s="254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193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3">
      <c r="A58" s="234">
        <v>25</v>
      </c>
      <c r="B58" s="235" t="s">
        <v>976</v>
      </c>
      <c r="C58" s="246" t="s">
        <v>977</v>
      </c>
      <c r="D58" s="236" t="s">
        <v>327</v>
      </c>
      <c r="E58" s="237">
        <v>545</v>
      </c>
      <c r="F58" s="238"/>
      <c r="G58" s="239">
        <f>ROUND(E58*F58,2)</f>
        <v>0</v>
      </c>
      <c r="H58" s="238"/>
      <c r="I58" s="239">
        <f>ROUND(E58*H58,2)</f>
        <v>0</v>
      </c>
      <c r="J58" s="238"/>
      <c r="K58" s="239">
        <f>ROUND(E58*J58,2)</f>
        <v>0</v>
      </c>
      <c r="L58" s="239">
        <v>21</v>
      </c>
      <c r="M58" s="239">
        <f>G58*(1+L58/100)</f>
        <v>0</v>
      </c>
      <c r="N58" s="237">
        <v>0</v>
      </c>
      <c r="O58" s="237">
        <f>ROUND(E58*N58,2)</f>
        <v>0</v>
      </c>
      <c r="P58" s="237">
        <v>0</v>
      </c>
      <c r="Q58" s="237">
        <f>ROUND(E58*P58,2)</f>
        <v>0</v>
      </c>
      <c r="R58" s="239"/>
      <c r="S58" s="239" t="s">
        <v>426</v>
      </c>
      <c r="T58" s="240" t="s">
        <v>250</v>
      </c>
      <c r="U58" s="220">
        <v>0</v>
      </c>
      <c r="V58" s="220">
        <f>ROUND(E58*U58,2)</f>
        <v>0</v>
      </c>
      <c r="W58" s="220"/>
      <c r="X58" s="220" t="s">
        <v>478</v>
      </c>
      <c r="Y58" s="220" t="s">
        <v>185</v>
      </c>
      <c r="Z58" s="210"/>
      <c r="AA58" s="210"/>
      <c r="AB58" s="210"/>
      <c r="AC58" s="210"/>
      <c r="AD58" s="210"/>
      <c r="AE58" s="210"/>
      <c r="AF58" s="210"/>
      <c r="AG58" s="210" t="s">
        <v>488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3">
      <c r="A59" s="217"/>
      <c r="B59" s="218"/>
      <c r="C59" s="255"/>
      <c r="D59" s="254"/>
      <c r="E59" s="254"/>
      <c r="F59" s="254"/>
      <c r="G59" s="254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193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3">
      <c r="A60" s="234">
        <v>26</v>
      </c>
      <c r="B60" s="235" t="s">
        <v>978</v>
      </c>
      <c r="C60" s="246" t="s">
        <v>979</v>
      </c>
      <c r="D60" s="236" t="s">
        <v>327</v>
      </c>
      <c r="E60" s="237">
        <v>30</v>
      </c>
      <c r="F60" s="238"/>
      <c r="G60" s="239">
        <f>ROUND(E60*F60,2)</f>
        <v>0</v>
      </c>
      <c r="H60" s="238"/>
      <c r="I60" s="239">
        <f>ROUND(E60*H60,2)</f>
        <v>0</v>
      </c>
      <c r="J60" s="238"/>
      <c r="K60" s="239">
        <f>ROUND(E60*J60,2)</f>
        <v>0</v>
      </c>
      <c r="L60" s="239">
        <v>21</v>
      </c>
      <c r="M60" s="239">
        <f>G60*(1+L60/100)</f>
        <v>0</v>
      </c>
      <c r="N60" s="237">
        <v>0</v>
      </c>
      <c r="O60" s="237">
        <f>ROUND(E60*N60,2)</f>
        <v>0</v>
      </c>
      <c r="P60" s="237">
        <v>0</v>
      </c>
      <c r="Q60" s="237">
        <f>ROUND(E60*P60,2)</f>
        <v>0</v>
      </c>
      <c r="R60" s="239"/>
      <c r="S60" s="239" t="s">
        <v>426</v>
      </c>
      <c r="T60" s="240" t="s">
        <v>250</v>
      </c>
      <c r="U60" s="220">
        <v>0</v>
      </c>
      <c r="V60" s="220">
        <f>ROUND(E60*U60,2)</f>
        <v>0</v>
      </c>
      <c r="W60" s="220"/>
      <c r="X60" s="220" t="s">
        <v>478</v>
      </c>
      <c r="Y60" s="220" t="s">
        <v>185</v>
      </c>
      <c r="Z60" s="210"/>
      <c r="AA60" s="210"/>
      <c r="AB60" s="210"/>
      <c r="AC60" s="210"/>
      <c r="AD60" s="210"/>
      <c r="AE60" s="210"/>
      <c r="AF60" s="210"/>
      <c r="AG60" s="210" t="s">
        <v>488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5"/>
      <c r="D61" s="254"/>
      <c r="E61" s="254"/>
      <c r="F61" s="254"/>
      <c r="G61" s="254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3">
      <c r="A62" s="234">
        <v>27</v>
      </c>
      <c r="B62" s="235" t="s">
        <v>980</v>
      </c>
      <c r="C62" s="246" t="s">
        <v>981</v>
      </c>
      <c r="D62" s="236" t="s">
        <v>327</v>
      </c>
      <c r="E62" s="237">
        <v>605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21</v>
      </c>
      <c r="M62" s="239">
        <f>G62*(1+L62/100)</f>
        <v>0</v>
      </c>
      <c r="N62" s="237">
        <v>0</v>
      </c>
      <c r="O62" s="237">
        <f>ROUND(E62*N62,2)</f>
        <v>0</v>
      </c>
      <c r="P62" s="237">
        <v>0</v>
      </c>
      <c r="Q62" s="237">
        <f>ROUND(E62*P62,2)</f>
        <v>0</v>
      </c>
      <c r="R62" s="239"/>
      <c r="S62" s="239" t="s">
        <v>426</v>
      </c>
      <c r="T62" s="240" t="s">
        <v>250</v>
      </c>
      <c r="U62" s="220">
        <v>0</v>
      </c>
      <c r="V62" s="220">
        <f>ROUND(E62*U62,2)</f>
        <v>0</v>
      </c>
      <c r="W62" s="220"/>
      <c r="X62" s="220" t="s">
        <v>478</v>
      </c>
      <c r="Y62" s="220" t="s">
        <v>185</v>
      </c>
      <c r="Z62" s="210"/>
      <c r="AA62" s="210"/>
      <c r="AB62" s="210"/>
      <c r="AC62" s="210"/>
      <c r="AD62" s="210"/>
      <c r="AE62" s="210"/>
      <c r="AF62" s="210"/>
      <c r="AG62" s="210" t="s">
        <v>488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3">
      <c r="A63" s="217"/>
      <c r="B63" s="218"/>
      <c r="C63" s="255"/>
      <c r="D63" s="254"/>
      <c r="E63" s="254"/>
      <c r="F63" s="254"/>
      <c r="G63" s="254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0.6" outlineLevel="1" x14ac:dyDescent="0.3">
      <c r="A64" s="234">
        <v>28</v>
      </c>
      <c r="B64" s="235" t="s">
        <v>982</v>
      </c>
      <c r="C64" s="246" t="s">
        <v>983</v>
      </c>
      <c r="D64" s="236" t="s">
        <v>294</v>
      </c>
      <c r="E64" s="237">
        <v>45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7">
        <v>0</v>
      </c>
      <c r="O64" s="237">
        <f>ROUND(E64*N64,2)</f>
        <v>0</v>
      </c>
      <c r="P64" s="237">
        <v>0</v>
      </c>
      <c r="Q64" s="237">
        <f>ROUND(E64*P64,2)</f>
        <v>0</v>
      </c>
      <c r="R64" s="239"/>
      <c r="S64" s="239" t="s">
        <v>426</v>
      </c>
      <c r="T64" s="240" t="s">
        <v>250</v>
      </c>
      <c r="U64" s="220">
        <v>0</v>
      </c>
      <c r="V64" s="220">
        <f>ROUND(E64*U64,2)</f>
        <v>0</v>
      </c>
      <c r="W64" s="220"/>
      <c r="X64" s="220" t="s">
        <v>478</v>
      </c>
      <c r="Y64" s="220" t="s">
        <v>185</v>
      </c>
      <c r="Z64" s="210"/>
      <c r="AA64" s="210"/>
      <c r="AB64" s="210"/>
      <c r="AC64" s="210"/>
      <c r="AD64" s="210"/>
      <c r="AE64" s="210"/>
      <c r="AF64" s="210"/>
      <c r="AG64" s="210" t="s">
        <v>488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3">
      <c r="A65" s="217"/>
      <c r="B65" s="218"/>
      <c r="C65" s="255"/>
      <c r="D65" s="254"/>
      <c r="E65" s="254"/>
      <c r="F65" s="254"/>
      <c r="G65" s="254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193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3">
      <c r="A66" s="234">
        <v>29</v>
      </c>
      <c r="B66" s="235" t="s">
        <v>984</v>
      </c>
      <c r="C66" s="246" t="s">
        <v>985</v>
      </c>
      <c r="D66" s="236" t="s">
        <v>327</v>
      </c>
      <c r="E66" s="237">
        <v>20</v>
      </c>
      <c r="F66" s="238"/>
      <c r="G66" s="239">
        <f>ROUND(E66*F66,2)</f>
        <v>0</v>
      </c>
      <c r="H66" s="238"/>
      <c r="I66" s="239">
        <f>ROUND(E66*H66,2)</f>
        <v>0</v>
      </c>
      <c r="J66" s="238"/>
      <c r="K66" s="239">
        <f>ROUND(E66*J66,2)</f>
        <v>0</v>
      </c>
      <c r="L66" s="239">
        <v>21</v>
      </c>
      <c r="M66" s="239">
        <f>G66*(1+L66/100)</f>
        <v>0</v>
      </c>
      <c r="N66" s="237">
        <v>0</v>
      </c>
      <c r="O66" s="237">
        <f>ROUND(E66*N66,2)</f>
        <v>0</v>
      </c>
      <c r="P66" s="237">
        <v>0</v>
      </c>
      <c r="Q66" s="237">
        <f>ROUND(E66*P66,2)</f>
        <v>0</v>
      </c>
      <c r="R66" s="239"/>
      <c r="S66" s="239" t="s">
        <v>426</v>
      </c>
      <c r="T66" s="240" t="s">
        <v>250</v>
      </c>
      <c r="U66" s="220">
        <v>0</v>
      </c>
      <c r="V66" s="220">
        <f>ROUND(E66*U66,2)</f>
        <v>0</v>
      </c>
      <c r="W66" s="220"/>
      <c r="X66" s="220" t="s">
        <v>478</v>
      </c>
      <c r="Y66" s="220" t="s">
        <v>185</v>
      </c>
      <c r="Z66" s="210"/>
      <c r="AA66" s="210"/>
      <c r="AB66" s="210"/>
      <c r="AC66" s="210"/>
      <c r="AD66" s="210"/>
      <c r="AE66" s="210"/>
      <c r="AF66" s="210"/>
      <c r="AG66" s="210" t="s">
        <v>488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3">
      <c r="A67" s="217"/>
      <c r="B67" s="218"/>
      <c r="C67" s="255"/>
      <c r="D67" s="254"/>
      <c r="E67" s="254"/>
      <c r="F67" s="254"/>
      <c r="G67" s="254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3">
      <c r="A68" s="234">
        <v>30</v>
      </c>
      <c r="B68" s="235" t="s">
        <v>986</v>
      </c>
      <c r="C68" s="246" t="s">
        <v>987</v>
      </c>
      <c r="D68" s="236" t="s">
        <v>498</v>
      </c>
      <c r="E68" s="237">
        <v>132.346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1</v>
      </c>
      <c r="O68" s="237">
        <f>ROUND(E68*N68,2)</f>
        <v>132.35</v>
      </c>
      <c r="P68" s="237">
        <v>0</v>
      </c>
      <c r="Q68" s="237">
        <f>ROUND(E68*P68,2)</f>
        <v>0</v>
      </c>
      <c r="R68" s="239"/>
      <c r="S68" s="239" t="s">
        <v>426</v>
      </c>
      <c r="T68" s="240" t="s">
        <v>250</v>
      </c>
      <c r="U68" s="220">
        <v>0</v>
      </c>
      <c r="V68" s="220">
        <f>ROUND(E68*U68,2)</f>
        <v>0</v>
      </c>
      <c r="W68" s="220"/>
      <c r="X68" s="220" t="s">
        <v>500</v>
      </c>
      <c r="Y68" s="220" t="s">
        <v>185</v>
      </c>
      <c r="Z68" s="210"/>
      <c r="AA68" s="210"/>
      <c r="AB68" s="210"/>
      <c r="AC68" s="210"/>
      <c r="AD68" s="210"/>
      <c r="AE68" s="210"/>
      <c r="AF68" s="210"/>
      <c r="AG68" s="210" t="s">
        <v>751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3">
      <c r="A69" s="217"/>
      <c r="B69" s="218"/>
      <c r="C69" s="255"/>
      <c r="D69" s="254"/>
      <c r="E69" s="254"/>
      <c r="F69" s="254"/>
      <c r="G69" s="254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193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3">
      <c r="A70" s="234">
        <v>31</v>
      </c>
      <c r="B70" s="235" t="s">
        <v>988</v>
      </c>
      <c r="C70" s="246" t="s">
        <v>989</v>
      </c>
      <c r="D70" s="236" t="s">
        <v>498</v>
      </c>
      <c r="E70" s="237">
        <v>36.72</v>
      </c>
      <c r="F70" s="238"/>
      <c r="G70" s="239">
        <f>ROUND(E70*F70,2)</f>
        <v>0</v>
      </c>
      <c r="H70" s="238"/>
      <c r="I70" s="239">
        <f>ROUND(E70*H70,2)</f>
        <v>0</v>
      </c>
      <c r="J70" s="238"/>
      <c r="K70" s="239">
        <f>ROUND(E70*J70,2)</f>
        <v>0</v>
      </c>
      <c r="L70" s="239">
        <v>21</v>
      </c>
      <c r="M70" s="239">
        <f>G70*(1+L70/100)</f>
        <v>0</v>
      </c>
      <c r="N70" s="237">
        <v>1</v>
      </c>
      <c r="O70" s="237">
        <f>ROUND(E70*N70,2)</f>
        <v>36.72</v>
      </c>
      <c r="P70" s="237">
        <v>0</v>
      </c>
      <c r="Q70" s="237">
        <f>ROUND(E70*P70,2)</f>
        <v>0</v>
      </c>
      <c r="R70" s="239"/>
      <c r="S70" s="239" t="s">
        <v>426</v>
      </c>
      <c r="T70" s="240" t="s">
        <v>250</v>
      </c>
      <c r="U70" s="220">
        <v>0</v>
      </c>
      <c r="V70" s="220">
        <f>ROUND(E70*U70,2)</f>
        <v>0</v>
      </c>
      <c r="W70" s="220"/>
      <c r="X70" s="220" t="s">
        <v>500</v>
      </c>
      <c r="Y70" s="220" t="s">
        <v>185</v>
      </c>
      <c r="Z70" s="210"/>
      <c r="AA70" s="210"/>
      <c r="AB70" s="210"/>
      <c r="AC70" s="210"/>
      <c r="AD70" s="210"/>
      <c r="AE70" s="210"/>
      <c r="AF70" s="210"/>
      <c r="AG70" s="210" t="s">
        <v>751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3">
      <c r="A71" s="217"/>
      <c r="B71" s="218"/>
      <c r="C71" s="255"/>
      <c r="D71" s="254"/>
      <c r="E71" s="254"/>
      <c r="F71" s="254"/>
      <c r="G71" s="254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193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3">
      <c r="A72" s="234">
        <v>32</v>
      </c>
      <c r="B72" s="235" t="s">
        <v>990</v>
      </c>
      <c r="C72" s="246" t="s">
        <v>991</v>
      </c>
      <c r="D72" s="236" t="s">
        <v>327</v>
      </c>
      <c r="E72" s="237">
        <v>850</v>
      </c>
      <c r="F72" s="238"/>
      <c r="G72" s="239">
        <f>ROUND(E72*F72,2)</f>
        <v>0</v>
      </c>
      <c r="H72" s="238"/>
      <c r="I72" s="239">
        <f>ROUND(E72*H72,2)</f>
        <v>0</v>
      </c>
      <c r="J72" s="238"/>
      <c r="K72" s="239">
        <f>ROUND(E72*J72,2)</f>
        <v>0</v>
      </c>
      <c r="L72" s="239">
        <v>21</v>
      </c>
      <c r="M72" s="239">
        <f>G72*(1+L72/100)</f>
        <v>0</v>
      </c>
      <c r="N72" s="237">
        <v>2.0000000000000002E-5</v>
      </c>
      <c r="O72" s="237">
        <f>ROUND(E72*N72,2)</f>
        <v>0.02</v>
      </c>
      <c r="P72" s="237">
        <v>0</v>
      </c>
      <c r="Q72" s="237">
        <f>ROUND(E72*P72,2)</f>
        <v>0</v>
      </c>
      <c r="R72" s="239"/>
      <c r="S72" s="239" t="s">
        <v>426</v>
      </c>
      <c r="T72" s="240" t="s">
        <v>250</v>
      </c>
      <c r="U72" s="220">
        <v>0</v>
      </c>
      <c r="V72" s="220">
        <f>ROUND(E72*U72,2)</f>
        <v>0</v>
      </c>
      <c r="W72" s="220"/>
      <c r="X72" s="220" t="s">
        <v>500</v>
      </c>
      <c r="Y72" s="220" t="s">
        <v>185</v>
      </c>
      <c r="Z72" s="210"/>
      <c r="AA72" s="210"/>
      <c r="AB72" s="210"/>
      <c r="AC72" s="210"/>
      <c r="AD72" s="210"/>
      <c r="AE72" s="210"/>
      <c r="AF72" s="210"/>
      <c r="AG72" s="210" t="s">
        <v>751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3">
      <c r="A73" s="217"/>
      <c r="B73" s="218"/>
      <c r="C73" s="255"/>
      <c r="D73" s="254"/>
      <c r="E73" s="254"/>
      <c r="F73" s="254"/>
      <c r="G73" s="254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193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x14ac:dyDescent="0.3">
      <c r="A74" s="227" t="s">
        <v>177</v>
      </c>
      <c r="B74" s="228" t="s">
        <v>121</v>
      </c>
      <c r="C74" s="245" t="s">
        <v>123</v>
      </c>
      <c r="D74" s="229"/>
      <c r="E74" s="230"/>
      <c r="F74" s="231"/>
      <c r="G74" s="231">
        <f>SUMIF(AG75:AG78,"&lt;&gt;NOR",G75:G78)</f>
        <v>0</v>
      </c>
      <c r="H74" s="231"/>
      <c r="I74" s="231">
        <f>SUM(I75:I78)</f>
        <v>0</v>
      </c>
      <c r="J74" s="231"/>
      <c r="K74" s="231">
        <f>SUM(K75:K78)</f>
        <v>0</v>
      </c>
      <c r="L74" s="231"/>
      <c r="M74" s="231">
        <f>SUM(M75:M78)</f>
        <v>0</v>
      </c>
      <c r="N74" s="230"/>
      <c r="O74" s="230">
        <f>SUM(O75:O78)</f>
        <v>4.05</v>
      </c>
      <c r="P74" s="230"/>
      <c r="Q74" s="230">
        <f>SUM(Q75:Q78)</f>
        <v>0</v>
      </c>
      <c r="R74" s="231"/>
      <c r="S74" s="231"/>
      <c r="T74" s="232"/>
      <c r="U74" s="226"/>
      <c r="V74" s="226">
        <f>SUM(V75:V78)</f>
        <v>0</v>
      </c>
      <c r="W74" s="226"/>
      <c r="X74" s="226"/>
      <c r="Y74" s="226"/>
      <c r="AG74" t="s">
        <v>178</v>
      </c>
    </row>
    <row r="75" spans="1:60" outlineLevel="1" x14ac:dyDescent="0.3">
      <c r="A75" s="234">
        <v>33</v>
      </c>
      <c r="B75" s="235" t="s">
        <v>992</v>
      </c>
      <c r="C75" s="246" t="s">
        <v>993</v>
      </c>
      <c r="D75" s="236" t="s">
        <v>294</v>
      </c>
      <c r="E75" s="237">
        <v>15</v>
      </c>
      <c r="F75" s="238"/>
      <c r="G75" s="239">
        <f>ROUND(E75*F75,2)</f>
        <v>0</v>
      </c>
      <c r="H75" s="238"/>
      <c r="I75" s="239">
        <f>ROUND(E75*H75,2)</f>
        <v>0</v>
      </c>
      <c r="J75" s="238"/>
      <c r="K75" s="239">
        <f>ROUND(E75*J75,2)</f>
        <v>0</v>
      </c>
      <c r="L75" s="239">
        <v>21</v>
      </c>
      <c r="M75" s="239">
        <f>G75*(1+L75/100)</f>
        <v>0</v>
      </c>
      <c r="N75" s="237">
        <v>0</v>
      </c>
      <c r="O75" s="237">
        <f>ROUND(E75*N75,2)</f>
        <v>0</v>
      </c>
      <c r="P75" s="237">
        <v>0</v>
      </c>
      <c r="Q75" s="237">
        <f>ROUND(E75*P75,2)</f>
        <v>0</v>
      </c>
      <c r="R75" s="239"/>
      <c r="S75" s="239" t="s">
        <v>426</v>
      </c>
      <c r="T75" s="240" t="s">
        <v>250</v>
      </c>
      <c r="U75" s="220">
        <v>0</v>
      </c>
      <c r="V75" s="220">
        <f>ROUND(E75*U75,2)</f>
        <v>0</v>
      </c>
      <c r="W75" s="220"/>
      <c r="X75" s="220" t="s">
        <v>478</v>
      </c>
      <c r="Y75" s="220" t="s">
        <v>185</v>
      </c>
      <c r="Z75" s="210"/>
      <c r="AA75" s="210"/>
      <c r="AB75" s="210"/>
      <c r="AC75" s="210"/>
      <c r="AD75" s="210"/>
      <c r="AE75" s="210"/>
      <c r="AF75" s="210"/>
      <c r="AG75" s="210" t="s">
        <v>488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3">
      <c r="A76" s="217"/>
      <c r="B76" s="218"/>
      <c r="C76" s="255"/>
      <c r="D76" s="254"/>
      <c r="E76" s="254"/>
      <c r="F76" s="254"/>
      <c r="G76" s="254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3">
      <c r="A77" s="234">
        <v>34</v>
      </c>
      <c r="B77" s="235" t="s">
        <v>994</v>
      </c>
      <c r="C77" s="246" t="s">
        <v>995</v>
      </c>
      <c r="D77" s="236" t="s">
        <v>498</v>
      </c>
      <c r="E77" s="237">
        <v>4.05</v>
      </c>
      <c r="F77" s="238"/>
      <c r="G77" s="239">
        <f>ROUND(E77*F77,2)</f>
        <v>0</v>
      </c>
      <c r="H77" s="238"/>
      <c r="I77" s="239">
        <f>ROUND(E77*H77,2)</f>
        <v>0</v>
      </c>
      <c r="J77" s="238"/>
      <c r="K77" s="239">
        <f>ROUND(E77*J77,2)</f>
        <v>0</v>
      </c>
      <c r="L77" s="239">
        <v>21</v>
      </c>
      <c r="M77" s="239">
        <f>G77*(1+L77/100)</f>
        <v>0</v>
      </c>
      <c r="N77" s="237">
        <v>1</v>
      </c>
      <c r="O77" s="237">
        <f>ROUND(E77*N77,2)</f>
        <v>4.05</v>
      </c>
      <c r="P77" s="237">
        <v>0</v>
      </c>
      <c r="Q77" s="237">
        <f>ROUND(E77*P77,2)</f>
        <v>0</v>
      </c>
      <c r="R77" s="239"/>
      <c r="S77" s="239" t="s">
        <v>426</v>
      </c>
      <c r="T77" s="240" t="s">
        <v>250</v>
      </c>
      <c r="U77" s="220">
        <v>0</v>
      </c>
      <c r="V77" s="220">
        <f>ROUND(E77*U77,2)</f>
        <v>0</v>
      </c>
      <c r="W77" s="220"/>
      <c r="X77" s="220" t="s">
        <v>500</v>
      </c>
      <c r="Y77" s="220" t="s">
        <v>185</v>
      </c>
      <c r="Z77" s="210"/>
      <c r="AA77" s="210"/>
      <c r="AB77" s="210"/>
      <c r="AC77" s="210"/>
      <c r="AD77" s="210"/>
      <c r="AE77" s="210"/>
      <c r="AF77" s="210"/>
      <c r="AG77" s="210" t="s">
        <v>751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3">
      <c r="A78" s="217"/>
      <c r="B78" s="218"/>
      <c r="C78" s="255"/>
      <c r="D78" s="254"/>
      <c r="E78" s="254"/>
      <c r="F78" s="254"/>
      <c r="G78" s="254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193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x14ac:dyDescent="0.3">
      <c r="A79" s="227" t="s">
        <v>177</v>
      </c>
      <c r="B79" s="228" t="s">
        <v>126</v>
      </c>
      <c r="C79" s="245" t="s">
        <v>127</v>
      </c>
      <c r="D79" s="229"/>
      <c r="E79" s="230"/>
      <c r="F79" s="231"/>
      <c r="G79" s="231">
        <f>SUMIF(AG80:AG81,"&lt;&gt;NOR",G80:G81)</f>
        <v>0</v>
      </c>
      <c r="H79" s="231"/>
      <c r="I79" s="231">
        <f>SUM(I80:I81)</f>
        <v>0</v>
      </c>
      <c r="J79" s="231"/>
      <c r="K79" s="231">
        <f>SUM(K80:K81)</f>
        <v>0</v>
      </c>
      <c r="L79" s="231"/>
      <c r="M79" s="231">
        <f>SUM(M80:M81)</f>
        <v>0</v>
      </c>
      <c r="N79" s="230"/>
      <c r="O79" s="230">
        <f>SUM(O80:O81)</f>
        <v>0</v>
      </c>
      <c r="P79" s="230"/>
      <c r="Q79" s="230">
        <f>SUM(Q80:Q81)</f>
        <v>0</v>
      </c>
      <c r="R79" s="231"/>
      <c r="S79" s="231"/>
      <c r="T79" s="232"/>
      <c r="U79" s="226"/>
      <c r="V79" s="226">
        <f>SUM(V80:V81)</f>
        <v>0</v>
      </c>
      <c r="W79" s="226"/>
      <c r="X79" s="226"/>
      <c r="Y79" s="226"/>
      <c r="AG79" t="s">
        <v>178</v>
      </c>
    </row>
    <row r="80" spans="1:60" outlineLevel="1" x14ac:dyDescent="0.3">
      <c r="A80" s="234">
        <v>35</v>
      </c>
      <c r="B80" s="235" t="s">
        <v>865</v>
      </c>
      <c r="C80" s="246" t="s">
        <v>866</v>
      </c>
      <c r="D80" s="236" t="s">
        <v>864</v>
      </c>
      <c r="E80" s="237">
        <v>7</v>
      </c>
      <c r="F80" s="238"/>
      <c r="G80" s="239">
        <f>ROUND(E80*F80,2)</f>
        <v>0</v>
      </c>
      <c r="H80" s="238"/>
      <c r="I80" s="239">
        <f>ROUND(E80*H80,2)</f>
        <v>0</v>
      </c>
      <c r="J80" s="238"/>
      <c r="K80" s="239">
        <f>ROUND(E80*J80,2)</f>
        <v>0</v>
      </c>
      <c r="L80" s="239">
        <v>21</v>
      </c>
      <c r="M80" s="239">
        <f>G80*(1+L80/100)</f>
        <v>0</v>
      </c>
      <c r="N80" s="237">
        <v>0</v>
      </c>
      <c r="O80" s="237">
        <f>ROUND(E80*N80,2)</f>
        <v>0</v>
      </c>
      <c r="P80" s="237">
        <v>0</v>
      </c>
      <c r="Q80" s="237">
        <f>ROUND(E80*P80,2)</f>
        <v>0</v>
      </c>
      <c r="R80" s="239"/>
      <c r="S80" s="239" t="s">
        <v>426</v>
      </c>
      <c r="T80" s="240" t="s">
        <v>250</v>
      </c>
      <c r="U80" s="220">
        <v>0</v>
      </c>
      <c r="V80" s="220">
        <f>ROUND(E80*U80,2)</f>
        <v>0</v>
      </c>
      <c r="W80" s="220"/>
      <c r="X80" s="220" t="s">
        <v>314</v>
      </c>
      <c r="Y80" s="220" t="s">
        <v>185</v>
      </c>
      <c r="Z80" s="210"/>
      <c r="AA80" s="210"/>
      <c r="AB80" s="210"/>
      <c r="AC80" s="210"/>
      <c r="AD80" s="210"/>
      <c r="AE80" s="210"/>
      <c r="AF80" s="210"/>
      <c r="AG80" s="210" t="s">
        <v>582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3">
      <c r="A81" s="217"/>
      <c r="B81" s="218"/>
      <c r="C81" s="255"/>
      <c r="D81" s="254"/>
      <c r="E81" s="254"/>
      <c r="F81" s="254"/>
      <c r="G81" s="254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193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x14ac:dyDescent="0.3">
      <c r="A82" s="227" t="s">
        <v>177</v>
      </c>
      <c r="B82" s="228" t="s">
        <v>134</v>
      </c>
      <c r="C82" s="245" t="s">
        <v>135</v>
      </c>
      <c r="D82" s="229"/>
      <c r="E82" s="230"/>
      <c r="F82" s="231"/>
      <c r="G82" s="231">
        <f>SUMIF(AG83:AG86,"&lt;&gt;NOR",G83:G86)</f>
        <v>0</v>
      </c>
      <c r="H82" s="231"/>
      <c r="I82" s="231">
        <f>SUM(I83:I86)</f>
        <v>0</v>
      </c>
      <c r="J82" s="231"/>
      <c r="K82" s="231">
        <f>SUM(K83:K86)</f>
        <v>0</v>
      </c>
      <c r="L82" s="231"/>
      <c r="M82" s="231">
        <f>SUM(M83:M86)</f>
        <v>0</v>
      </c>
      <c r="N82" s="230"/>
      <c r="O82" s="230">
        <f>SUM(O83:O86)</f>
        <v>0</v>
      </c>
      <c r="P82" s="230"/>
      <c r="Q82" s="230">
        <f>SUM(Q83:Q86)</f>
        <v>0</v>
      </c>
      <c r="R82" s="231"/>
      <c r="S82" s="231"/>
      <c r="T82" s="232"/>
      <c r="U82" s="226"/>
      <c r="V82" s="226">
        <f>SUM(V83:V86)</f>
        <v>0</v>
      </c>
      <c r="W82" s="226"/>
      <c r="X82" s="226"/>
      <c r="Y82" s="226"/>
      <c r="AG82" t="s">
        <v>178</v>
      </c>
    </row>
    <row r="83" spans="1:60" outlineLevel="1" x14ac:dyDescent="0.3">
      <c r="A83" s="234">
        <v>36</v>
      </c>
      <c r="B83" s="235" t="s">
        <v>996</v>
      </c>
      <c r="C83" s="246" t="s">
        <v>997</v>
      </c>
      <c r="D83" s="236" t="s">
        <v>869</v>
      </c>
      <c r="E83" s="237">
        <v>16</v>
      </c>
      <c r="F83" s="238"/>
      <c r="G83" s="239">
        <f>ROUND(E83*F83,2)</f>
        <v>0</v>
      </c>
      <c r="H83" s="238"/>
      <c r="I83" s="239">
        <f>ROUND(E83*H83,2)</f>
        <v>0</v>
      </c>
      <c r="J83" s="238"/>
      <c r="K83" s="239">
        <f>ROUND(E83*J83,2)</f>
        <v>0</v>
      </c>
      <c r="L83" s="239">
        <v>21</v>
      </c>
      <c r="M83" s="239">
        <f>G83*(1+L83/100)</f>
        <v>0</v>
      </c>
      <c r="N83" s="237">
        <v>0</v>
      </c>
      <c r="O83" s="237">
        <f>ROUND(E83*N83,2)</f>
        <v>0</v>
      </c>
      <c r="P83" s="237">
        <v>0</v>
      </c>
      <c r="Q83" s="237">
        <f>ROUND(E83*P83,2)</f>
        <v>0</v>
      </c>
      <c r="R83" s="239"/>
      <c r="S83" s="239" t="s">
        <v>426</v>
      </c>
      <c r="T83" s="240" t="s">
        <v>250</v>
      </c>
      <c r="U83" s="220">
        <v>0</v>
      </c>
      <c r="V83" s="220">
        <f>ROUND(E83*U83,2)</f>
        <v>0</v>
      </c>
      <c r="W83" s="220"/>
      <c r="X83" s="220" t="s">
        <v>314</v>
      </c>
      <c r="Y83" s="220" t="s">
        <v>185</v>
      </c>
      <c r="Z83" s="210"/>
      <c r="AA83" s="210"/>
      <c r="AB83" s="210"/>
      <c r="AC83" s="210"/>
      <c r="AD83" s="210"/>
      <c r="AE83" s="210"/>
      <c r="AF83" s="210"/>
      <c r="AG83" s="210" t="s">
        <v>582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3">
      <c r="A84" s="217"/>
      <c r="B84" s="218"/>
      <c r="C84" s="255"/>
      <c r="D84" s="254"/>
      <c r="E84" s="254"/>
      <c r="F84" s="254"/>
      <c r="G84" s="254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193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3">
      <c r="A85" s="234">
        <v>37</v>
      </c>
      <c r="B85" s="235" t="s">
        <v>872</v>
      </c>
      <c r="C85" s="246" t="s">
        <v>873</v>
      </c>
      <c r="D85" s="236" t="s">
        <v>869</v>
      </c>
      <c r="E85" s="237">
        <v>160</v>
      </c>
      <c r="F85" s="238"/>
      <c r="G85" s="239">
        <f>ROUND(E85*F85,2)</f>
        <v>0</v>
      </c>
      <c r="H85" s="238"/>
      <c r="I85" s="239">
        <f>ROUND(E85*H85,2)</f>
        <v>0</v>
      </c>
      <c r="J85" s="238"/>
      <c r="K85" s="239">
        <f>ROUND(E85*J85,2)</f>
        <v>0</v>
      </c>
      <c r="L85" s="239">
        <v>21</v>
      </c>
      <c r="M85" s="239">
        <f>G85*(1+L85/100)</f>
        <v>0</v>
      </c>
      <c r="N85" s="237">
        <v>0</v>
      </c>
      <c r="O85" s="237">
        <f>ROUND(E85*N85,2)</f>
        <v>0</v>
      </c>
      <c r="P85" s="237">
        <v>0</v>
      </c>
      <c r="Q85" s="237">
        <f>ROUND(E85*P85,2)</f>
        <v>0</v>
      </c>
      <c r="R85" s="239"/>
      <c r="S85" s="239" t="s">
        <v>426</v>
      </c>
      <c r="T85" s="240" t="s">
        <v>250</v>
      </c>
      <c r="U85" s="220">
        <v>0</v>
      </c>
      <c r="V85" s="220">
        <f>ROUND(E85*U85,2)</f>
        <v>0</v>
      </c>
      <c r="W85" s="220"/>
      <c r="X85" s="220" t="s">
        <v>314</v>
      </c>
      <c r="Y85" s="220" t="s">
        <v>185</v>
      </c>
      <c r="Z85" s="210"/>
      <c r="AA85" s="210"/>
      <c r="AB85" s="210"/>
      <c r="AC85" s="210"/>
      <c r="AD85" s="210"/>
      <c r="AE85" s="210"/>
      <c r="AF85" s="210"/>
      <c r="AG85" s="210" t="s">
        <v>582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3">
      <c r="A86" s="217"/>
      <c r="B86" s="218"/>
      <c r="C86" s="255"/>
      <c r="D86" s="254"/>
      <c r="E86" s="254"/>
      <c r="F86" s="254"/>
      <c r="G86" s="254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193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x14ac:dyDescent="0.3">
      <c r="A87" s="3"/>
      <c r="B87" s="4"/>
      <c r="C87" s="251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AE87">
        <v>12</v>
      </c>
      <c r="AF87">
        <v>21</v>
      </c>
      <c r="AG87" t="s">
        <v>163</v>
      </c>
    </row>
    <row r="88" spans="1:60" x14ac:dyDescent="0.3">
      <c r="A88" s="213"/>
      <c r="B88" s="214" t="s">
        <v>29</v>
      </c>
      <c r="C88" s="252"/>
      <c r="D88" s="215"/>
      <c r="E88" s="216"/>
      <c r="F88" s="216"/>
      <c r="G88" s="233">
        <f>G8+G41+G74+G79+G82</f>
        <v>0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AE88">
        <f>SUMIF(L7:L86,AE87,G7:G86)</f>
        <v>0</v>
      </c>
      <c r="AF88">
        <f>SUMIF(L7:L86,AF87,G7:G86)</f>
        <v>0</v>
      </c>
      <c r="AG88" t="s">
        <v>472</v>
      </c>
    </row>
    <row r="89" spans="1:60" x14ac:dyDescent="0.3">
      <c r="C89" s="253"/>
      <c r="D89" s="10"/>
      <c r="AG89" t="s">
        <v>474</v>
      </c>
    </row>
    <row r="90" spans="1:60" x14ac:dyDescent="0.3">
      <c r="D90" s="10"/>
    </row>
    <row r="91" spans="1:60" x14ac:dyDescent="0.3">
      <c r="D91" s="10"/>
    </row>
    <row r="92" spans="1:60" x14ac:dyDescent="0.3">
      <c r="D92" s="10"/>
    </row>
    <row r="93" spans="1:60" x14ac:dyDescent="0.3">
      <c r="D93" s="10"/>
    </row>
    <row r="94" spans="1:60" x14ac:dyDescent="0.3">
      <c r="D94" s="10"/>
    </row>
    <row r="95" spans="1:60" x14ac:dyDescent="0.3">
      <c r="D95" s="10"/>
    </row>
    <row r="96" spans="1:60" x14ac:dyDescent="0.3">
      <c r="D96" s="10"/>
    </row>
    <row r="97" spans="4:4" x14ac:dyDescent="0.3">
      <c r="D97" s="10"/>
    </row>
    <row r="98" spans="4:4" x14ac:dyDescent="0.3">
      <c r="D98" s="10"/>
    </row>
    <row r="99" spans="4:4" x14ac:dyDescent="0.3">
      <c r="D99" s="10"/>
    </row>
    <row r="100" spans="4:4" x14ac:dyDescent="0.3">
      <c r="D100" s="10"/>
    </row>
    <row r="101" spans="4:4" x14ac:dyDescent="0.3">
      <c r="D101" s="10"/>
    </row>
    <row r="102" spans="4:4" x14ac:dyDescent="0.3">
      <c r="D102" s="10"/>
    </row>
    <row r="103" spans="4:4" x14ac:dyDescent="0.3">
      <c r="D103" s="10"/>
    </row>
    <row r="104" spans="4:4" x14ac:dyDescent="0.3">
      <c r="D104" s="10"/>
    </row>
    <row r="105" spans="4:4" x14ac:dyDescent="0.3">
      <c r="D105" s="10"/>
    </row>
    <row r="106" spans="4:4" x14ac:dyDescent="0.3">
      <c r="D106" s="10"/>
    </row>
    <row r="107" spans="4:4" x14ac:dyDescent="0.3">
      <c r="D107" s="10"/>
    </row>
    <row r="108" spans="4:4" x14ac:dyDescent="0.3">
      <c r="D108" s="10"/>
    </row>
    <row r="109" spans="4:4" x14ac:dyDescent="0.3">
      <c r="D109" s="10"/>
    </row>
    <row r="110" spans="4:4" x14ac:dyDescent="0.3">
      <c r="D110" s="10"/>
    </row>
    <row r="111" spans="4:4" x14ac:dyDescent="0.3">
      <c r="D111" s="10"/>
    </row>
    <row r="112" spans="4:4" x14ac:dyDescent="0.3">
      <c r="D112" s="10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iGT6iYCRvGuWgx2ctzNW4ogpYwWqnAQ7atzTXgIjemKtjp4B7MRS3/vCwTjKsjGyh6/OMpmkMR+/ZtfbhR7Z4Q==" saltValue="PNi442VKFxaVUXXpmQPf7Q==" spinCount="100000" sheet="1" formatRows="0"/>
  <mergeCells count="41">
    <mergeCell ref="C76:G76"/>
    <mergeCell ref="C78:G78"/>
    <mergeCell ref="C81:G81"/>
    <mergeCell ref="C84:G84"/>
    <mergeCell ref="C86:G86"/>
    <mergeCell ref="C63:G63"/>
    <mergeCell ref="C65:G65"/>
    <mergeCell ref="C67:G67"/>
    <mergeCell ref="C69:G69"/>
    <mergeCell ref="C71:G71"/>
    <mergeCell ref="C73:G73"/>
    <mergeCell ref="C51:G51"/>
    <mergeCell ref="C53:G53"/>
    <mergeCell ref="C55:G55"/>
    <mergeCell ref="C57:G57"/>
    <mergeCell ref="C59:G59"/>
    <mergeCell ref="C61:G61"/>
    <mergeCell ref="C38:G38"/>
    <mergeCell ref="C40:G40"/>
    <mergeCell ref="C43:G43"/>
    <mergeCell ref="C45:G45"/>
    <mergeCell ref="C47:G47"/>
    <mergeCell ref="C49:G49"/>
    <mergeCell ref="C26:G26"/>
    <mergeCell ref="C28:G28"/>
    <mergeCell ref="C30:G30"/>
    <mergeCell ref="C32:G32"/>
    <mergeCell ref="C34:G34"/>
    <mergeCell ref="C36:G36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EA360-52EF-4296-A4EE-253C6A0F0BB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74</v>
      </c>
      <c r="C3" s="199" t="s">
        <v>75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76</v>
      </c>
      <c r="C4" s="202" t="s">
        <v>77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SUMIF(AG9:AG32,"&lt;&gt;NOR",G9:G32)</f>
        <v>0</v>
      </c>
      <c r="H8" s="231"/>
      <c r="I8" s="231">
        <f>SUM(I9:I32)</f>
        <v>0</v>
      </c>
      <c r="J8" s="231"/>
      <c r="K8" s="231">
        <f>SUM(K9:K32)</f>
        <v>0</v>
      </c>
      <c r="L8" s="231"/>
      <c r="M8" s="231">
        <f>SUM(M9:M32)</f>
        <v>0</v>
      </c>
      <c r="N8" s="230"/>
      <c r="O8" s="230">
        <f>SUM(O9:O32)</f>
        <v>737.41000000000008</v>
      </c>
      <c r="P8" s="230"/>
      <c r="Q8" s="230">
        <f>SUM(Q9:Q32)</f>
        <v>0</v>
      </c>
      <c r="R8" s="231"/>
      <c r="S8" s="231"/>
      <c r="T8" s="232"/>
      <c r="U8" s="226"/>
      <c r="V8" s="226">
        <f>SUM(V9:V32)</f>
        <v>0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475</v>
      </c>
      <c r="C9" s="246" t="s">
        <v>476</v>
      </c>
      <c r="D9" s="236" t="s">
        <v>249</v>
      </c>
      <c r="E9" s="237">
        <v>409.12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477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478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479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49" t="s">
        <v>998</v>
      </c>
      <c r="D10" s="224"/>
      <c r="E10" s="225">
        <v>409.12</v>
      </c>
      <c r="F10" s="220"/>
      <c r="G10" s="220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192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3">
      <c r="A11" s="217"/>
      <c r="B11" s="218"/>
      <c r="C11" s="250"/>
      <c r="D11" s="243"/>
      <c r="E11" s="243"/>
      <c r="F11" s="243"/>
      <c r="G11" s="243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3">
      <c r="A12" s="234">
        <v>2</v>
      </c>
      <c r="B12" s="235" t="s">
        <v>481</v>
      </c>
      <c r="C12" s="246" t="s">
        <v>482</v>
      </c>
      <c r="D12" s="236" t="s">
        <v>294</v>
      </c>
      <c r="E12" s="237">
        <v>952.8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7">
        <v>9.8999999999999999E-4</v>
      </c>
      <c r="O12" s="237">
        <f>ROUND(E12*N12,2)</f>
        <v>0.94</v>
      </c>
      <c r="P12" s="237">
        <v>0</v>
      </c>
      <c r="Q12" s="237">
        <f>ROUND(E12*P12,2)</f>
        <v>0</v>
      </c>
      <c r="R12" s="239"/>
      <c r="S12" s="239" t="s">
        <v>477</v>
      </c>
      <c r="T12" s="240" t="s">
        <v>250</v>
      </c>
      <c r="U12" s="220">
        <v>0</v>
      </c>
      <c r="V12" s="220">
        <f>ROUND(E12*U12,2)</f>
        <v>0</v>
      </c>
      <c r="W12" s="220"/>
      <c r="X12" s="220" t="s">
        <v>478</v>
      </c>
      <c r="Y12" s="220" t="s">
        <v>185</v>
      </c>
      <c r="Z12" s="210"/>
      <c r="AA12" s="210"/>
      <c r="AB12" s="210"/>
      <c r="AC12" s="210"/>
      <c r="AD12" s="210"/>
      <c r="AE12" s="210"/>
      <c r="AF12" s="210"/>
      <c r="AG12" s="210" t="s">
        <v>479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3">
      <c r="A13" s="217"/>
      <c r="B13" s="218"/>
      <c r="C13" s="249" t="s">
        <v>999</v>
      </c>
      <c r="D13" s="224"/>
      <c r="E13" s="225">
        <v>952.8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192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0"/>
      <c r="D14" s="243"/>
      <c r="E14" s="243"/>
      <c r="F14" s="243"/>
      <c r="G14" s="243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3">
      <c r="A15" s="234">
        <v>3</v>
      </c>
      <c r="B15" s="235" t="s">
        <v>484</v>
      </c>
      <c r="C15" s="246" t="s">
        <v>485</v>
      </c>
      <c r="D15" s="236" t="s">
        <v>294</v>
      </c>
      <c r="E15" s="237">
        <v>952.8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477</v>
      </c>
      <c r="T15" s="240" t="s">
        <v>250</v>
      </c>
      <c r="U15" s="220">
        <v>0</v>
      </c>
      <c r="V15" s="220">
        <f>ROUND(E15*U15,2)</f>
        <v>0</v>
      </c>
      <c r="W15" s="220"/>
      <c r="X15" s="220" t="s">
        <v>478</v>
      </c>
      <c r="Y15" s="220" t="s">
        <v>185</v>
      </c>
      <c r="Z15" s="210"/>
      <c r="AA15" s="210"/>
      <c r="AB15" s="210"/>
      <c r="AC15" s="210"/>
      <c r="AD15" s="210"/>
      <c r="AE15" s="210"/>
      <c r="AF15" s="210"/>
      <c r="AG15" s="210" t="s">
        <v>479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49" t="s">
        <v>999</v>
      </c>
      <c r="D16" s="224"/>
      <c r="E16" s="225">
        <v>952.8</v>
      </c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3">
      <c r="A17" s="217"/>
      <c r="B17" s="218"/>
      <c r="C17" s="250"/>
      <c r="D17" s="243"/>
      <c r="E17" s="243"/>
      <c r="F17" s="243"/>
      <c r="G17" s="243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3">
      <c r="A18" s="234">
        <v>4</v>
      </c>
      <c r="B18" s="235" t="s">
        <v>486</v>
      </c>
      <c r="C18" s="246" t="s">
        <v>487</v>
      </c>
      <c r="D18" s="236" t="s">
        <v>249</v>
      </c>
      <c r="E18" s="237">
        <v>205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9"/>
      <c r="S18" s="239" t="s">
        <v>477</v>
      </c>
      <c r="T18" s="240" t="s">
        <v>250</v>
      </c>
      <c r="U18" s="220">
        <v>0</v>
      </c>
      <c r="V18" s="220">
        <f>ROUND(E18*U18,2)</f>
        <v>0</v>
      </c>
      <c r="W18" s="220"/>
      <c r="X18" s="220" t="s">
        <v>478</v>
      </c>
      <c r="Y18" s="220" t="s">
        <v>185</v>
      </c>
      <c r="Z18" s="210"/>
      <c r="AA18" s="210"/>
      <c r="AB18" s="210"/>
      <c r="AC18" s="210"/>
      <c r="AD18" s="210"/>
      <c r="AE18" s="210"/>
      <c r="AF18" s="210"/>
      <c r="AG18" s="210" t="s">
        <v>488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9" t="s">
        <v>1000</v>
      </c>
      <c r="D19" s="224"/>
      <c r="E19" s="225">
        <v>205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0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5</v>
      </c>
      <c r="B21" s="235" t="s">
        <v>490</v>
      </c>
      <c r="C21" s="246" t="s">
        <v>491</v>
      </c>
      <c r="D21" s="236" t="s">
        <v>249</v>
      </c>
      <c r="E21" s="237">
        <v>311.27999999999997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/>
      <c r="S21" s="239" t="s">
        <v>477</v>
      </c>
      <c r="T21" s="240" t="s">
        <v>250</v>
      </c>
      <c r="U21" s="220">
        <v>0</v>
      </c>
      <c r="V21" s="220">
        <f>ROUND(E21*U21,2)</f>
        <v>0</v>
      </c>
      <c r="W21" s="220"/>
      <c r="X21" s="220" t="s">
        <v>478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488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49" t="s">
        <v>1001</v>
      </c>
      <c r="D22" s="224"/>
      <c r="E22" s="225">
        <v>254.08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3">
      <c r="A23" s="217"/>
      <c r="B23" s="218"/>
      <c r="C23" s="249" t="s">
        <v>1002</v>
      </c>
      <c r="D23" s="224"/>
      <c r="E23" s="225">
        <v>57.2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3">
      <c r="A24" s="217"/>
      <c r="B24" s="218"/>
      <c r="C24" s="250"/>
      <c r="D24" s="243"/>
      <c r="E24" s="243"/>
      <c r="F24" s="243"/>
      <c r="G24" s="243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3">
      <c r="A25" s="234">
        <v>6</v>
      </c>
      <c r="B25" s="235" t="s">
        <v>493</v>
      </c>
      <c r="C25" s="246" t="s">
        <v>494</v>
      </c>
      <c r="D25" s="236" t="s">
        <v>249</v>
      </c>
      <c r="E25" s="237">
        <v>129.6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0</v>
      </c>
      <c r="O25" s="237">
        <f>ROUND(E25*N25,2)</f>
        <v>0</v>
      </c>
      <c r="P25" s="237">
        <v>0</v>
      </c>
      <c r="Q25" s="237">
        <f>ROUND(E25*P25,2)</f>
        <v>0</v>
      </c>
      <c r="R25" s="239"/>
      <c r="S25" s="239" t="s">
        <v>477</v>
      </c>
      <c r="T25" s="240" t="s">
        <v>250</v>
      </c>
      <c r="U25" s="220">
        <v>0</v>
      </c>
      <c r="V25" s="220">
        <f>ROUND(E25*U25,2)</f>
        <v>0</v>
      </c>
      <c r="W25" s="220"/>
      <c r="X25" s="220" t="s">
        <v>478</v>
      </c>
      <c r="Y25" s="220" t="s">
        <v>185</v>
      </c>
      <c r="Z25" s="210"/>
      <c r="AA25" s="210"/>
      <c r="AB25" s="210"/>
      <c r="AC25" s="210"/>
      <c r="AD25" s="210"/>
      <c r="AE25" s="210"/>
      <c r="AF25" s="210"/>
      <c r="AG25" s="210" t="s">
        <v>488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49" t="s">
        <v>1003</v>
      </c>
      <c r="D26" s="224"/>
      <c r="E26" s="225">
        <v>95.28</v>
      </c>
      <c r="F26" s="220"/>
      <c r="G26" s="22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192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3">
      <c r="A27" s="217"/>
      <c r="B27" s="218"/>
      <c r="C27" s="249" t="s">
        <v>1004</v>
      </c>
      <c r="D27" s="224"/>
      <c r="E27" s="225">
        <v>34.32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192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50"/>
      <c r="D28" s="243"/>
      <c r="E28" s="243"/>
      <c r="F28" s="243"/>
      <c r="G28" s="243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3">
      <c r="A29" s="234">
        <v>7</v>
      </c>
      <c r="B29" s="235" t="s">
        <v>496</v>
      </c>
      <c r="C29" s="246" t="s">
        <v>497</v>
      </c>
      <c r="D29" s="236" t="s">
        <v>498</v>
      </c>
      <c r="E29" s="237">
        <v>736.47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1</v>
      </c>
      <c r="O29" s="237">
        <f>ROUND(E29*N29,2)</f>
        <v>736.47</v>
      </c>
      <c r="P29" s="237">
        <v>0</v>
      </c>
      <c r="Q29" s="237">
        <f>ROUND(E29*P29,2)</f>
        <v>0</v>
      </c>
      <c r="R29" s="239" t="s">
        <v>499</v>
      </c>
      <c r="S29" s="239" t="s">
        <v>477</v>
      </c>
      <c r="T29" s="240" t="s">
        <v>250</v>
      </c>
      <c r="U29" s="220">
        <v>0</v>
      </c>
      <c r="V29" s="220">
        <f>ROUND(E29*U29,2)</f>
        <v>0</v>
      </c>
      <c r="W29" s="220"/>
      <c r="X29" s="220" t="s">
        <v>500</v>
      </c>
      <c r="Y29" s="220" t="s">
        <v>185</v>
      </c>
      <c r="Z29" s="210"/>
      <c r="AA29" s="210"/>
      <c r="AB29" s="210"/>
      <c r="AC29" s="210"/>
      <c r="AD29" s="210"/>
      <c r="AE29" s="210"/>
      <c r="AF29" s="210"/>
      <c r="AG29" s="210" t="s">
        <v>501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3">
      <c r="A30" s="217"/>
      <c r="B30" s="218"/>
      <c r="C30" s="249" t="s">
        <v>502</v>
      </c>
      <c r="D30" s="224"/>
      <c r="E30" s="225">
        <v>217.1</v>
      </c>
      <c r="F30" s="220"/>
      <c r="G30" s="220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192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3">
      <c r="A31" s="217"/>
      <c r="B31" s="218"/>
      <c r="C31" s="249" t="s">
        <v>1005</v>
      </c>
      <c r="D31" s="224"/>
      <c r="E31" s="225">
        <v>519.37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192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50"/>
      <c r="D32" s="243"/>
      <c r="E32" s="243"/>
      <c r="F32" s="243"/>
      <c r="G32" s="243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3">
      <c r="A33" s="227" t="s">
        <v>177</v>
      </c>
      <c r="B33" s="228" t="s">
        <v>117</v>
      </c>
      <c r="C33" s="245" t="s">
        <v>118</v>
      </c>
      <c r="D33" s="229"/>
      <c r="E33" s="230"/>
      <c r="F33" s="231"/>
      <c r="G33" s="231">
        <f>SUMIF(AG34:AG37,"&lt;&gt;NOR",G34:G37)</f>
        <v>0</v>
      </c>
      <c r="H33" s="231"/>
      <c r="I33" s="231">
        <f>SUM(I34:I37)</f>
        <v>0</v>
      </c>
      <c r="J33" s="231"/>
      <c r="K33" s="231">
        <f>SUM(K34:K37)</f>
        <v>0</v>
      </c>
      <c r="L33" s="231"/>
      <c r="M33" s="231">
        <f>SUM(M34:M37)</f>
        <v>0</v>
      </c>
      <c r="N33" s="230"/>
      <c r="O33" s="230">
        <f>SUM(O34:O37)</f>
        <v>48.91</v>
      </c>
      <c r="P33" s="230"/>
      <c r="Q33" s="230">
        <f>SUM(Q34:Q37)</f>
        <v>0</v>
      </c>
      <c r="R33" s="231"/>
      <c r="S33" s="231"/>
      <c r="T33" s="232"/>
      <c r="U33" s="226"/>
      <c r="V33" s="226">
        <f>SUM(V34:V37)</f>
        <v>0</v>
      </c>
      <c r="W33" s="226"/>
      <c r="X33" s="226"/>
      <c r="Y33" s="226"/>
      <c r="AG33" t="s">
        <v>178</v>
      </c>
    </row>
    <row r="34" spans="1:60" outlineLevel="1" x14ac:dyDescent="0.3">
      <c r="A34" s="234">
        <v>8</v>
      </c>
      <c r="B34" s="235" t="s">
        <v>504</v>
      </c>
      <c r="C34" s="246" t="s">
        <v>505</v>
      </c>
      <c r="D34" s="236" t="s">
        <v>249</v>
      </c>
      <c r="E34" s="237">
        <v>43.2</v>
      </c>
      <c r="F34" s="238"/>
      <c r="G34" s="239">
        <f>ROUND(E34*F34,2)</f>
        <v>0</v>
      </c>
      <c r="H34" s="238"/>
      <c r="I34" s="239">
        <f>ROUND(E34*H34,2)</f>
        <v>0</v>
      </c>
      <c r="J34" s="238"/>
      <c r="K34" s="239">
        <f>ROUND(E34*J34,2)</f>
        <v>0</v>
      </c>
      <c r="L34" s="239">
        <v>21</v>
      </c>
      <c r="M34" s="239">
        <f>G34*(1+L34/100)</f>
        <v>0</v>
      </c>
      <c r="N34" s="237">
        <v>1.1322000000000001</v>
      </c>
      <c r="O34" s="237">
        <f>ROUND(E34*N34,2)</f>
        <v>48.91</v>
      </c>
      <c r="P34" s="237">
        <v>0</v>
      </c>
      <c r="Q34" s="237">
        <f>ROUND(E34*P34,2)</f>
        <v>0</v>
      </c>
      <c r="R34" s="239"/>
      <c r="S34" s="239" t="s">
        <v>477</v>
      </c>
      <c r="T34" s="240" t="s">
        <v>250</v>
      </c>
      <c r="U34" s="220">
        <v>0</v>
      </c>
      <c r="V34" s="220">
        <f>ROUND(E34*U34,2)</f>
        <v>0</v>
      </c>
      <c r="W34" s="220"/>
      <c r="X34" s="220" t="s">
        <v>478</v>
      </c>
      <c r="Y34" s="220" t="s">
        <v>185</v>
      </c>
      <c r="Z34" s="210"/>
      <c r="AA34" s="210"/>
      <c r="AB34" s="210"/>
      <c r="AC34" s="210"/>
      <c r="AD34" s="210"/>
      <c r="AE34" s="210"/>
      <c r="AF34" s="210"/>
      <c r="AG34" s="210" t="s">
        <v>488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3">
      <c r="A35" s="217"/>
      <c r="B35" s="218"/>
      <c r="C35" s="249" t="s">
        <v>1006</v>
      </c>
      <c r="D35" s="224"/>
      <c r="E35" s="225">
        <v>31.76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3">
      <c r="A36" s="217"/>
      <c r="B36" s="218"/>
      <c r="C36" s="249" t="s">
        <v>1007</v>
      </c>
      <c r="D36" s="224"/>
      <c r="E36" s="225">
        <v>11.44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192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3">
      <c r="A37" s="217"/>
      <c r="B37" s="218"/>
      <c r="C37" s="250"/>
      <c r="D37" s="243"/>
      <c r="E37" s="243"/>
      <c r="F37" s="243"/>
      <c r="G37" s="243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193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3">
      <c r="A38" s="227" t="s">
        <v>177</v>
      </c>
      <c r="B38" s="228" t="s">
        <v>124</v>
      </c>
      <c r="C38" s="245" t="s">
        <v>125</v>
      </c>
      <c r="D38" s="229"/>
      <c r="E38" s="230"/>
      <c r="F38" s="231"/>
      <c r="G38" s="231">
        <f>SUMIF(AG39:AG41,"&lt;&gt;NOR",G39:G41)</f>
        <v>0</v>
      </c>
      <c r="H38" s="231"/>
      <c r="I38" s="231">
        <f>SUM(I39:I41)</f>
        <v>0</v>
      </c>
      <c r="J38" s="231"/>
      <c r="K38" s="231">
        <f>SUM(K39:K41)</f>
        <v>0</v>
      </c>
      <c r="L38" s="231"/>
      <c r="M38" s="231">
        <f>SUM(M39:M41)</f>
        <v>0</v>
      </c>
      <c r="N38" s="230"/>
      <c r="O38" s="230">
        <f>SUM(O39:O41)</f>
        <v>0</v>
      </c>
      <c r="P38" s="230"/>
      <c r="Q38" s="230">
        <f>SUM(Q39:Q41)</f>
        <v>0</v>
      </c>
      <c r="R38" s="231"/>
      <c r="S38" s="231"/>
      <c r="T38" s="232"/>
      <c r="U38" s="226"/>
      <c r="V38" s="226">
        <f>SUM(V39:V41)</f>
        <v>0</v>
      </c>
      <c r="W38" s="226"/>
      <c r="X38" s="226"/>
      <c r="Y38" s="226"/>
      <c r="AG38" t="s">
        <v>178</v>
      </c>
    </row>
    <row r="39" spans="1:60" outlineLevel="1" x14ac:dyDescent="0.3">
      <c r="A39" s="234">
        <v>9</v>
      </c>
      <c r="B39" s="235" t="s">
        <v>534</v>
      </c>
      <c r="C39" s="246" t="s">
        <v>535</v>
      </c>
      <c r="D39" s="236" t="s">
        <v>327</v>
      </c>
      <c r="E39" s="237">
        <v>400</v>
      </c>
      <c r="F39" s="238"/>
      <c r="G39" s="239">
        <f>ROUND(E39*F39,2)</f>
        <v>0</v>
      </c>
      <c r="H39" s="238"/>
      <c r="I39" s="239">
        <f>ROUND(E39*H39,2)</f>
        <v>0</v>
      </c>
      <c r="J39" s="238"/>
      <c r="K39" s="239">
        <f>ROUND(E39*J39,2)</f>
        <v>0</v>
      </c>
      <c r="L39" s="239">
        <v>21</v>
      </c>
      <c r="M39" s="239">
        <f>G39*(1+L39/100)</f>
        <v>0</v>
      </c>
      <c r="N39" s="237">
        <v>0</v>
      </c>
      <c r="O39" s="237">
        <f>ROUND(E39*N39,2)</f>
        <v>0</v>
      </c>
      <c r="P39" s="237">
        <v>0</v>
      </c>
      <c r="Q39" s="237">
        <f>ROUND(E39*P39,2)</f>
        <v>0</v>
      </c>
      <c r="R39" s="239"/>
      <c r="S39" s="239" t="s">
        <v>477</v>
      </c>
      <c r="T39" s="240" t="s">
        <v>250</v>
      </c>
      <c r="U39" s="220">
        <v>0</v>
      </c>
      <c r="V39" s="220">
        <f>ROUND(E39*U39,2)</f>
        <v>0</v>
      </c>
      <c r="W39" s="220"/>
      <c r="X39" s="220" t="s">
        <v>478</v>
      </c>
      <c r="Y39" s="220" t="s">
        <v>185</v>
      </c>
      <c r="Z39" s="210"/>
      <c r="AA39" s="210"/>
      <c r="AB39" s="210"/>
      <c r="AC39" s="210"/>
      <c r="AD39" s="210"/>
      <c r="AE39" s="210"/>
      <c r="AF39" s="210"/>
      <c r="AG39" s="210" t="s">
        <v>488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3">
      <c r="A40" s="217"/>
      <c r="B40" s="218"/>
      <c r="C40" s="249" t="s">
        <v>1008</v>
      </c>
      <c r="D40" s="224"/>
      <c r="E40" s="225">
        <v>400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192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3">
      <c r="A41" s="217"/>
      <c r="B41" s="218"/>
      <c r="C41" s="250"/>
      <c r="D41" s="243"/>
      <c r="E41" s="243"/>
      <c r="F41" s="243"/>
      <c r="G41" s="243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193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3">
      <c r="A42" s="227" t="s">
        <v>177</v>
      </c>
      <c r="B42" s="228" t="s">
        <v>130</v>
      </c>
      <c r="C42" s="245" t="s">
        <v>131</v>
      </c>
      <c r="D42" s="229"/>
      <c r="E42" s="230"/>
      <c r="F42" s="231"/>
      <c r="G42" s="231">
        <f>SUMIF(AG43:AG54,"&lt;&gt;NOR",G43:G54)</f>
        <v>0</v>
      </c>
      <c r="H42" s="231"/>
      <c r="I42" s="231">
        <f>SUM(I43:I54)</f>
        <v>0</v>
      </c>
      <c r="J42" s="231"/>
      <c r="K42" s="231">
        <f>SUM(K43:K54)</f>
        <v>0</v>
      </c>
      <c r="L42" s="231"/>
      <c r="M42" s="231">
        <f>SUM(M43:M54)</f>
        <v>0</v>
      </c>
      <c r="N42" s="230"/>
      <c r="O42" s="230">
        <f>SUM(O43:O54)</f>
        <v>0</v>
      </c>
      <c r="P42" s="230"/>
      <c r="Q42" s="230">
        <f>SUM(Q43:Q54)</f>
        <v>0</v>
      </c>
      <c r="R42" s="231"/>
      <c r="S42" s="231"/>
      <c r="T42" s="232"/>
      <c r="U42" s="226"/>
      <c r="V42" s="226">
        <f>SUM(V43:V54)</f>
        <v>0</v>
      </c>
      <c r="W42" s="226"/>
      <c r="X42" s="226"/>
      <c r="Y42" s="226"/>
      <c r="AG42" t="s">
        <v>178</v>
      </c>
    </row>
    <row r="43" spans="1:60" outlineLevel="1" x14ac:dyDescent="0.3">
      <c r="A43" s="234">
        <v>10</v>
      </c>
      <c r="B43" s="235" t="s">
        <v>580</v>
      </c>
      <c r="C43" s="246" t="s">
        <v>581</v>
      </c>
      <c r="D43" s="236" t="s">
        <v>498</v>
      </c>
      <c r="E43" s="237">
        <v>736.2</v>
      </c>
      <c r="F43" s="238"/>
      <c r="G43" s="239">
        <f>ROUND(E43*F43,2)</f>
        <v>0</v>
      </c>
      <c r="H43" s="238"/>
      <c r="I43" s="239">
        <f>ROUND(E43*H43,2)</f>
        <v>0</v>
      </c>
      <c r="J43" s="238"/>
      <c r="K43" s="239">
        <f>ROUND(E43*J43,2)</f>
        <v>0</v>
      </c>
      <c r="L43" s="239">
        <v>21</v>
      </c>
      <c r="M43" s="239">
        <f>G43*(1+L43/100)</f>
        <v>0</v>
      </c>
      <c r="N43" s="237">
        <v>0</v>
      </c>
      <c r="O43" s="237">
        <f>ROUND(E43*N43,2)</f>
        <v>0</v>
      </c>
      <c r="P43" s="237">
        <v>0</v>
      </c>
      <c r="Q43" s="237">
        <f>ROUND(E43*P43,2)</f>
        <v>0</v>
      </c>
      <c r="R43" s="239"/>
      <c r="S43" s="239" t="s">
        <v>426</v>
      </c>
      <c r="T43" s="240" t="s">
        <v>250</v>
      </c>
      <c r="U43" s="220">
        <v>0</v>
      </c>
      <c r="V43" s="220">
        <f>ROUND(E43*U43,2)</f>
        <v>0</v>
      </c>
      <c r="W43" s="220"/>
      <c r="X43" s="220" t="s">
        <v>314</v>
      </c>
      <c r="Y43" s="220" t="s">
        <v>185</v>
      </c>
      <c r="Z43" s="210"/>
      <c r="AA43" s="210"/>
      <c r="AB43" s="210"/>
      <c r="AC43" s="210"/>
      <c r="AD43" s="210"/>
      <c r="AE43" s="210"/>
      <c r="AF43" s="210"/>
      <c r="AG43" s="210" t="s">
        <v>582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3">
      <c r="A44" s="217"/>
      <c r="B44" s="218"/>
      <c r="C44" s="247" t="s">
        <v>583</v>
      </c>
      <c r="D44" s="241"/>
      <c r="E44" s="241"/>
      <c r="F44" s="241"/>
      <c r="G44" s="241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188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3">
      <c r="A45" s="217"/>
      <c r="B45" s="218"/>
      <c r="C45" s="256" t="s">
        <v>254</v>
      </c>
      <c r="D45" s="221"/>
      <c r="E45" s="222"/>
      <c r="F45" s="223"/>
      <c r="G45" s="223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188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3">
      <c r="A46" s="217"/>
      <c r="B46" s="218"/>
      <c r="C46" s="248" t="s">
        <v>584</v>
      </c>
      <c r="D46" s="242"/>
      <c r="E46" s="242"/>
      <c r="F46" s="242"/>
      <c r="G46" s="242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188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1" outlineLevel="3" x14ac:dyDescent="0.3">
      <c r="A47" s="217"/>
      <c r="B47" s="218"/>
      <c r="C47" s="248" t="s">
        <v>585</v>
      </c>
      <c r="D47" s="242"/>
      <c r="E47" s="242"/>
      <c r="F47" s="242"/>
      <c r="G47" s="242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188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44" t="str">
        <f>C47</f>
        <v>1. veškeré poplatky provozovateli skládky, recyklační linky nebo jiného zařízení na zpracování nebo likvidaci odpadů související s převzetím, uložením, zpracováním nebo likvidaci odpadu.</v>
      </c>
      <c r="BB47" s="210"/>
      <c r="BC47" s="210"/>
      <c r="BD47" s="210"/>
      <c r="BE47" s="210"/>
      <c r="BF47" s="210"/>
      <c r="BG47" s="210"/>
      <c r="BH47" s="210"/>
    </row>
    <row r="48" spans="1:60" ht="21" outlineLevel="3" x14ac:dyDescent="0.3">
      <c r="A48" s="217"/>
      <c r="B48" s="218"/>
      <c r="C48" s="248" t="s">
        <v>586</v>
      </c>
      <c r="D48" s="242"/>
      <c r="E48" s="242"/>
      <c r="F48" s="242"/>
      <c r="G48" s="242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188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44" t="str">
        <f>C48</f>
        <v>2. náklady spojené s nakládáním, dopravou a vyložením odpadu z místa stavby na místo převzetí provozovatelem skládky, recyklační linky nebo jiného zařízení na zpracování nebo likvidaci odpadu.</v>
      </c>
      <c r="BB48" s="210"/>
      <c r="BC48" s="210"/>
      <c r="BD48" s="210"/>
      <c r="BE48" s="210"/>
      <c r="BF48" s="210"/>
      <c r="BG48" s="210"/>
      <c r="BH48" s="210"/>
    </row>
    <row r="49" spans="1:60" outlineLevel="3" x14ac:dyDescent="0.3">
      <c r="A49" s="217"/>
      <c r="B49" s="218"/>
      <c r="C49" s="256" t="s">
        <v>254</v>
      </c>
      <c r="D49" s="221"/>
      <c r="E49" s="222"/>
      <c r="F49" s="223"/>
      <c r="G49" s="223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188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3">
      <c r="A50" s="217"/>
      <c r="B50" s="218"/>
      <c r="C50" s="248" t="s">
        <v>587</v>
      </c>
      <c r="D50" s="242"/>
      <c r="E50" s="242"/>
      <c r="F50" s="242"/>
      <c r="G50" s="242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188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3">
      <c r="A51" s="217"/>
      <c r="B51" s="218"/>
      <c r="C51" s="248" t="s">
        <v>588</v>
      </c>
      <c r="D51" s="242"/>
      <c r="E51" s="242"/>
      <c r="F51" s="242"/>
      <c r="G51" s="242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188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44" t="str">
        <f>C51</f>
        <v>1.Tunou se rozumí hmotnost odpadu vytříděného v souladu se zákonem č. 541/2020 Sb. O odpadech v platném znění.</v>
      </c>
      <c r="BB51" s="210"/>
      <c r="BC51" s="210"/>
      <c r="BD51" s="210"/>
      <c r="BE51" s="210"/>
      <c r="BF51" s="210"/>
      <c r="BG51" s="210"/>
      <c r="BH51" s="210"/>
    </row>
    <row r="52" spans="1:60" ht="21" outlineLevel="3" x14ac:dyDescent="0.3">
      <c r="A52" s="217"/>
      <c r="B52" s="218"/>
      <c r="C52" s="248" t="s">
        <v>589</v>
      </c>
      <c r="D52" s="242"/>
      <c r="E52" s="242"/>
      <c r="F52" s="242"/>
      <c r="G52" s="242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188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44" t="str">
        <f>C52</f>
        <v>2. Hmotnost zeminy s kamením a štěrku  je uvažovaná v hodnotě 1,8t/m3, ostatní hmotnosti suti jsou uváděny dle z údajů ve sloupci "suť - celkem" uvedených u jednotlvých položek konkrétních odpadových materiálů.</v>
      </c>
      <c r="BB52" s="210"/>
      <c r="BC52" s="210"/>
      <c r="BD52" s="210"/>
      <c r="BE52" s="210"/>
      <c r="BF52" s="210"/>
      <c r="BG52" s="210"/>
      <c r="BH52" s="210"/>
    </row>
    <row r="53" spans="1:60" outlineLevel="2" x14ac:dyDescent="0.3">
      <c r="A53" s="217"/>
      <c r="B53" s="218"/>
      <c r="C53" s="249" t="s">
        <v>1009</v>
      </c>
      <c r="D53" s="224"/>
      <c r="E53" s="225">
        <v>736.2</v>
      </c>
      <c r="F53" s="220"/>
      <c r="G53" s="22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192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3">
      <c r="A54" s="217"/>
      <c r="B54" s="218"/>
      <c r="C54" s="250"/>
      <c r="D54" s="243"/>
      <c r="E54" s="243"/>
      <c r="F54" s="243"/>
      <c r="G54" s="243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193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3">
      <c r="A55" s="227" t="s">
        <v>177</v>
      </c>
      <c r="B55" s="228" t="s">
        <v>132</v>
      </c>
      <c r="C55" s="245" t="s">
        <v>133</v>
      </c>
      <c r="D55" s="229"/>
      <c r="E55" s="230"/>
      <c r="F55" s="231"/>
      <c r="G55" s="231">
        <f>SUMIF(AG56:AG58,"&lt;&gt;NOR",G56:G58)</f>
        <v>0</v>
      </c>
      <c r="H55" s="231"/>
      <c r="I55" s="231">
        <f>SUM(I56:I58)</f>
        <v>0</v>
      </c>
      <c r="J55" s="231"/>
      <c r="K55" s="231">
        <f>SUM(K56:K58)</f>
        <v>0</v>
      </c>
      <c r="L55" s="231"/>
      <c r="M55" s="231">
        <f>SUM(M56:M58)</f>
        <v>0</v>
      </c>
      <c r="N55" s="230"/>
      <c r="O55" s="230">
        <f>SUM(O56:O58)</f>
        <v>0</v>
      </c>
      <c r="P55" s="230"/>
      <c r="Q55" s="230">
        <f>SUM(Q56:Q58)</f>
        <v>0</v>
      </c>
      <c r="R55" s="231"/>
      <c r="S55" s="231"/>
      <c r="T55" s="232"/>
      <c r="U55" s="226"/>
      <c r="V55" s="226">
        <f>SUM(V56:V58)</f>
        <v>0</v>
      </c>
      <c r="W55" s="226"/>
      <c r="X55" s="226"/>
      <c r="Y55" s="226"/>
      <c r="AG55" t="s">
        <v>178</v>
      </c>
    </row>
    <row r="56" spans="1:60" outlineLevel="1" x14ac:dyDescent="0.3">
      <c r="A56" s="234">
        <v>11</v>
      </c>
      <c r="B56" s="235" t="s">
        <v>591</v>
      </c>
      <c r="C56" s="246" t="s">
        <v>592</v>
      </c>
      <c r="D56" s="236" t="s">
        <v>498</v>
      </c>
      <c r="E56" s="237">
        <v>786.32430999999997</v>
      </c>
      <c r="F56" s="238"/>
      <c r="G56" s="239">
        <f>ROUND(E56*F56,2)</f>
        <v>0</v>
      </c>
      <c r="H56" s="238"/>
      <c r="I56" s="239">
        <f>ROUND(E56*H56,2)</f>
        <v>0</v>
      </c>
      <c r="J56" s="238"/>
      <c r="K56" s="239">
        <f>ROUND(E56*J56,2)</f>
        <v>0</v>
      </c>
      <c r="L56" s="239">
        <v>21</v>
      </c>
      <c r="M56" s="239">
        <f>G56*(1+L56/100)</f>
        <v>0</v>
      </c>
      <c r="N56" s="237">
        <v>0</v>
      </c>
      <c r="O56" s="237">
        <f>ROUND(E56*N56,2)</f>
        <v>0</v>
      </c>
      <c r="P56" s="237">
        <v>0</v>
      </c>
      <c r="Q56" s="237">
        <f>ROUND(E56*P56,2)</f>
        <v>0</v>
      </c>
      <c r="R56" s="239"/>
      <c r="S56" s="239" t="s">
        <v>477</v>
      </c>
      <c r="T56" s="240" t="s">
        <v>250</v>
      </c>
      <c r="U56" s="220">
        <v>0</v>
      </c>
      <c r="V56" s="220">
        <f>ROUND(E56*U56,2)</f>
        <v>0</v>
      </c>
      <c r="W56" s="220"/>
      <c r="X56" s="220" t="s">
        <v>593</v>
      </c>
      <c r="Y56" s="220" t="s">
        <v>185</v>
      </c>
      <c r="Z56" s="210"/>
      <c r="AA56" s="210"/>
      <c r="AB56" s="210"/>
      <c r="AC56" s="210"/>
      <c r="AD56" s="210"/>
      <c r="AE56" s="210"/>
      <c r="AF56" s="210"/>
      <c r="AG56" s="210" t="s">
        <v>594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3">
      <c r="A57" s="217"/>
      <c r="B57" s="218"/>
      <c r="C57" s="247" t="s">
        <v>595</v>
      </c>
      <c r="D57" s="241"/>
      <c r="E57" s="241"/>
      <c r="F57" s="241"/>
      <c r="G57" s="241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188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3">
      <c r="A58" s="217"/>
      <c r="B58" s="218"/>
      <c r="C58" s="250"/>
      <c r="D58" s="243"/>
      <c r="E58" s="243"/>
      <c r="F58" s="243"/>
      <c r="G58" s="243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193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3">
      <c r="A59" s="227" t="s">
        <v>177</v>
      </c>
      <c r="B59" s="228" t="s">
        <v>145</v>
      </c>
      <c r="C59" s="245" t="s">
        <v>146</v>
      </c>
      <c r="D59" s="229"/>
      <c r="E59" s="230"/>
      <c r="F59" s="231"/>
      <c r="G59" s="231">
        <f>SUMIF(AG60:AG99,"&lt;&gt;NOR",G60:G99)</f>
        <v>0</v>
      </c>
      <c r="H59" s="231"/>
      <c r="I59" s="231">
        <f>SUM(I60:I99)</f>
        <v>0</v>
      </c>
      <c r="J59" s="231"/>
      <c r="K59" s="231">
        <f>SUM(K60:K99)</f>
        <v>0</v>
      </c>
      <c r="L59" s="231"/>
      <c r="M59" s="231">
        <f>SUM(M60:M99)</f>
        <v>0</v>
      </c>
      <c r="N59" s="230"/>
      <c r="O59" s="230">
        <f>SUM(O60:O99)</f>
        <v>0.7</v>
      </c>
      <c r="P59" s="230"/>
      <c r="Q59" s="230">
        <f>SUM(Q60:Q99)</f>
        <v>0</v>
      </c>
      <c r="R59" s="231"/>
      <c r="S59" s="231"/>
      <c r="T59" s="232"/>
      <c r="U59" s="226"/>
      <c r="V59" s="226">
        <f>SUM(V60:V99)</f>
        <v>0</v>
      </c>
      <c r="W59" s="226"/>
      <c r="X59" s="226"/>
      <c r="Y59" s="226"/>
      <c r="AG59" t="s">
        <v>178</v>
      </c>
    </row>
    <row r="60" spans="1:60" outlineLevel="1" x14ac:dyDescent="0.3">
      <c r="A60" s="234">
        <v>12</v>
      </c>
      <c r="B60" s="235" t="s">
        <v>1010</v>
      </c>
      <c r="C60" s="246" t="s">
        <v>1011</v>
      </c>
      <c r="D60" s="236" t="s">
        <v>327</v>
      </c>
      <c r="E60" s="237">
        <v>397</v>
      </c>
      <c r="F60" s="238"/>
      <c r="G60" s="239">
        <f>ROUND(E60*F60,2)</f>
        <v>0</v>
      </c>
      <c r="H60" s="238"/>
      <c r="I60" s="239">
        <f>ROUND(E60*H60,2)</f>
        <v>0</v>
      </c>
      <c r="J60" s="238"/>
      <c r="K60" s="239">
        <f>ROUND(E60*J60,2)</f>
        <v>0</v>
      </c>
      <c r="L60" s="239">
        <v>21</v>
      </c>
      <c r="M60" s="239">
        <f>G60*(1+L60/100)</f>
        <v>0</v>
      </c>
      <c r="N60" s="237">
        <v>0</v>
      </c>
      <c r="O60" s="237">
        <f>ROUND(E60*N60,2)</f>
        <v>0</v>
      </c>
      <c r="P60" s="237">
        <v>0</v>
      </c>
      <c r="Q60" s="237">
        <f>ROUND(E60*P60,2)</f>
        <v>0</v>
      </c>
      <c r="R60" s="239"/>
      <c r="S60" s="239" t="s">
        <v>477</v>
      </c>
      <c r="T60" s="240" t="s">
        <v>250</v>
      </c>
      <c r="U60" s="220">
        <v>0</v>
      </c>
      <c r="V60" s="220">
        <f>ROUND(E60*U60,2)</f>
        <v>0</v>
      </c>
      <c r="W60" s="220"/>
      <c r="X60" s="220" t="s">
        <v>478</v>
      </c>
      <c r="Y60" s="220" t="s">
        <v>185</v>
      </c>
      <c r="Z60" s="210"/>
      <c r="AA60" s="210"/>
      <c r="AB60" s="210"/>
      <c r="AC60" s="210"/>
      <c r="AD60" s="210"/>
      <c r="AE60" s="210"/>
      <c r="AF60" s="210"/>
      <c r="AG60" s="210" t="s">
        <v>479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5"/>
      <c r="D61" s="254"/>
      <c r="E61" s="254"/>
      <c r="F61" s="254"/>
      <c r="G61" s="254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3">
      <c r="A62" s="234">
        <v>13</v>
      </c>
      <c r="B62" s="235" t="s">
        <v>1012</v>
      </c>
      <c r="C62" s="246" t="s">
        <v>1013</v>
      </c>
      <c r="D62" s="236" t="s">
        <v>327</v>
      </c>
      <c r="E62" s="237">
        <v>397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21</v>
      </c>
      <c r="M62" s="239">
        <f>G62*(1+L62/100)</f>
        <v>0</v>
      </c>
      <c r="N62" s="237">
        <v>0</v>
      </c>
      <c r="O62" s="237">
        <f>ROUND(E62*N62,2)</f>
        <v>0</v>
      </c>
      <c r="P62" s="237">
        <v>0</v>
      </c>
      <c r="Q62" s="237">
        <f>ROUND(E62*P62,2)</f>
        <v>0</v>
      </c>
      <c r="R62" s="239"/>
      <c r="S62" s="239" t="s">
        <v>477</v>
      </c>
      <c r="T62" s="240" t="s">
        <v>250</v>
      </c>
      <c r="U62" s="220">
        <v>0</v>
      </c>
      <c r="V62" s="220">
        <f>ROUND(E62*U62,2)</f>
        <v>0</v>
      </c>
      <c r="W62" s="220"/>
      <c r="X62" s="220" t="s">
        <v>478</v>
      </c>
      <c r="Y62" s="220" t="s">
        <v>185</v>
      </c>
      <c r="Z62" s="210"/>
      <c r="AA62" s="210"/>
      <c r="AB62" s="210"/>
      <c r="AC62" s="210"/>
      <c r="AD62" s="210"/>
      <c r="AE62" s="210"/>
      <c r="AF62" s="210"/>
      <c r="AG62" s="210" t="s">
        <v>479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3">
      <c r="A63" s="217"/>
      <c r="B63" s="218"/>
      <c r="C63" s="255"/>
      <c r="D63" s="254"/>
      <c r="E63" s="254"/>
      <c r="F63" s="254"/>
      <c r="G63" s="254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3">
      <c r="A64" s="234">
        <v>14</v>
      </c>
      <c r="B64" s="235" t="s">
        <v>1014</v>
      </c>
      <c r="C64" s="246" t="s">
        <v>1015</v>
      </c>
      <c r="D64" s="236" t="s">
        <v>1016</v>
      </c>
      <c r="E64" s="237">
        <v>8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7">
        <v>0</v>
      </c>
      <c r="O64" s="237">
        <f>ROUND(E64*N64,2)</f>
        <v>0</v>
      </c>
      <c r="P64" s="237">
        <v>0</v>
      </c>
      <c r="Q64" s="237">
        <f>ROUND(E64*P64,2)</f>
        <v>0</v>
      </c>
      <c r="R64" s="239"/>
      <c r="S64" s="239" t="s">
        <v>477</v>
      </c>
      <c r="T64" s="240" t="s">
        <v>250</v>
      </c>
      <c r="U64" s="220">
        <v>0</v>
      </c>
      <c r="V64" s="220">
        <f>ROUND(E64*U64,2)</f>
        <v>0</v>
      </c>
      <c r="W64" s="220"/>
      <c r="X64" s="220" t="s">
        <v>478</v>
      </c>
      <c r="Y64" s="220" t="s">
        <v>185</v>
      </c>
      <c r="Z64" s="210"/>
      <c r="AA64" s="210"/>
      <c r="AB64" s="210"/>
      <c r="AC64" s="210"/>
      <c r="AD64" s="210"/>
      <c r="AE64" s="210"/>
      <c r="AF64" s="210"/>
      <c r="AG64" s="210" t="s">
        <v>479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3">
      <c r="A65" s="217"/>
      <c r="B65" s="218"/>
      <c r="C65" s="255"/>
      <c r="D65" s="254"/>
      <c r="E65" s="254"/>
      <c r="F65" s="254"/>
      <c r="G65" s="254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193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3">
      <c r="A66" s="234">
        <v>15</v>
      </c>
      <c r="B66" s="235" t="s">
        <v>1017</v>
      </c>
      <c r="C66" s="246" t="s">
        <v>1018</v>
      </c>
      <c r="D66" s="236" t="s">
        <v>1016</v>
      </c>
      <c r="E66" s="237">
        <v>8</v>
      </c>
      <c r="F66" s="238"/>
      <c r="G66" s="239">
        <f>ROUND(E66*F66,2)</f>
        <v>0</v>
      </c>
      <c r="H66" s="238"/>
      <c r="I66" s="239">
        <f>ROUND(E66*H66,2)</f>
        <v>0</v>
      </c>
      <c r="J66" s="238"/>
      <c r="K66" s="239">
        <f>ROUND(E66*J66,2)</f>
        <v>0</v>
      </c>
      <c r="L66" s="239">
        <v>21</v>
      </c>
      <c r="M66" s="239">
        <f>G66*(1+L66/100)</f>
        <v>0</v>
      </c>
      <c r="N66" s="237">
        <v>0</v>
      </c>
      <c r="O66" s="237">
        <f>ROUND(E66*N66,2)</f>
        <v>0</v>
      </c>
      <c r="P66" s="237">
        <v>0</v>
      </c>
      <c r="Q66" s="237">
        <f>ROUND(E66*P66,2)</f>
        <v>0</v>
      </c>
      <c r="R66" s="239"/>
      <c r="S66" s="239" t="s">
        <v>477</v>
      </c>
      <c r="T66" s="240" t="s">
        <v>250</v>
      </c>
      <c r="U66" s="220">
        <v>0</v>
      </c>
      <c r="V66" s="220">
        <f>ROUND(E66*U66,2)</f>
        <v>0</v>
      </c>
      <c r="W66" s="220"/>
      <c r="X66" s="220" t="s">
        <v>478</v>
      </c>
      <c r="Y66" s="220" t="s">
        <v>185</v>
      </c>
      <c r="Z66" s="210"/>
      <c r="AA66" s="210"/>
      <c r="AB66" s="210"/>
      <c r="AC66" s="210"/>
      <c r="AD66" s="210"/>
      <c r="AE66" s="210"/>
      <c r="AF66" s="210"/>
      <c r="AG66" s="210" t="s">
        <v>479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3">
      <c r="A67" s="217"/>
      <c r="B67" s="218"/>
      <c r="C67" s="255"/>
      <c r="D67" s="254"/>
      <c r="E67" s="254"/>
      <c r="F67" s="254"/>
      <c r="G67" s="254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3">
      <c r="A68" s="234">
        <v>16</v>
      </c>
      <c r="B68" s="235" t="s">
        <v>627</v>
      </c>
      <c r="C68" s="246" t="s">
        <v>1019</v>
      </c>
      <c r="D68" s="236" t="s">
        <v>541</v>
      </c>
      <c r="E68" s="237">
        <v>1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0</v>
      </c>
      <c r="O68" s="237">
        <f>ROUND(E68*N68,2)</f>
        <v>0</v>
      </c>
      <c r="P68" s="237">
        <v>0</v>
      </c>
      <c r="Q68" s="237">
        <f>ROUND(E68*P68,2)</f>
        <v>0</v>
      </c>
      <c r="R68" s="239"/>
      <c r="S68" s="239" t="s">
        <v>426</v>
      </c>
      <c r="T68" s="240" t="s">
        <v>250</v>
      </c>
      <c r="U68" s="220">
        <v>0</v>
      </c>
      <c r="V68" s="220">
        <f>ROUND(E68*U68,2)</f>
        <v>0</v>
      </c>
      <c r="W68" s="220"/>
      <c r="X68" s="220" t="s">
        <v>478</v>
      </c>
      <c r="Y68" s="220" t="s">
        <v>185</v>
      </c>
      <c r="Z68" s="210"/>
      <c r="AA68" s="210"/>
      <c r="AB68" s="210"/>
      <c r="AC68" s="210"/>
      <c r="AD68" s="210"/>
      <c r="AE68" s="210"/>
      <c r="AF68" s="210"/>
      <c r="AG68" s="210" t="s">
        <v>479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3">
      <c r="A69" s="217"/>
      <c r="B69" s="218"/>
      <c r="C69" s="255"/>
      <c r="D69" s="254"/>
      <c r="E69" s="254"/>
      <c r="F69" s="254"/>
      <c r="G69" s="254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193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3">
      <c r="A70" s="234">
        <v>17</v>
      </c>
      <c r="B70" s="235" t="s">
        <v>690</v>
      </c>
      <c r="C70" s="246" t="s">
        <v>1020</v>
      </c>
      <c r="D70" s="236" t="s">
        <v>435</v>
      </c>
      <c r="E70" s="237">
        <v>1</v>
      </c>
      <c r="F70" s="238"/>
      <c r="G70" s="239">
        <f>ROUND(E70*F70,2)</f>
        <v>0</v>
      </c>
      <c r="H70" s="238"/>
      <c r="I70" s="239">
        <f>ROUND(E70*H70,2)</f>
        <v>0</v>
      </c>
      <c r="J70" s="238"/>
      <c r="K70" s="239">
        <f>ROUND(E70*J70,2)</f>
        <v>0</v>
      </c>
      <c r="L70" s="239">
        <v>21</v>
      </c>
      <c r="M70" s="239">
        <f>G70*(1+L70/100)</f>
        <v>0</v>
      </c>
      <c r="N70" s="237">
        <v>0</v>
      </c>
      <c r="O70" s="237">
        <f>ROUND(E70*N70,2)</f>
        <v>0</v>
      </c>
      <c r="P70" s="237">
        <v>0</v>
      </c>
      <c r="Q70" s="237">
        <f>ROUND(E70*P70,2)</f>
        <v>0</v>
      </c>
      <c r="R70" s="239"/>
      <c r="S70" s="239" t="s">
        <v>426</v>
      </c>
      <c r="T70" s="240" t="s">
        <v>250</v>
      </c>
      <c r="U70" s="220">
        <v>0</v>
      </c>
      <c r="V70" s="220">
        <f>ROUND(E70*U70,2)</f>
        <v>0</v>
      </c>
      <c r="W70" s="220"/>
      <c r="X70" s="220" t="s">
        <v>314</v>
      </c>
      <c r="Y70" s="220" t="s">
        <v>185</v>
      </c>
      <c r="Z70" s="210"/>
      <c r="AA70" s="210"/>
      <c r="AB70" s="210"/>
      <c r="AC70" s="210"/>
      <c r="AD70" s="210"/>
      <c r="AE70" s="210"/>
      <c r="AF70" s="210"/>
      <c r="AG70" s="210" t="s">
        <v>582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3">
      <c r="A71" s="217"/>
      <c r="B71" s="218"/>
      <c r="C71" s="247" t="s">
        <v>1021</v>
      </c>
      <c r="D71" s="241"/>
      <c r="E71" s="241"/>
      <c r="F71" s="241"/>
      <c r="G71" s="241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188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3">
      <c r="A72" s="217"/>
      <c r="B72" s="218"/>
      <c r="C72" s="250"/>
      <c r="D72" s="243"/>
      <c r="E72" s="243"/>
      <c r="F72" s="243"/>
      <c r="G72" s="243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193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3">
      <c r="A73" s="234">
        <v>18</v>
      </c>
      <c r="B73" s="235" t="s">
        <v>1022</v>
      </c>
      <c r="C73" s="246" t="s">
        <v>1023</v>
      </c>
      <c r="D73" s="236" t="s">
        <v>435</v>
      </c>
      <c r="E73" s="237">
        <v>26</v>
      </c>
      <c r="F73" s="238"/>
      <c r="G73" s="239">
        <f>ROUND(E73*F73,2)</f>
        <v>0</v>
      </c>
      <c r="H73" s="238"/>
      <c r="I73" s="239">
        <f>ROUND(E73*H73,2)</f>
        <v>0</v>
      </c>
      <c r="J73" s="238"/>
      <c r="K73" s="239">
        <f>ROUND(E73*J73,2)</f>
        <v>0</v>
      </c>
      <c r="L73" s="239">
        <v>21</v>
      </c>
      <c r="M73" s="239">
        <f>G73*(1+L73/100)</f>
        <v>0</v>
      </c>
      <c r="N73" s="237">
        <v>0</v>
      </c>
      <c r="O73" s="237">
        <f>ROUND(E73*N73,2)</f>
        <v>0</v>
      </c>
      <c r="P73" s="237">
        <v>0</v>
      </c>
      <c r="Q73" s="237">
        <f>ROUND(E73*P73,2)</f>
        <v>0</v>
      </c>
      <c r="R73" s="239" t="s">
        <v>499</v>
      </c>
      <c r="S73" s="239" t="s">
        <v>477</v>
      </c>
      <c r="T73" s="240" t="s">
        <v>250</v>
      </c>
      <c r="U73" s="220">
        <v>0</v>
      </c>
      <c r="V73" s="220">
        <f>ROUND(E73*U73,2)</f>
        <v>0</v>
      </c>
      <c r="W73" s="220"/>
      <c r="X73" s="220" t="s">
        <v>500</v>
      </c>
      <c r="Y73" s="220" t="s">
        <v>185</v>
      </c>
      <c r="Z73" s="210"/>
      <c r="AA73" s="210"/>
      <c r="AB73" s="210"/>
      <c r="AC73" s="210"/>
      <c r="AD73" s="210"/>
      <c r="AE73" s="210"/>
      <c r="AF73" s="210"/>
      <c r="AG73" s="210" t="s">
        <v>501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3">
      <c r="A74" s="217"/>
      <c r="B74" s="218"/>
      <c r="C74" s="255"/>
      <c r="D74" s="254"/>
      <c r="E74" s="254"/>
      <c r="F74" s="254"/>
      <c r="G74" s="254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193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3">
      <c r="A75" s="234">
        <v>19</v>
      </c>
      <c r="B75" s="235" t="s">
        <v>1024</v>
      </c>
      <c r="C75" s="246" t="s">
        <v>1025</v>
      </c>
      <c r="D75" s="236" t="s">
        <v>435</v>
      </c>
      <c r="E75" s="237">
        <v>26</v>
      </c>
      <c r="F75" s="238"/>
      <c r="G75" s="239">
        <f>ROUND(E75*F75,2)</f>
        <v>0</v>
      </c>
      <c r="H75" s="238"/>
      <c r="I75" s="239">
        <f>ROUND(E75*H75,2)</f>
        <v>0</v>
      </c>
      <c r="J75" s="238"/>
      <c r="K75" s="239">
        <f>ROUND(E75*J75,2)</f>
        <v>0</v>
      </c>
      <c r="L75" s="239">
        <v>21</v>
      </c>
      <c r="M75" s="239">
        <f>G75*(1+L75/100)</f>
        <v>0</v>
      </c>
      <c r="N75" s="237">
        <v>6.9999999999999999E-4</v>
      </c>
      <c r="O75" s="237">
        <f>ROUND(E75*N75,2)</f>
        <v>0.02</v>
      </c>
      <c r="P75" s="237">
        <v>0</v>
      </c>
      <c r="Q75" s="237">
        <f>ROUND(E75*P75,2)</f>
        <v>0</v>
      </c>
      <c r="R75" s="239" t="s">
        <v>499</v>
      </c>
      <c r="S75" s="239" t="s">
        <v>477</v>
      </c>
      <c r="T75" s="240" t="s">
        <v>250</v>
      </c>
      <c r="U75" s="220">
        <v>0</v>
      </c>
      <c r="V75" s="220">
        <f>ROUND(E75*U75,2)</f>
        <v>0</v>
      </c>
      <c r="W75" s="220"/>
      <c r="X75" s="220" t="s">
        <v>500</v>
      </c>
      <c r="Y75" s="220" t="s">
        <v>185</v>
      </c>
      <c r="Z75" s="210"/>
      <c r="AA75" s="210"/>
      <c r="AB75" s="210"/>
      <c r="AC75" s="210"/>
      <c r="AD75" s="210"/>
      <c r="AE75" s="210"/>
      <c r="AF75" s="210"/>
      <c r="AG75" s="210" t="s">
        <v>501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3">
      <c r="A76" s="217"/>
      <c r="B76" s="218"/>
      <c r="C76" s="255"/>
      <c r="D76" s="254"/>
      <c r="E76" s="254"/>
      <c r="F76" s="254"/>
      <c r="G76" s="254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3">
      <c r="A77" s="234">
        <v>20</v>
      </c>
      <c r="B77" s="235" t="s">
        <v>1026</v>
      </c>
      <c r="C77" s="246" t="s">
        <v>1027</v>
      </c>
      <c r="D77" s="236" t="s">
        <v>435</v>
      </c>
      <c r="E77" s="237">
        <v>26</v>
      </c>
      <c r="F77" s="238"/>
      <c r="G77" s="239">
        <f>ROUND(E77*F77,2)</f>
        <v>0</v>
      </c>
      <c r="H77" s="238"/>
      <c r="I77" s="239">
        <f>ROUND(E77*H77,2)</f>
        <v>0</v>
      </c>
      <c r="J77" s="238"/>
      <c r="K77" s="239">
        <f>ROUND(E77*J77,2)</f>
        <v>0</v>
      </c>
      <c r="L77" s="239">
        <v>21</v>
      </c>
      <c r="M77" s="239">
        <f>G77*(1+L77/100)</f>
        <v>0</v>
      </c>
      <c r="N77" s="237">
        <v>0</v>
      </c>
      <c r="O77" s="237">
        <f>ROUND(E77*N77,2)</f>
        <v>0</v>
      </c>
      <c r="P77" s="237">
        <v>0</v>
      </c>
      <c r="Q77" s="237">
        <f>ROUND(E77*P77,2)</f>
        <v>0</v>
      </c>
      <c r="R77" s="239" t="s">
        <v>499</v>
      </c>
      <c r="S77" s="239" t="s">
        <v>477</v>
      </c>
      <c r="T77" s="240" t="s">
        <v>250</v>
      </c>
      <c r="U77" s="220">
        <v>0</v>
      </c>
      <c r="V77" s="220">
        <f>ROUND(E77*U77,2)</f>
        <v>0</v>
      </c>
      <c r="W77" s="220"/>
      <c r="X77" s="220" t="s">
        <v>500</v>
      </c>
      <c r="Y77" s="220" t="s">
        <v>185</v>
      </c>
      <c r="Z77" s="210"/>
      <c r="AA77" s="210"/>
      <c r="AB77" s="210"/>
      <c r="AC77" s="210"/>
      <c r="AD77" s="210"/>
      <c r="AE77" s="210"/>
      <c r="AF77" s="210"/>
      <c r="AG77" s="210" t="s">
        <v>501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3">
      <c r="A78" s="217"/>
      <c r="B78" s="218"/>
      <c r="C78" s="255"/>
      <c r="D78" s="254"/>
      <c r="E78" s="254"/>
      <c r="F78" s="254"/>
      <c r="G78" s="254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193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3">
      <c r="A79" s="234">
        <v>21</v>
      </c>
      <c r="B79" s="235" t="s">
        <v>1028</v>
      </c>
      <c r="C79" s="246" t="s">
        <v>1029</v>
      </c>
      <c r="D79" s="236" t="s">
        <v>327</v>
      </c>
      <c r="E79" s="237">
        <v>143</v>
      </c>
      <c r="F79" s="238"/>
      <c r="G79" s="239">
        <f>ROUND(E79*F79,2)</f>
        <v>0</v>
      </c>
      <c r="H79" s="238"/>
      <c r="I79" s="239">
        <f>ROUND(E79*H79,2)</f>
        <v>0</v>
      </c>
      <c r="J79" s="238"/>
      <c r="K79" s="239">
        <f>ROUND(E79*J79,2)</f>
        <v>0</v>
      </c>
      <c r="L79" s="239">
        <v>21</v>
      </c>
      <c r="M79" s="239">
        <f>G79*(1+L79/100)</f>
        <v>0</v>
      </c>
      <c r="N79" s="237">
        <v>4.8000000000000001E-4</v>
      </c>
      <c r="O79" s="237">
        <f>ROUND(E79*N79,2)</f>
        <v>7.0000000000000007E-2</v>
      </c>
      <c r="P79" s="237">
        <v>0</v>
      </c>
      <c r="Q79" s="237">
        <f>ROUND(E79*P79,2)</f>
        <v>0</v>
      </c>
      <c r="R79" s="239" t="s">
        <v>499</v>
      </c>
      <c r="S79" s="239" t="s">
        <v>477</v>
      </c>
      <c r="T79" s="240" t="s">
        <v>250</v>
      </c>
      <c r="U79" s="220">
        <v>0</v>
      </c>
      <c r="V79" s="220">
        <f>ROUND(E79*U79,2)</f>
        <v>0</v>
      </c>
      <c r="W79" s="220"/>
      <c r="X79" s="220" t="s">
        <v>500</v>
      </c>
      <c r="Y79" s="220" t="s">
        <v>185</v>
      </c>
      <c r="Z79" s="210"/>
      <c r="AA79" s="210"/>
      <c r="AB79" s="210"/>
      <c r="AC79" s="210"/>
      <c r="AD79" s="210"/>
      <c r="AE79" s="210"/>
      <c r="AF79" s="210"/>
      <c r="AG79" s="210" t="s">
        <v>501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3">
      <c r="A80" s="217"/>
      <c r="B80" s="218"/>
      <c r="C80" s="249" t="s">
        <v>1030</v>
      </c>
      <c r="D80" s="224"/>
      <c r="E80" s="225">
        <v>143</v>
      </c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192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3">
      <c r="A81" s="217"/>
      <c r="B81" s="218"/>
      <c r="C81" s="250"/>
      <c r="D81" s="243"/>
      <c r="E81" s="243"/>
      <c r="F81" s="243"/>
      <c r="G81" s="243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193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3">
      <c r="A82" s="234">
        <v>22</v>
      </c>
      <c r="B82" s="235" t="s">
        <v>1031</v>
      </c>
      <c r="C82" s="246" t="s">
        <v>1032</v>
      </c>
      <c r="D82" s="236" t="s">
        <v>327</v>
      </c>
      <c r="E82" s="237">
        <v>397</v>
      </c>
      <c r="F82" s="238"/>
      <c r="G82" s="239">
        <f>ROUND(E82*F82,2)</f>
        <v>0</v>
      </c>
      <c r="H82" s="238"/>
      <c r="I82" s="239">
        <f>ROUND(E82*H82,2)</f>
        <v>0</v>
      </c>
      <c r="J82" s="238"/>
      <c r="K82" s="239">
        <f>ROUND(E82*J82,2)</f>
        <v>0</v>
      </c>
      <c r="L82" s="239">
        <v>21</v>
      </c>
      <c r="M82" s="239">
        <f>G82*(1+L82/100)</f>
        <v>0</v>
      </c>
      <c r="N82" s="237">
        <v>1.4400000000000001E-3</v>
      </c>
      <c r="O82" s="237">
        <f>ROUND(E82*N82,2)</f>
        <v>0.56999999999999995</v>
      </c>
      <c r="P82" s="237">
        <v>0</v>
      </c>
      <c r="Q82" s="237">
        <f>ROUND(E82*P82,2)</f>
        <v>0</v>
      </c>
      <c r="R82" s="239" t="s">
        <v>499</v>
      </c>
      <c r="S82" s="239" t="s">
        <v>477</v>
      </c>
      <c r="T82" s="240" t="s">
        <v>250</v>
      </c>
      <c r="U82" s="220">
        <v>0</v>
      </c>
      <c r="V82" s="220">
        <f>ROUND(E82*U82,2)</f>
        <v>0</v>
      </c>
      <c r="W82" s="220"/>
      <c r="X82" s="220" t="s">
        <v>500</v>
      </c>
      <c r="Y82" s="220" t="s">
        <v>185</v>
      </c>
      <c r="Z82" s="210"/>
      <c r="AA82" s="210"/>
      <c r="AB82" s="210"/>
      <c r="AC82" s="210"/>
      <c r="AD82" s="210"/>
      <c r="AE82" s="210"/>
      <c r="AF82" s="210"/>
      <c r="AG82" s="210" t="s">
        <v>501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3">
      <c r="A83" s="217"/>
      <c r="B83" s="218"/>
      <c r="C83" s="255"/>
      <c r="D83" s="254"/>
      <c r="E83" s="254"/>
      <c r="F83" s="254"/>
      <c r="G83" s="254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193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3">
      <c r="A84" s="234">
        <v>23</v>
      </c>
      <c r="B84" s="235" t="s">
        <v>1033</v>
      </c>
      <c r="C84" s="246" t="s">
        <v>1034</v>
      </c>
      <c r="D84" s="236" t="s">
        <v>435</v>
      </c>
      <c r="E84" s="237">
        <v>26</v>
      </c>
      <c r="F84" s="238"/>
      <c r="G84" s="239">
        <f>ROUND(E84*F84,2)</f>
        <v>0</v>
      </c>
      <c r="H84" s="238"/>
      <c r="I84" s="239">
        <f>ROUND(E84*H84,2)</f>
        <v>0</v>
      </c>
      <c r="J84" s="238"/>
      <c r="K84" s="239">
        <f>ROUND(E84*J84,2)</f>
        <v>0</v>
      </c>
      <c r="L84" s="239">
        <v>21</v>
      </c>
      <c r="M84" s="239">
        <f>G84*(1+L84/100)</f>
        <v>0</v>
      </c>
      <c r="N84" s="237">
        <v>1.0000000000000001E-5</v>
      </c>
      <c r="O84" s="237">
        <f>ROUND(E84*N84,2)</f>
        <v>0</v>
      </c>
      <c r="P84" s="237">
        <v>0</v>
      </c>
      <c r="Q84" s="237">
        <f>ROUND(E84*P84,2)</f>
        <v>0</v>
      </c>
      <c r="R84" s="239" t="s">
        <v>499</v>
      </c>
      <c r="S84" s="239" t="s">
        <v>477</v>
      </c>
      <c r="T84" s="240" t="s">
        <v>250</v>
      </c>
      <c r="U84" s="220">
        <v>0</v>
      </c>
      <c r="V84" s="220">
        <f>ROUND(E84*U84,2)</f>
        <v>0</v>
      </c>
      <c r="W84" s="220"/>
      <c r="X84" s="220" t="s">
        <v>500</v>
      </c>
      <c r="Y84" s="220" t="s">
        <v>185</v>
      </c>
      <c r="Z84" s="210"/>
      <c r="AA84" s="210"/>
      <c r="AB84" s="210"/>
      <c r="AC84" s="210"/>
      <c r="AD84" s="210"/>
      <c r="AE84" s="210"/>
      <c r="AF84" s="210"/>
      <c r="AG84" s="210" t="s">
        <v>501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3">
      <c r="A85" s="217"/>
      <c r="B85" s="218"/>
      <c r="C85" s="255"/>
      <c r="D85" s="254"/>
      <c r="E85" s="254"/>
      <c r="F85" s="254"/>
      <c r="G85" s="254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193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3">
      <c r="A86" s="234">
        <v>24</v>
      </c>
      <c r="B86" s="235" t="s">
        <v>1035</v>
      </c>
      <c r="C86" s="246" t="s">
        <v>1036</v>
      </c>
      <c r="D86" s="236" t="s">
        <v>435</v>
      </c>
      <c r="E86" s="237">
        <v>26</v>
      </c>
      <c r="F86" s="238"/>
      <c r="G86" s="239">
        <f>ROUND(E86*F86,2)</f>
        <v>0</v>
      </c>
      <c r="H86" s="238"/>
      <c r="I86" s="239">
        <f>ROUND(E86*H86,2)</f>
        <v>0</v>
      </c>
      <c r="J86" s="238"/>
      <c r="K86" s="239">
        <f>ROUND(E86*J86,2)</f>
        <v>0</v>
      </c>
      <c r="L86" s="239">
        <v>21</v>
      </c>
      <c r="M86" s="239">
        <f>G86*(1+L86/100)</f>
        <v>0</v>
      </c>
      <c r="N86" s="237">
        <v>2.7E-4</v>
      </c>
      <c r="O86" s="237">
        <f>ROUND(E86*N86,2)</f>
        <v>0.01</v>
      </c>
      <c r="P86" s="237">
        <v>0</v>
      </c>
      <c r="Q86" s="237">
        <f>ROUND(E86*P86,2)</f>
        <v>0</v>
      </c>
      <c r="R86" s="239" t="s">
        <v>499</v>
      </c>
      <c r="S86" s="239" t="s">
        <v>477</v>
      </c>
      <c r="T86" s="240" t="s">
        <v>250</v>
      </c>
      <c r="U86" s="220">
        <v>0</v>
      </c>
      <c r="V86" s="220">
        <f>ROUND(E86*U86,2)</f>
        <v>0</v>
      </c>
      <c r="W86" s="220"/>
      <c r="X86" s="220" t="s">
        <v>500</v>
      </c>
      <c r="Y86" s="220" t="s">
        <v>185</v>
      </c>
      <c r="Z86" s="210"/>
      <c r="AA86" s="210"/>
      <c r="AB86" s="210"/>
      <c r="AC86" s="210"/>
      <c r="AD86" s="210"/>
      <c r="AE86" s="210"/>
      <c r="AF86" s="210"/>
      <c r="AG86" s="210" t="s">
        <v>501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3">
      <c r="A87" s="217"/>
      <c r="B87" s="218"/>
      <c r="C87" s="255"/>
      <c r="D87" s="254"/>
      <c r="E87" s="254"/>
      <c r="F87" s="254"/>
      <c r="G87" s="254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193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3">
      <c r="A88" s="234">
        <v>25</v>
      </c>
      <c r="B88" s="235" t="s">
        <v>1037</v>
      </c>
      <c r="C88" s="246" t="s">
        <v>1038</v>
      </c>
      <c r="D88" s="236" t="s">
        <v>435</v>
      </c>
      <c r="E88" s="237">
        <v>26</v>
      </c>
      <c r="F88" s="238"/>
      <c r="G88" s="239">
        <f>ROUND(E88*F88,2)</f>
        <v>0</v>
      </c>
      <c r="H88" s="238"/>
      <c r="I88" s="239">
        <f>ROUND(E88*H88,2)</f>
        <v>0</v>
      </c>
      <c r="J88" s="238"/>
      <c r="K88" s="239">
        <f>ROUND(E88*J88,2)</f>
        <v>0</v>
      </c>
      <c r="L88" s="239">
        <v>21</v>
      </c>
      <c r="M88" s="239">
        <f>G88*(1+L88/100)</f>
        <v>0</v>
      </c>
      <c r="N88" s="237">
        <v>4.8999999999999998E-4</v>
      </c>
      <c r="O88" s="237">
        <f>ROUND(E88*N88,2)</f>
        <v>0.01</v>
      </c>
      <c r="P88" s="237">
        <v>0</v>
      </c>
      <c r="Q88" s="237">
        <f>ROUND(E88*P88,2)</f>
        <v>0</v>
      </c>
      <c r="R88" s="239" t="s">
        <v>499</v>
      </c>
      <c r="S88" s="239" t="s">
        <v>477</v>
      </c>
      <c r="T88" s="240" t="s">
        <v>250</v>
      </c>
      <c r="U88" s="220">
        <v>0</v>
      </c>
      <c r="V88" s="220">
        <f>ROUND(E88*U88,2)</f>
        <v>0</v>
      </c>
      <c r="W88" s="220"/>
      <c r="X88" s="220" t="s">
        <v>500</v>
      </c>
      <c r="Y88" s="220" t="s">
        <v>185</v>
      </c>
      <c r="Z88" s="210"/>
      <c r="AA88" s="210"/>
      <c r="AB88" s="210"/>
      <c r="AC88" s="210"/>
      <c r="AD88" s="210"/>
      <c r="AE88" s="210"/>
      <c r="AF88" s="210"/>
      <c r="AG88" s="210" t="s">
        <v>501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3">
      <c r="A89" s="217"/>
      <c r="B89" s="218"/>
      <c r="C89" s="255"/>
      <c r="D89" s="254"/>
      <c r="E89" s="254"/>
      <c r="F89" s="254"/>
      <c r="G89" s="254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193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3">
      <c r="A90" s="234">
        <v>26</v>
      </c>
      <c r="B90" s="235" t="s">
        <v>1039</v>
      </c>
      <c r="C90" s="246" t="s">
        <v>1040</v>
      </c>
      <c r="D90" s="236" t="s">
        <v>435</v>
      </c>
      <c r="E90" s="237">
        <v>26</v>
      </c>
      <c r="F90" s="238"/>
      <c r="G90" s="239">
        <f>ROUND(E90*F90,2)</f>
        <v>0</v>
      </c>
      <c r="H90" s="238"/>
      <c r="I90" s="239">
        <f>ROUND(E90*H90,2)</f>
        <v>0</v>
      </c>
      <c r="J90" s="238"/>
      <c r="K90" s="239">
        <f>ROUND(E90*J90,2)</f>
        <v>0</v>
      </c>
      <c r="L90" s="239">
        <v>21</v>
      </c>
      <c r="M90" s="239">
        <f>G90*(1+L90/100)</f>
        <v>0</v>
      </c>
      <c r="N90" s="237">
        <v>2.9E-4</v>
      </c>
      <c r="O90" s="237">
        <f>ROUND(E90*N90,2)</f>
        <v>0.01</v>
      </c>
      <c r="P90" s="237">
        <v>0</v>
      </c>
      <c r="Q90" s="237">
        <f>ROUND(E90*P90,2)</f>
        <v>0</v>
      </c>
      <c r="R90" s="239" t="s">
        <v>499</v>
      </c>
      <c r="S90" s="239" t="s">
        <v>477</v>
      </c>
      <c r="T90" s="240" t="s">
        <v>250</v>
      </c>
      <c r="U90" s="220">
        <v>0</v>
      </c>
      <c r="V90" s="220">
        <f>ROUND(E90*U90,2)</f>
        <v>0</v>
      </c>
      <c r="W90" s="220"/>
      <c r="X90" s="220" t="s">
        <v>500</v>
      </c>
      <c r="Y90" s="220" t="s">
        <v>185</v>
      </c>
      <c r="Z90" s="210"/>
      <c r="AA90" s="210"/>
      <c r="AB90" s="210"/>
      <c r="AC90" s="210"/>
      <c r="AD90" s="210"/>
      <c r="AE90" s="210"/>
      <c r="AF90" s="210"/>
      <c r="AG90" s="210" t="s">
        <v>501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3">
      <c r="A91" s="217"/>
      <c r="B91" s="218"/>
      <c r="C91" s="255"/>
      <c r="D91" s="254"/>
      <c r="E91" s="254"/>
      <c r="F91" s="254"/>
      <c r="G91" s="254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193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3">
      <c r="A92" s="234">
        <v>27</v>
      </c>
      <c r="B92" s="235" t="s">
        <v>1041</v>
      </c>
      <c r="C92" s="246" t="s">
        <v>1042</v>
      </c>
      <c r="D92" s="236" t="s">
        <v>435</v>
      </c>
      <c r="E92" s="237">
        <v>26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21</v>
      </c>
      <c r="M92" s="239">
        <f>G92*(1+L92/100)</f>
        <v>0</v>
      </c>
      <c r="N92" s="237">
        <v>1.1E-4</v>
      </c>
      <c r="O92" s="237">
        <f>ROUND(E92*N92,2)</f>
        <v>0</v>
      </c>
      <c r="P92" s="237">
        <v>0</v>
      </c>
      <c r="Q92" s="237">
        <f>ROUND(E92*P92,2)</f>
        <v>0</v>
      </c>
      <c r="R92" s="239" t="s">
        <v>499</v>
      </c>
      <c r="S92" s="239" t="s">
        <v>477</v>
      </c>
      <c r="T92" s="240" t="s">
        <v>250</v>
      </c>
      <c r="U92" s="220">
        <v>0</v>
      </c>
      <c r="V92" s="220">
        <f>ROUND(E92*U92,2)</f>
        <v>0</v>
      </c>
      <c r="W92" s="220"/>
      <c r="X92" s="220" t="s">
        <v>500</v>
      </c>
      <c r="Y92" s="220" t="s">
        <v>185</v>
      </c>
      <c r="Z92" s="210"/>
      <c r="AA92" s="210"/>
      <c r="AB92" s="210"/>
      <c r="AC92" s="210"/>
      <c r="AD92" s="210"/>
      <c r="AE92" s="210"/>
      <c r="AF92" s="210"/>
      <c r="AG92" s="210" t="s">
        <v>501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3">
      <c r="A93" s="217"/>
      <c r="B93" s="218"/>
      <c r="C93" s="255"/>
      <c r="D93" s="254"/>
      <c r="E93" s="254"/>
      <c r="F93" s="254"/>
      <c r="G93" s="254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193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3">
      <c r="A94" s="234">
        <v>28</v>
      </c>
      <c r="B94" s="235" t="s">
        <v>1043</v>
      </c>
      <c r="C94" s="246" t="s">
        <v>1044</v>
      </c>
      <c r="D94" s="236" t="s">
        <v>435</v>
      </c>
      <c r="E94" s="237">
        <v>26</v>
      </c>
      <c r="F94" s="238"/>
      <c r="G94" s="239">
        <f>ROUND(E94*F94,2)</f>
        <v>0</v>
      </c>
      <c r="H94" s="238"/>
      <c r="I94" s="239">
        <f>ROUND(E94*H94,2)</f>
        <v>0</v>
      </c>
      <c r="J94" s="238"/>
      <c r="K94" s="239">
        <f>ROUND(E94*J94,2)</f>
        <v>0</v>
      </c>
      <c r="L94" s="239">
        <v>21</v>
      </c>
      <c r="M94" s="239">
        <f>G94*(1+L94/100)</f>
        <v>0</v>
      </c>
      <c r="N94" s="237">
        <v>3.6000000000000002E-4</v>
      </c>
      <c r="O94" s="237">
        <f>ROUND(E94*N94,2)</f>
        <v>0.01</v>
      </c>
      <c r="P94" s="237">
        <v>0</v>
      </c>
      <c r="Q94" s="237">
        <f>ROUND(E94*P94,2)</f>
        <v>0</v>
      </c>
      <c r="R94" s="239" t="s">
        <v>499</v>
      </c>
      <c r="S94" s="239" t="s">
        <v>477</v>
      </c>
      <c r="T94" s="240" t="s">
        <v>250</v>
      </c>
      <c r="U94" s="220">
        <v>0</v>
      </c>
      <c r="V94" s="220">
        <f>ROUND(E94*U94,2)</f>
        <v>0</v>
      </c>
      <c r="W94" s="220"/>
      <c r="X94" s="220" t="s">
        <v>500</v>
      </c>
      <c r="Y94" s="220" t="s">
        <v>185</v>
      </c>
      <c r="Z94" s="210"/>
      <c r="AA94" s="210"/>
      <c r="AB94" s="210"/>
      <c r="AC94" s="210"/>
      <c r="AD94" s="210"/>
      <c r="AE94" s="210"/>
      <c r="AF94" s="210"/>
      <c r="AG94" s="210" t="s">
        <v>501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3">
      <c r="A95" s="217"/>
      <c r="B95" s="218"/>
      <c r="C95" s="255"/>
      <c r="D95" s="254"/>
      <c r="E95" s="254"/>
      <c r="F95" s="254"/>
      <c r="G95" s="254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193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3">
      <c r="A96" s="234">
        <v>29</v>
      </c>
      <c r="B96" s="235" t="s">
        <v>690</v>
      </c>
      <c r="C96" s="246" t="s">
        <v>1045</v>
      </c>
      <c r="D96" s="236" t="s">
        <v>435</v>
      </c>
      <c r="E96" s="237">
        <v>1</v>
      </c>
      <c r="F96" s="238"/>
      <c r="G96" s="239">
        <f>ROUND(E96*F96,2)</f>
        <v>0</v>
      </c>
      <c r="H96" s="238"/>
      <c r="I96" s="239">
        <f>ROUND(E96*H96,2)</f>
        <v>0</v>
      </c>
      <c r="J96" s="238"/>
      <c r="K96" s="239">
        <f>ROUND(E96*J96,2)</f>
        <v>0</v>
      </c>
      <c r="L96" s="239">
        <v>21</v>
      </c>
      <c r="M96" s="239">
        <f>G96*(1+L96/100)</f>
        <v>0</v>
      </c>
      <c r="N96" s="237">
        <v>0</v>
      </c>
      <c r="O96" s="237">
        <f>ROUND(E96*N96,2)</f>
        <v>0</v>
      </c>
      <c r="P96" s="237">
        <v>0</v>
      </c>
      <c r="Q96" s="237">
        <f>ROUND(E96*P96,2)</f>
        <v>0</v>
      </c>
      <c r="R96" s="239"/>
      <c r="S96" s="239" t="s">
        <v>426</v>
      </c>
      <c r="T96" s="240" t="s">
        <v>250</v>
      </c>
      <c r="U96" s="220">
        <v>0</v>
      </c>
      <c r="V96" s="220">
        <f>ROUND(E96*U96,2)</f>
        <v>0</v>
      </c>
      <c r="W96" s="220"/>
      <c r="X96" s="220" t="s">
        <v>500</v>
      </c>
      <c r="Y96" s="220" t="s">
        <v>185</v>
      </c>
      <c r="Z96" s="210"/>
      <c r="AA96" s="210"/>
      <c r="AB96" s="210"/>
      <c r="AC96" s="210"/>
      <c r="AD96" s="210"/>
      <c r="AE96" s="210"/>
      <c r="AF96" s="210"/>
      <c r="AG96" s="210" t="s">
        <v>501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3">
      <c r="A97" s="217"/>
      <c r="B97" s="218"/>
      <c r="C97" s="255"/>
      <c r="D97" s="254"/>
      <c r="E97" s="254"/>
      <c r="F97" s="254"/>
      <c r="G97" s="254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193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3">
      <c r="A98" s="234">
        <v>30</v>
      </c>
      <c r="B98" s="235" t="s">
        <v>580</v>
      </c>
      <c r="C98" s="246" t="s">
        <v>1046</v>
      </c>
      <c r="D98" s="236" t="s">
        <v>541</v>
      </c>
      <c r="E98" s="237">
        <v>1</v>
      </c>
      <c r="F98" s="238"/>
      <c r="G98" s="239">
        <f>ROUND(E98*F98,2)</f>
        <v>0</v>
      </c>
      <c r="H98" s="238"/>
      <c r="I98" s="239">
        <f>ROUND(E98*H98,2)</f>
        <v>0</v>
      </c>
      <c r="J98" s="238"/>
      <c r="K98" s="239">
        <f>ROUND(E98*J98,2)</f>
        <v>0</v>
      </c>
      <c r="L98" s="239">
        <v>21</v>
      </c>
      <c r="M98" s="239">
        <f>G98*(1+L98/100)</f>
        <v>0</v>
      </c>
      <c r="N98" s="237">
        <v>0</v>
      </c>
      <c r="O98" s="237">
        <f>ROUND(E98*N98,2)</f>
        <v>0</v>
      </c>
      <c r="P98" s="237">
        <v>0</v>
      </c>
      <c r="Q98" s="237">
        <f>ROUND(E98*P98,2)</f>
        <v>0</v>
      </c>
      <c r="R98" s="239"/>
      <c r="S98" s="239" t="s">
        <v>426</v>
      </c>
      <c r="T98" s="240" t="s">
        <v>250</v>
      </c>
      <c r="U98" s="220">
        <v>0</v>
      </c>
      <c r="V98" s="220">
        <f>ROUND(E98*U98,2)</f>
        <v>0</v>
      </c>
      <c r="W98" s="220"/>
      <c r="X98" s="220" t="s">
        <v>500</v>
      </c>
      <c r="Y98" s="220" t="s">
        <v>185</v>
      </c>
      <c r="Z98" s="210"/>
      <c r="AA98" s="210"/>
      <c r="AB98" s="210"/>
      <c r="AC98" s="210"/>
      <c r="AD98" s="210"/>
      <c r="AE98" s="210"/>
      <c r="AF98" s="210"/>
      <c r="AG98" s="210" t="s">
        <v>501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3">
      <c r="A99" s="217"/>
      <c r="B99" s="218"/>
      <c r="C99" s="255"/>
      <c r="D99" s="254"/>
      <c r="E99" s="254"/>
      <c r="F99" s="254"/>
      <c r="G99" s="254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193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x14ac:dyDescent="0.3">
      <c r="A100" s="227" t="s">
        <v>177</v>
      </c>
      <c r="B100" s="228" t="s">
        <v>147</v>
      </c>
      <c r="C100" s="245" t="s">
        <v>148</v>
      </c>
      <c r="D100" s="229"/>
      <c r="E100" s="230"/>
      <c r="F100" s="231"/>
      <c r="G100" s="231">
        <f>SUMIF(AG101:AG103,"&lt;&gt;NOR",G101:G103)</f>
        <v>0</v>
      </c>
      <c r="H100" s="231"/>
      <c r="I100" s="231">
        <f>SUM(I101:I103)</f>
        <v>0</v>
      </c>
      <c r="J100" s="231"/>
      <c r="K100" s="231">
        <f>SUM(K101:K103)</f>
        <v>0</v>
      </c>
      <c r="L100" s="231"/>
      <c r="M100" s="231">
        <f>SUM(M101:M103)</f>
        <v>0</v>
      </c>
      <c r="N100" s="230"/>
      <c r="O100" s="230">
        <f>SUM(O101:O103)</f>
        <v>0.02</v>
      </c>
      <c r="P100" s="230"/>
      <c r="Q100" s="230">
        <f>SUM(Q101:Q103)</f>
        <v>0</v>
      </c>
      <c r="R100" s="231"/>
      <c r="S100" s="231"/>
      <c r="T100" s="232"/>
      <c r="U100" s="226"/>
      <c r="V100" s="226">
        <f>SUM(V101:V103)</f>
        <v>0</v>
      </c>
      <c r="W100" s="226"/>
      <c r="X100" s="226"/>
      <c r="Y100" s="226"/>
      <c r="AG100" t="s">
        <v>178</v>
      </c>
    </row>
    <row r="101" spans="1:60" outlineLevel="1" x14ac:dyDescent="0.3">
      <c r="A101" s="234">
        <v>31</v>
      </c>
      <c r="B101" s="235" t="s">
        <v>1047</v>
      </c>
      <c r="C101" s="246" t="s">
        <v>1048</v>
      </c>
      <c r="D101" s="236" t="s">
        <v>327</v>
      </c>
      <c r="E101" s="237">
        <v>400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7">
        <v>4.0000000000000003E-5</v>
      </c>
      <c r="O101" s="237">
        <f>ROUND(E101*N101,2)</f>
        <v>0.02</v>
      </c>
      <c r="P101" s="237">
        <v>0</v>
      </c>
      <c r="Q101" s="237">
        <f>ROUND(E101*P101,2)</f>
        <v>0</v>
      </c>
      <c r="R101" s="239" t="s">
        <v>499</v>
      </c>
      <c r="S101" s="239" t="s">
        <v>477</v>
      </c>
      <c r="T101" s="240" t="s">
        <v>250</v>
      </c>
      <c r="U101" s="220">
        <v>0</v>
      </c>
      <c r="V101" s="220">
        <f>ROUND(E101*U101,2)</f>
        <v>0</v>
      </c>
      <c r="W101" s="220"/>
      <c r="X101" s="220" t="s">
        <v>500</v>
      </c>
      <c r="Y101" s="220" t="s">
        <v>185</v>
      </c>
      <c r="Z101" s="210"/>
      <c r="AA101" s="210"/>
      <c r="AB101" s="210"/>
      <c r="AC101" s="210"/>
      <c r="AD101" s="210"/>
      <c r="AE101" s="210"/>
      <c r="AF101" s="210"/>
      <c r="AG101" s="210" t="s">
        <v>501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3">
      <c r="A102" s="217"/>
      <c r="B102" s="218"/>
      <c r="C102" s="249" t="s">
        <v>1008</v>
      </c>
      <c r="D102" s="224"/>
      <c r="E102" s="225">
        <v>400</v>
      </c>
      <c r="F102" s="220"/>
      <c r="G102" s="22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192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3">
      <c r="A103" s="217"/>
      <c r="B103" s="218"/>
      <c r="C103" s="250"/>
      <c r="D103" s="243"/>
      <c r="E103" s="243"/>
      <c r="F103" s="243"/>
      <c r="G103" s="243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193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x14ac:dyDescent="0.3">
      <c r="A104" s="3"/>
      <c r="B104" s="4"/>
      <c r="C104" s="251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AE104">
        <v>12</v>
      </c>
      <c r="AF104">
        <v>21</v>
      </c>
      <c r="AG104" t="s">
        <v>163</v>
      </c>
    </row>
    <row r="105" spans="1:60" x14ac:dyDescent="0.3">
      <c r="A105" s="213"/>
      <c r="B105" s="214" t="s">
        <v>29</v>
      </c>
      <c r="C105" s="252"/>
      <c r="D105" s="215"/>
      <c r="E105" s="216"/>
      <c r="F105" s="216"/>
      <c r="G105" s="233">
        <f>G8+G33+G38+G42+G55+G59+G100</f>
        <v>0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AE105">
        <f>SUMIF(L7:L103,AE104,G7:G103)</f>
        <v>0</v>
      </c>
      <c r="AF105">
        <f>SUMIF(L7:L103,AF104,G7:G103)</f>
        <v>0</v>
      </c>
      <c r="AG105" t="s">
        <v>472</v>
      </c>
    </row>
    <row r="106" spans="1:60" x14ac:dyDescent="0.3">
      <c r="C106" s="253"/>
      <c r="D106" s="10"/>
      <c r="AG106" t="s">
        <v>474</v>
      </c>
    </row>
    <row r="107" spans="1:60" x14ac:dyDescent="0.3">
      <c r="D107" s="10"/>
    </row>
    <row r="108" spans="1:60" x14ac:dyDescent="0.3">
      <c r="D108" s="10"/>
    </row>
    <row r="109" spans="1:60" x14ac:dyDescent="0.3">
      <c r="D109" s="10"/>
    </row>
    <row r="110" spans="1:60" x14ac:dyDescent="0.3">
      <c r="D110" s="10"/>
    </row>
    <row r="111" spans="1:60" x14ac:dyDescent="0.3">
      <c r="D111" s="10"/>
    </row>
    <row r="112" spans="1:60" x14ac:dyDescent="0.3">
      <c r="D112" s="10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hl1yfanZBgFzvga2Y1OJB1ekAxj2s6cSJprgmqtlvGkljA1d9SRGdHPSwF1n11AhpwgrO1hsh1fw6RIRBCk5Mw==" saltValue="n/yXOOsI8sF1JLdba/I4qg==" spinCount="100000" sheet="1" formatRows="0"/>
  <mergeCells count="44">
    <mergeCell ref="C99:G99"/>
    <mergeCell ref="C103:G103"/>
    <mergeCell ref="C87:G87"/>
    <mergeCell ref="C89:G89"/>
    <mergeCell ref="C91:G91"/>
    <mergeCell ref="C93:G93"/>
    <mergeCell ref="C95:G95"/>
    <mergeCell ref="C97:G97"/>
    <mergeCell ref="C74:G74"/>
    <mergeCell ref="C76:G76"/>
    <mergeCell ref="C78:G78"/>
    <mergeCell ref="C81:G81"/>
    <mergeCell ref="C83:G83"/>
    <mergeCell ref="C85:G85"/>
    <mergeCell ref="C63:G63"/>
    <mergeCell ref="C65:G65"/>
    <mergeCell ref="C67:G67"/>
    <mergeCell ref="C69:G69"/>
    <mergeCell ref="C71:G71"/>
    <mergeCell ref="C72:G72"/>
    <mergeCell ref="C51:G51"/>
    <mergeCell ref="C52:G52"/>
    <mergeCell ref="C54:G54"/>
    <mergeCell ref="C57:G57"/>
    <mergeCell ref="C58:G58"/>
    <mergeCell ref="C61:G61"/>
    <mergeCell ref="C41:G41"/>
    <mergeCell ref="C44:G44"/>
    <mergeCell ref="C46:G46"/>
    <mergeCell ref="C47:G47"/>
    <mergeCell ref="C48:G48"/>
    <mergeCell ref="C50:G50"/>
    <mergeCell ref="C17:G17"/>
    <mergeCell ref="C20:G20"/>
    <mergeCell ref="C24:G24"/>
    <mergeCell ref="C28:G28"/>
    <mergeCell ref="C32:G32"/>
    <mergeCell ref="C37:G37"/>
    <mergeCell ref="A1:G1"/>
    <mergeCell ref="C2:G2"/>
    <mergeCell ref="C3:G3"/>
    <mergeCell ref="C4:G4"/>
    <mergeCell ref="C11:G11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DDDC6-A9DB-4C4A-8E54-B57A592CA26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78</v>
      </c>
      <c r="C3" s="199" t="s">
        <v>79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49</v>
      </c>
      <c r="C4" s="202" t="s">
        <v>80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107</v>
      </c>
      <c r="C8" s="245" t="s">
        <v>108</v>
      </c>
      <c r="D8" s="229"/>
      <c r="E8" s="230"/>
      <c r="F8" s="231"/>
      <c r="G8" s="231">
        <f>SUMIF(AG9:AG14,"&lt;&gt;NOR",G9:G14)</f>
        <v>0</v>
      </c>
      <c r="H8" s="231"/>
      <c r="I8" s="231">
        <f>SUM(I9:I14)</f>
        <v>0</v>
      </c>
      <c r="J8" s="231"/>
      <c r="K8" s="231">
        <f>SUM(K9:K14)</f>
        <v>0</v>
      </c>
      <c r="L8" s="231"/>
      <c r="M8" s="231">
        <f>SUM(M9:M14)</f>
        <v>0</v>
      </c>
      <c r="N8" s="230"/>
      <c r="O8" s="230">
        <f>SUM(O9:O14)</f>
        <v>0</v>
      </c>
      <c r="P8" s="230"/>
      <c r="Q8" s="230">
        <f>SUM(Q9:Q14)</f>
        <v>0</v>
      </c>
      <c r="R8" s="231"/>
      <c r="S8" s="231"/>
      <c r="T8" s="232"/>
      <c r="U8" s="226"/>
      <c r="V8" s="226">
        <f>SUM(V9:V14)</f>
        <v>0</v>
      </c>
      <c r="W8" s="226"/>
      <c r="X8" s="226"/>
      <c r="Y8" s="226"/>
      <c r="AG8" t="s">
        <v>178</v>
      </c>
    </row>
    <row r="9" spans="1:60" ht="20.6" outlineLevel="1" x14ac:dyDescent="0.3">
      <c r="A9" s="234">
        <v>1</v>
      </c>
      <c r="B9" s="235" t="s">
        <v>1049</v>
      </c>
      <c r="C9" s="246" t="s">
        <v>1050</v>
      </c>
      <c r="D9" s="236" t="s">
        <v>1051</v>
      </c>
      <c r="E9" s="237">
        <v>1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426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314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582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55"/>
      <c r="D10" s="254"/>
      <c r="E10" s="254"/>
      <c r="F10" s="254"/>
      <c r="G10" s="254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3">
      <c r="A11" s="234">
        <v>2</v>
      </c>
      <c r="B11" s="235" t="s">
        <v>1052</v>
      </c>
      <c r="C11" s="246" t="s">
        <v>1053</v>
      </c>
      <c r="D11" s="236" t="s">
        <v>1051</v>
      </c>
      <c r="E11" s="237">
        <v>1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9"/>
      <c r="S11" s="239" t="s">
        <v>426</v>
      </c>
      <c r="T11" s="240" t="s">
        <v>250</v>
      </c>
      <c r="U11" s="220">
        <v>0</v>
      </c>
      <c r="V11" s="220">
        <f>ROUND(E11*U11,2)</f>
        <v>0</v>
      </c>
      <c r="W11" s="220"/>
      <c r="X11" s="220" t="s">
        <v>314</v>
      </c>
      <c r="Y11" s="220" t="s">
        <v>185</v>
      </c>
      <c r="Z11" s="210"/>
      <c r="AA11" s="210"/>
      <c r="AB11" s="210"/>
      <c r="AC11" s="210"/>
      <c r="AD11" s="210"/>
      <c r="AE11" s="210"/>
      <c r="AF11" s="210"/>
      <c r="AG11" s="210" t="s">
        <v>582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5"/>
      <c r="D12" s="254"/>
      <c r="E12" s="254"/>
      <c r="F12" s="254"/>
      <c r="G12" s="254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3">
      <c r="A13" s="234">
        <v>3</v>
      </c>
      <c r="B13" s="235" t="s">
        <v>1054</v>
      </c>
      <c r="C13" s="246" t="s">
        <v>1055</v>
      </c>
      <c r="D13" s="236" t="s">
        <v>1051</v>
      </c>
      <c r="E13" s="237">
        <v>1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/>
      <c r="S13" s="239" t="s">
        <v>426</v>
      </c>
      <c r="T13" s="240" t="s">
        <v>250</v>
      </c>
      <c r="U13" s="220">
        <v>0</v>
      </c>
      <c r="V13" s="220">
        <f>ROUND(E13*U13,2)</f>
        <v>0</v>
      </c>
      <c r="W13" s="220"/>
      <c r="X13" s="220" t="s">
        <v>314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582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5"/>
      <c r="D14" s="254"/>
      <c r="E14" s="254"/>
      <c r="F14" s="254"/>
      <c r="G14" s="254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3">
      <c r="A15" s="227" t="s">
        <v>177</v>
      </c>
      <c r="B15" s="228" t="s">
        <v>53</v>
      </c>
      <c r="C15" s="245" t="s">
        <v>109</v>
      </c>
      <c r="D15" s="229"/>
      <c r="E15" s="230"/>
      <c r="F15" s="231"/>
      <c r="G15" s="231">
        <f>SUMIF(AG16:AG29,"&lt;&gt;NOR",G16:G29)</f>
        <v>0</v>
      </c>
      <c r="H15" s="231"/>
      <c r="I15" s="231">
        <f>SUM(I16:I29)</f>
        <v>0</v>
      </c>
      <c r="J15" s="231"/>
      <c r="K15" s="231">
        <f>SUM(K16:K29)</f>
        <v>0</v>
      </c>
      <c r="L15" s="231"/>
      <c r="M15" s="231">
        <f>SUM(M16:M29)</f>
        <v>0</v>
      </c>
      <c r="N15" s="230"/>
      <c r="O15" s="230">
        <f>SUM(O16:O29)</f>
        <v>0</v>
      </c>
      <c r="P15" s="230"/>
      <c r="Q15" s="230">
        <f>SUM(Q16:Q29)</f>
        <v>0</v>
      </c>
      <c r="R15" s="231"/>
      <c r="S15" s="231"/>
      <c r="T15" s="232"/>
      <c r="U15" s="226"/>
      <c r="V15" s="226">
        <f>SUM(V16:V29)</f>
        <v>0</v>
      </c>
      <c r="W15" s="226"/>
      <c r="X15" s="226"/>
      <c r="Y15" s="226"/>
      <c r="AG15" t="s">
        <v>178</v>
      </c>
    </row>
    <row r="16" spans="1:60" outlineLevel="1" x14ac:dyDescent="0.3">
      <c r="A16" s="234">
        <v>4</v>
      </c>
      <c r="B16" s="235" t="s">
        <v>1056</v>
      </c>
      <c r="C16" s="246" t="s">
        <v>1057</v>
      </c>
      <c r="D16" s="236" t="s">
        <v>1058</v>
      </c>
      <c r="E16" s="237">
        <v>0.5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7">
        <v>0</v>
      </c>
      <c r="O16" s="237">
        <f>ROUND(E16*N16,2)</f>
        <v>0</v>
      </c>
      <c r="P16" s="237">
        <v>0</v>
      </c>
      <c r="Q16" s="237">
        <f>ROUND(E16*P16,2)</f>
        <v>0</v>
      </c>
      <c r="R16" s="239"/>
      <c r="S16" s="239" t="s">
        <v>182</v>
      </c>
      <c r="T16" s="240" t="s">
        <v>250</v>
      </c>
      <c r="U16" s="220">
        <v>0</v>
      </c>
      <c r="V16" s="220">
        <f>ROUND(E16*U16,2)</f>
        <v>0</v>
      </c>
      <c r="W16" s="220"/>
      <c r="X16" s="220" t="s">
        <v>184</v>
      </c>
      <c r="Y16" s="220" t="s">
        <v>185</v>
      </c>
      <c r="Z16" s="210"/>
      <c r="AA16" s="210"/>
      <c r="AB16" s="210"/>
      <c r="AC16" s="210"/>
      <c r="AD16" s="210"/>
      <c r="AE16" s="210"/>
      <c r="AF16" s="210"/>
      <c r="AG16" s="210" t="s">
        <v>186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3">
      <c r="A17" s="217"/>
      <c r="B17" s="218"/>
      <c r="C17" s="247" t="s">
        <v>1059</v>
      </c>
      <c r="D17" s="241"/>
      <c r="E17" s="241"/>
      <c r="F17" s="241"/>
      <c r="G17" s="241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188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3">
      <c r="A18" s="217"/>
      <c r="B18" s="218"/>
      <c r="C18" s="256" t="s">
        <v>254</v>
      </c>
      <c r="D18" s="221"/>
      <c r="E18" s="222"/>
      <c r="F18" s="223"/>
      <c r="G18" s="223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188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3">
      <c r="A19" s="217"/>
      <c r="B19" s="218"/>
      <c r="C19" s="248" t="s">
        <v>1060</v>
      </c>
      <c r="D19" s="242"/>
      <c r="E19" s="242"/>
      <c r="F19" s="242"/>
      <c r="G19" s="242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188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3">
      <c r="A20" s="217"/>
      <c r="B20" s="218"/>
      <c r="C20" s="248" t="s">
        <v>1061</v>
      </c>
      <c r="D20" s="242"/>
      <c r="E20" s="242"/>
      <c r="F20" s="242"/>
      <c r="G20" s="242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188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3">
      <c r="A21" s="217"/>
      <c r="B21" s="218"/>
      <c r="C21" s="250"/>
      <c r="D21" s="243"/>
      <c r="E21" s="243"/>
      <c r="F21" s="243"/>
      <c r="G21" s="243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193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3">
      <c r="A22" s="234">
        <v>5</v>
      </c>
      <c r="B22" s="235" t="s">
        <v>1062</v>
      </c>
      <c r="C22" s="246" t="s">
        <v>1063</v>
      </c>
      <c r="D22" s="236" t="s">
        <v>1064</v>
      </c>
      <c r="E22" s="237">
        <v>1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9"/>
      <c r="S22" s="239" t="s">
        <v>182</v>
      </c>
      <c r="T22" s="240" t="s">
        <v>250</v>
      </c>
      <c r="U22" s="220">
        <v>0</v>
      </c>
      <c r="V22" s="220">
        <f>ROUND(E22*U22,2)</f>
        <v>0</v>
      </c>
      <c r="W22" s="220"/>
      <c r="X22" s="220" t="s">
        <v>184</v>
      </c>
      <c r="Y22" s="220" t="s">
        <v>185</v>
      </c>
      <c r="Z22" s="210"/>
      <c r="AA22" s="210"/>
      <c r="AB22" s="210"/>
      <c r="AC22" s="210"/>
      <c r="AD22" s="210"/>
      <c r="AE22" s="210"/>
      <c r="AF22" s="210"/>
      <c r="AG22" s="210" t="s">
        <v>186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55"/>
      <c r="D23" s="254"/>
      <c r="E23" s="254"/>
      <c r="F23" s="254"/>
      <c r="G23" s="254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3">
      <c r="A24" s="234">
        <v>6</v>
      </c>
      <c r="B24" s="235" t="s">
        <v>1065</v>
      </c>
      <c r="C24" s="246" t="s">
        <v>1066</v>
      </c>
      <c r="D24" s="236" t="s">
        <v>1067</v>
      </c>
      <c r="E24" s="237">
        <v>150000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182</v>
      </c>
      <c r="T24" s="240" t="s">
        <v>250</v>
      </c>
      <c r="U24" s="220">
        <v>0</v>
      </c>
      <c r="V24" s="220">
        <f>ROUND(E24*U24,2)</f>
        <v>0</v>
      </c>
      <c r="W24" s="220"/>
      <c r="X24" s="220" t="s">
        <v>184</v>
      </c>
      <c r="Y24" s="220" t="s">
        <v>185</v>
      </c>
      <c r="Z24" s="210"/>
      <c r="AA24" s="210"/>
      <c r="AB24" s="210"/>
      <c r="AC24" s="210"/>
      <c r="AD24" s="210"/>
      <c r="AE24" s="210"/>
      <c r="AF24" s="210"/>
      <c r="AG24" s="210" t="s">
        <v>186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3">
      <c r="A25" s="217"/>
      <c r="B25" s="218"/>
      <c r="C25" s="247" t="s">
        <v>1059</v>
      </c>
      <c r="D25" s="241"/>
      <c r="E25" s="241"/>
      <c r="F25" s="241"/>
      <c r="G25" s="241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188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0"/>
      <c r="D26" s="243"/>
      <c r="E26" s="243"/>
      <c r="F26" s="243"/>
      <c r="G26" s="243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3">
      <c r="A27" s="234">
        <v>7</v>
      </c>
      <c r="B27" s="235" t="s">
        <v>1068</v>
      </c>
      <c r="C27" s="246" t="s">
        <v>1069</v>
      </c>
      <c r="D27" s="236" t="s">
        <v>1064</v>
      </c>
      <c r="E27" s="237">
        <v>1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0</v>
      </c>
      <c r="O27" s="237">
        <f>ROUND(E27*N27,2)</f>
        <v>0</v>
      </c>
      <c r="P27" s="237">
        <v>0</v>
      </c>
      <c r="Q27" s="237">
        <f>ROUND(E27*P27,2)</f>
        <v>0</v>
      </c>
      <c r="R27" s="239"/>
      <c r="S27" s="239" t="s">
        <v>426</v>
      </c>
      <c r="T27" s="240" t="s">
        <v>250</v>
      </c>
      <c r="U27" s="220">
        <v>0</v>
      </c>
      <c r="V27" s="220">
        <f>ROUND(E27*U27,2)</f>
        <v>0</v>
      </c>
      <c r="W27" s="220"/>
      <c r="X27" s="220" t="s">
        <v>184</v>
      </c>
      <c r="Y27" s="220" t="s">
        <v>185</v>
      </c>
      <c r="Z27" s="210"/>
      <c r="AA27" s="210"/>
      <c r="AB27" s="210"/>
      <c r="AC27" s="210"/>
      <c r="AD27" s="210"/>
      <c r="AE27" s="210"/>
      <c r="AF27" s="210"/>
      <c r="AG27" s="210" t="s">
        <v>186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47" t="s">
        <v>1070</v>
      </c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188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44" t="str">
        <f>C28</f>
        <v>- vodorovná a svislá doprava, přemístění, přeložení, manipulace s výkopkem a uložení na skládku (bez poplatku)</v>
      </c>
      <c r="BB28" s="210"/>
      <c r="BC28" s="210"/>
      <c r="BD28" s="210"/>
      <c r="BE28" s="210"/>
      <c r="BF28" s="210"/>
      <c r="BG28" s="210"/>
      <c r="BH28" s="210"/>
    </row>
    <row r="29" spans="1:60" outlineLevel="2" x14ac:dyDescent="0.3">
      <c r="A29" s="217"/>
      <c r="B29" s="218"/>
      <c r="C29" s="250"/>
      <c r="D29" s="243"/>
      <c r="E29" s="243"/>
      <c r="F29" s="243"/>
      <c r="G29" s="243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193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3">
      <c r="A30" s="227" t="s">
        <v>177</v>
      </c>
      <c r="B30" s="228" t="s">
        <v>136</v>
      </c>
      <c r="C30" s="245" t="s">
        <v>27</v>
      </c>
      <c r="D30" s="229"/>
      <c r="E30" s="230"/>
      <c r="F30" s="231"/>
      <c r="G30" s="231">
        <f>SUMIF(AG31:AG43,"&lt;&gt;NOR",G31:G43)</f>
        <v>0</v>
      </c>
      <c r="H30" s="231"/>
      <c r="I30" s="231">
        <f>SUM(I31:I43)</f>
        <v>0</v>
      </c>
      <c r="J30" s="231"/>
      <c r="K30" s="231">
        <f>SUM(K31:K43)</f>
        <v>0</v>
      </c>
      <c r="L30" s="231"/>
      <c r="M30" s="231">
        <f>SUM(M31:M43)</f>
        <v>0</v>
      </c>
      <c r="N30" s="230"/>
      <c r="O30" s="230">
        <f>SUM(O31:O43)</f>
        <v>0</v>
      </c>
      <c r="P30" s="230"/>
      <c r="Q30" s="230">
        <f>SUM(Q31:Q43)</f>
        <v>0</v>
      </c>
      <c r="R30" s="231"/>
      <c r="S30" s="231"/>
      <c r="T30" s="232"/>
      <c r="U30" s="226"/>
      <c r="V30" s="226">
        <f>SUM(V31:V43)</f>
        <v>0</v>
      </c>
      <c r="W30" s="226"/>
      <c r="X30" s="226"/>
      <c r="Y30" s="226"/>
      <c r="AG30" t="s">
        <v>178</v>
      </c>
    </row>
    <row r="31" spans="1:60" outlineLevel="1" x14ac:dyDescent="0.3">
      <c r="A31" s="234">
        <v>8</v>
      </c>
      <c r="B31" s="235" t="s">
        <v>1071</v>
      </c>
      <c r="C31" s="246" t="s">
        <v>1072</v>
      </c>
      <c r="D31" s="236" t="s">
        <v>1073</v>
      </c>
      <c r="E31" s="237">
        <v>1</v>
      </c>
      <c r="F31" s="238"/>
      <c r="G31" s="239">
        <f>ROUND(E31*F31,2)</f>
        <v>0</v>
      </c>
      <c r="H31" s="238"/>
      <c r="I31" s="239">
        <f>ROUND(E31*H31,2)</f>
        <v>0</v>
      </c>
      <c r="J31" s="238"/>
      <c r="K31" s="239">
        <f>ROUND(E31*J31,2)</f>
        <v>0</v>
      </c>
      <c r="L31" s="239">
        <v>21</v>
      </c>
      <c r="M31" s="239">
        <f>G31*(1+L31/100)</f>
        <v>0</v>
      </c>
      <c r="N31" s="237">
        <v>0</v>
      </c>
      <c r="O31" s="237">
        <f>ROUND(E31*N31,2)</f>
        <v>0</v>
      </c>
      <c r="P31" s="237">
        <v>0</v>
      </c>
      <c r="Q31" s="237">
        <f>ROUND(E31*P31,2)</f>
        <v>0</v>
      </c>
      <c r="R31" s="239"/>
      <c r="S31" s="239" t="s">
        <v>477</v>
      </c>
      <c r="T31" s="240" t="s">
        <v>250</v>
      </c>
      <c r="U31" s="220">
        <v>0</v>
      </c>
      <c r="V31" s="220">
        <f>ROUND(E31*U31,2)</f>
        <v>0</v>
      </c>
      <c r="W31" s="220"/>
      <c r="X31" s="220" t="s">
        <v>184</v>
      </c>
      <c r="Y31" s="220" t="s">
        <v>185</v>
      </c>
      <c r="Z31" s="210"/>
      <c r="AA31" s="210"/>
      <c r="AB31" s="210"/>
      <c r="AC31" s="210"/>
      <c r="AD31" s="210"/>
      <c r="AE31" s="210"/>
      <c r="AF31" s="210"/>
      <c r="AG31" s="210" t="s">
        <v>186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1" outlineLevel="2" x14ac:dyDescent="0.3">
      <c r="A32" s="217"/>
      <c r="B32" s="218"/>
      <c r="C32" s="247" t="s">
        <v>1074</v>
      </c>
      <c r="D32" s="241"/>
      <c r="E32" s="241"/>
      <c r="F32" s="241"/>
      <c r="G32" s="241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188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44" t="str">
        <f>C32</f>
        <v>Položka zahrnuje veškeré náklady spojené se zajištěním základního archeologického průzkumu ve vazbě na stavební povolení a zákon č. 20/1987 Sb., ve znění pozdějších předpisů.</v>
      </c>
      <c r="BB32" s="210"/>
      <c r="BC32" s="210"/>
      <c r="BD32" s="210"/>
      <c r="BE32" s="210"/>
      <c r="BF32" s="210"/>
      <c r="BG32" s="210"/>
      <c r="BH32" s="210"/>
    </row>
    <row r="33" spans="1:60" outlineLevel="2" x14ac:dyDescent="0.3">
      <c r="A33" s="217"/>
      <c r="B33" s="218"/>
      <c r="C33" s="250"/>
      <c r="D33" s="243"/>
      <c r="E33" s="243"/>
      <c r="F33" s="243"/>
      <c r="G33" s="243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193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3">
      <c r="A34" s="234">
        <v>9</v>
      </c>
      <c r="B34" s="235" t="s">
        <v>1075</v>
      </c>
      <c r="C34" s="246" t="s">
        <v>1076</v>
      </c>
      <c r="D34" s="236" t="s">
        <v>1077</v>
      </c>
      <c r="E34" s="237">
        <v>1</v>
      </c>
      <c r="F34" s="238"/>
      <c r="G34" s="239">
        <f>ROUND(E34*F34,2)</f>
        <v>0</v>
      </c>
      <c r="H34" s="238"/>
      <c r="I34" s="239">
        <f>ROUND(E34*H34,2)</f>
        <v>0</v>
      </c>
      <c r="J34" s="238"/>
      <c r="K34" s="239">
        <f>ROUND(E34*J34,2)</f>
        <v>0</v>
      </c>
      <c r="L34" s="239">
        <v>21</v>
      </c>
      <c r="M34" s="239">
        <f>G34*(1+L34/100)</f>
        <v>0</v>
      </c>
      <c r="N34" s="237">
        <v>0</v>
      </c>
      <c r="O34" s="237">
        <f>ROUND(E34*N34,2)</f>
        <v>0</v>
      </c>
      <c r="P34" s="237">
        <v>0</v>
      </c>
      <c r="Q34" s="237">
        <f>ROUND(E34*P34,2)</f>
        <v>0</v>
      </c>
      <c r="R34" s="239"/>
      <c r="S34" s="239" t="s">
        <v>477</v>
      </c>
      <c r="T34" s="240" t="s">
        <v>250</v>
      </c>
      <c r="U34" s="220">
        <v>0</v>
      </c>
      <c r="V34" s="220">
        <f>ROUND(E34*U34,2)</f>
        <v>0</v>
      </c>
      <c r="W34" s="220"/>
      <c r="X34" s="220" t="s">
        <v>79</v>
      </c>
      <c r="Y34" s="220" t="s">
        <v>185</v>
      </c>
      <c r="Z34" s="210"/>
      <c r="AA34" s="210"/>
      <c r="AB34" s="210"/>
      <c r="AC34" s="210"/>
      <c r="AD34" s="210"/>
      <c r="AE34" s="210"/>
      <c r="AF34" s="210"/>
      <c r="AG34" s="210" t="s">
        <v>1078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3">
      <c r="A35" s="217"/>
      <c r="B35" s="218"/>
      <c r="C35" s="255"/>
      <c r="D35" s="254"/>
      <c r="E35" s="254"/>
      <c r="F35" s="254"/>
      <c r="G35" s="254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3">
      <c r="A36" s="234">
        <v>10</v>
      </c>
      <c r="B36" s="235" t="s">
        <v>1079</v>
      </c>
      <c r="C36" s="246" t="s">
        <v>1080</v>
      </c>
      <c r="D36" s="236" t="s">
        <v>1077</v>
      </c>
      <c r="E36" s="237">
        <v>1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21</v>
      </c>
      <c r="M36" s="239">
        <f>G36*(1+L36/100)</f>
        <v>0</v>
      </c>
      <c r="N36" s="237">
        <v>0</v>
      </c>
      <c r="O36" s="237">
        <f>ROUND(E36*N36,2)</f>
        <v>0</v>
      </c>
      <c r="P36" s="237">
        <v>0</v>
      </c>
      <c r="Q36" s="237">
        <f>ROUND(E36*P36,2)</f>
        <v>0</v>
      </c>
      <c r="R36" s="239"/>
      <c r="S36" s="239" t="s">
        <v>477</v>
      </c>
      <c r="T36" s="240" t="s">
        <v>250</v>
      </c>
      <c r="U36" s="220">
        <v>0</v>
      </c>
      <c r="V36" s="220">
        <f>ROUND(E36*U36,2)</f>
        <v>0</v>
      </c>
      <c r="W36" s="220"/>
      <c r="X36" s="220" t="s">
        <v>79</v>
      </c>
      <c r="Y36" s="220" t="s">
        <v>185</v>
      </c>
      <c r="Z36" s="210"/>
      <c r="AA36" s="210"/>
      <c r="AB36" s="210"/>
      <c r="AC36" s="210"/>
      <c r="AD36" s="210"/>
      <c r="AE36" s="210"/>
      <c r="AF36" s="210"/>
      <c r="AG36" s="210" t="s">
        <v>1078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1" outlineLevel="2" x14ac:dyDescent="0.3">
      <c r="A37" s="217"/>
      <c r="B37" s="218"/>
      <c r="C37" s="247" t="s">
        <v>1081</v>
      </c>
      <c r="D37" s="241"/>
      <c r="E37" s="241"/>
      <c r="F37" s="241"/>
      <c r="G37" s="241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188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44" t="str">
        <f>C37</f>
        <v>náklady na ochranu staveniště před vstupem nepovolaných osob, náklady na osvětlení, na vypracování potřebné dokumentace pro provoz staveniště z hlediska požární ochrany (požární řád a poplachová směrnice) a z hlediska provozu staveniště. Mobilní WC</v>
      </c>
      <c r="BB37" s="210"/>
      <c r="BC37" s="210"/>
      <c r="BD37" s="210"/>
      <c r="BE37" s="210"/>
      <c r="BF37" s="210"/>
      <c r="BG37" s="210"/>
      <c r="BH37" s="210"/>
    </row>
    <row r="38" spans="1:60" outlineLevel="2" x14ac:dyDescent="0.3">
      <c r="A38" s="217"/>
      <c r="B38" s="218"/>
      <c r="C38" s="250"/>
      <c r="D38" s="243"/>
      <c r="E38" s="243"/>
      <c r="F38" s="243"/>
      <c r="G38" s="243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193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3">
      <c r="A39" s="234">
        <v>11</v>
      </c>
      <c r="B39" s="235" t="s">
        <v>1082</v>
      </c>
      <c r="C39" s="246" t="s">
        <v>1083</v>
      </c>
      <c r="D39" s="236" t="s">
        <v>1077</v>
      </c>
      <c r="E39" s="237">
        <v>1</v>
      </c>
      <c r="F39" s="238"/>
      <c r="G39" s="239">
        <f>ROUND(E39*F39,2)</f>
        <v>0</v>
      </c>
      <c r="H39" s="238"/>
      <c r="I39" s="239">
        <f>ROUND(E39*H39,2)</f>
        <v>0</v>
      </c>
      <c r="J39" s="238"/>
      <c r="K39" s="239">
        <f>ROUND(E39*J39,2)</f>
        <v>0</v>
      </c>
      <c r="L39" s="239">
        <v>21</v>
      </c>
      <c r="M39" s="239">
        <f>G39*(1+L39/100)</f>
        <v>0</v>
      </c>
      <c r="N39" s="237">
        <v>0</v>
      </c>
      <c r="O39" s="237">
        <f>ROUND(E39*N39,2)</f>
        <v>0</v>
      </c>
      <c r="P39" s="237">
        <v>0</v>
      </c>
      <c r="Q39" s="237">
        <f>ROUND(E39*P39,2)</f>
        <v>0</v>
      </c>
      <c r="R39" s="239"/>
      <c r="S39" s="239" t="s">
        <v>477</v>
      </c>
      <c r="T39" s="240" t="s">
        <v>250</v>
      </c>
      <c r="U39" s="220">
        <v>0</v>
      </c>
      <c r="V39" s="220">
        <f>ROUND(E39*U39,2)</f>
        <v>0</v>
      </c>
      <c r="W39" s="220"/>
      <c r="X39" s="220" t="s">
        <v>79</v>
      </c>
      <c r="Y39" s="220" t="s">
        <v>185</v>
      </c>
      <c r="Z39" s="210"/>
      <c r="AA39" s="210"/>
      <c r="AB39" s="210"/>
      <c r="AC39" s="210"/>
      <c r="AD39" s="210"/>
      <c r="AE39" s="210"/>
      <c r="AF39" s="210"/>
      <c r="AG39" s="210" t="s">
        <v>1078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3">
      <c r="A40" s="217"/>
      <c r="B40" s="218"/>
      <c r="C40" s="247" t="s">
        <v>1145</v>
      </c>
      <c r="D40" s="241"/>
      <c r="E40" s="241"/>
      <c r="F40" s="241"/>
      <c r="G40" s="241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188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44" t="str">
        <f>C40</f>
        <v>Náklady zhotovitele, které vzniknou v souvislosti s povinnostmi zhotovitele při předání a převzetí díla.</v>
      </c>
      <c r="BB40" s="210"/>
      <c r="BC40" s="210"/>
      <c r="BD40" s="210"/>
      <c r="BE40" s="210"/>
      <c r="BF40" s="210"/>
      <c r="BG40" s="210"/>
      <c r="BH40" s="210"/>
    </row>
    <row r="41" spans="1:60" outlineLevel="3" x14ac:dyDescent="0.3">
      <c r="A41" s="217"/>
      <c r="B41" s="218"/>
      <c r="C41" s="248" t="s">
        <v>1084</v>
      </c>
      <c r="D41" s="242"/>
      <c r="E41" s="242"/>
      <c r="F41" s="242"/>
      <c r="G41" s="242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188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3">
      <c r="A42" s="217"/>
      <c r="B42" s="218"/>
      <c r="C42" s="248" t="s">
        <v>1085</v>
      </c>
      <c r="D42" s="242"/>
      <c r="E42" s="242"/>
      <c r="F42" s="242"/>
      <c r="G42" s="242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188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3">
      <c r="A43" s="217"/>
      <c r="B43" s="218"/>
      <c r="C43" s="250"/>
      <c r="D43" s="243"/>
      <c r="E43" s="243"/>
      <c r="F43" s="243"/>
      <c r="G43" s="243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x14ac:dyDescent="0.3">
      <c r="A44" s="227" t="s">
        <v>177</v>
      </c>
      <c r="B44" s="228" t="s">
        <v>137</v>
      </c>
      <c r="C44" s="245" t="s">
        <v>138</v>
      </c>
      <c r="D44" s="229"/>
      <c r="E44" s="230"/>
      <c r="F44" s="231"/>
      <c r="G44" s="231">
        <f>SUMIF(AG45:AG52,"&lt;&gt;NOR",G45:G52)</f>
        <v>0</v>
      </c>
      <c r="H44" s="231"/>
      <c r="I44" s="231">
        <f>SUM(I45:I52)</f>
        <v>0</v>
      </c>
      <c r="J44" s="231"/>
      <c r="K44" s="231">
        <f>SUM(K45:K52)</f>
        <v>0</v>
      </c>
      <c r="L44" s="231"/>
      <c r="M44" s="231">
        <f>SUM(M45:M52)</f>
        <v>0</v>
      </c>
      <c r="N44" s="230"/>
      <c r="O44" s="230">
        <f>SUM(O45:O52)</f>
        <v>0</v>
      </c>
      <c r="P44" s="230"/>
      <c r="Q44" s="230">
        <f>SUM(Q45:Q52)</f>
        <v>0</v>
      </c>
      <c r="R44" s="231"/>
      <c r="S44" s="231"/>
      <c r="T44" s="232"/>
      <c r="U44" s="226"/>
      <c r="V44" s="226">
        <f>SUM(V45:V52)</f>
        <v>0</v>
      </c>
      <c r="W44" s="226"/>
      <c r="X44" s="226"/>
      <c r="Y44" s="226"/>
      <c r="AG44" t="s">
        <v>178</v>
      </c>
    </row>
    <row r="45" spans="1:60" outlineLevel="1" x14ac:dyDescent="0.3">
      <c r="A45" s="234">
        <v>12</v>
      </c>
      <c r="B45" s="235" t="s">
        <v>1086</v>
      </c>
      <c r="C45" s="246" t="s">
        <v>1087</v>
      </c>
      <c r="D45" s="236" t="s">
        <v>435</v>
      </c>
      <c r="E45" s="237">
        <v>1</v>
      </c>
      <c r="F45" s="238"/>
      <c r="G45" s="239">
        <f>ROUND(E45*F45,2)</f>
        <v>0</v>
      </c>
      <c r="H45" s="238"/>
      <c r="I45" s="239">
        <f>ROUND(E45*H45,2)</f>
        <v>0</v>
      </c>
      <c r="J45" s="238"/>
      <c r="K45" s="239">
        <f>ROUND(E45*J45,2)</f>
        <v>0</v>
      </c>
      <c r="L45" s="239">
        <v>21</v>
      </c>
      <c r="M45" s="239">
        <f>G45*(1+L45/100)</f>
        <v>0</v>
      </c>
      <c r="N45" s="237">
        <v>0</v>
      </c>
      <c r="O45" s="237">
        <f>ROUND(E45*N45,2)</f>
        <v>0</v>
      </c>
      <c r="P45" s="237">
        <v>0</v>
      </c>
      <c r="Q45" s="237">
        <f>ROUND(E45*P45,2)</f>
        <v>0</v>
      </c>
      <c r="R45" s="239"/>
      <c r="S45" s="239" t="s">
        <v>426</v>
      </c>
      <c r="T45" s="240" t="s">
        <v>250</v>
      </c>
      <c r="U45" s="220">
        <v>0</v>
      </c>
      <c r="V45" s="220">
        <f>ROUND(E45*U45,2)</f>
        <v>0</v>
      </c>
      <c r="W45" s="220"/>
      <c r="X45" s="220" t="s">
        <v>314</v>
      </c>
      <c r="Y45" s="220" t="s">
        <v>185</v>
      </c>
      <c r="Z45" s="210"/>
      <c r="AA45" s="210"/>
      <c r="AB45" s="210"/>
      <c r="AC45" s="210"/>
      <c r="AD45" s="210"/>
      <c r="AE45" s="210"/>
      <c r="AF45" s="210"/>
      <c r="AG45" s="210" t="s">
        <v>582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3">
      <c r="A46" s="217"/>
      <c r="B46" s="218"/>
      <c r="C46" s="255"/>
      <c r="D46" s="254"/>
      <c r="E46" s="254"/>
      <c r="F46" s="254"/>
      <c r="G46" s="254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193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3">
      <c r="A47" s="234">
        <v>13</v>
      </c>
      <c r="B47" s="235" t="s">
        <v>1088</v>
      </c>
      <c r="C47" s="246" t="s">
        <v>1089</v>
      </c>
      <c r="D47" s="236" t="s">
        <v>435</v>
      </c>
      <c r="E47" s="237">
        <v>1</v>
      </c>
      <c r="F47" s="238"/>
      <c r="G47" s="239">
        <f>ROUND(E47*F47,2)</f>
        <v>0</v>
      </c>
      <c r="H47" s="238"/>
      <c r="I47" s="239">
        <f>ROUND(E47*H47,2)</f>
        <v>0</v>
      </c>
      <c r="J47" s="238"/>
      <c r="K47" s="239">
        <f>ROUND(E47*J47,2)</f>
        <v>0</v>
      </c>
      <c r="L47" s="239">
        <v>21</v>
      </c>
      <c r="M47" s="239">
        <f>G47*(1+L47/100)</f>
        <v>0</v>
      </c>
      <c r="N47" s="237">
        <v>0</v>
      </c>
      <c r="O47" s="237">
        <f>ROUND(E47*N47,2)</f>
        <v>0</v>
      </c>
      <c r="P47" s="237">
        <v>0</v>
      </c>
      <c r="Q47" s="237">
        <f>ROUND(E47*P47,2)</f>
        <v>0</v>
      </c>
      <c r="R47" s="239"/>
      <c r="S47" s="239" t="s">
        <v>426</v>
      </c>
      <c r="T47" s="240" t="s">
        <v>250</v>
      </c>
      <c r="U47" s="220">
        <v>0</v>
      </c>
      <c r="V47" s="220">
        <f>ROUND(E47*U47,2)</f>
        <v>0</v>
      </c>
      <c r="W47" s="220"/>
      <c r="X47" s="220" t="s">
        <v>314</v>
      </c>
      <c r="Y47" s="220" t="s">
        <v>185</v>
      </c>
      <c r="Z47" s="210"/>
      <c r="AA47" s="210"/>
      <c r="AB47" s="210"/>
      <c r="AC47" s="210"/>
      <c r="AD47" s="210"/>
      <c r="AE47" s="210"/>
      <c r="AF47" s="210"/>
      <c r="AG47" s="210" t="s">
        <v>582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3">
      <c r="A48" s="217"/>
      <c r="B48" s="218"/>
      <c r="C48" s="255"/>
      <c r="D48" s="254"/>
      <c r="E48" s="254"/>
      <c r="F48" s="254"/>
      <c r="G48" s="254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193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3">
      <c r="A49" s="234">
        <v>14</v>
      </c>
      <c r="B49" s="235" t="s">
        <v>1090</v>
      </c>
      <c r="C49" s="246" t="s">
        <v>1091</v>
      </c>
      <c r="D49" s="236" t="s">
        <v>435</v>
      </c>
      <c r="E49" s="237">
        <v>1</v>
      </c>
      <c r="F49" s="238"/>
      <c r="G49" s="239">
        <f>ROUND(E49*F49,2)</f>
        <v>0</v>
      </c>
      <c r="H49" s="238"/>
      <c r="I49" s="239">
        <f>ROUND(E49*H49,2)</f>
        <v>0</v>
      </c>
      <c r="J49" s="238"/>
      <c r="K49" s="239">
        <f>ROUND(E49*J49,2)</f>
        <v>0</v>
      </c>
      <c r="L49" s="239">
        <v>21</v>
      </c>
      <c r="M49" s="239">
        <f>G49*(1+L49/100)</f>
        <v>0</v>
      </c>
      <c r="N49" s="237">
        <v>0</v>
      </c>
      <c r="O49" s="237">
        <f>ROUND(E49*N49,2)</f>
        <v>0</v>
      </c>
      <c r="P49" s="237">
        <v>0</v>
      </c>
      <c r="Q49" s="237">
        <f>ROUND(E49*P49,2)</f>
        <v>0</v>
      </c>
      <c r="R49" s="239"/>
      <c r="S49" s="239" t="s">
        <v>426</v>
      </c>
      <c r="T49" s="240" t="s">
        <v>250</v>
      </c>
      <c r="U49" s="220">
        <v>0</v>
      </c>
      <c r="V49" s="220">
        <f>ROUND(E49*U49,2)</f>
        <v>0</v>
      </c>
      <c r="W49" s="220"/>
      <c r="X49" s="220" t="s">
        <v>314</v>
      </c>
      <c r="Y49" s="220" t="s">
        <v>185</v>
      </c>
      <c r="Z49" s="210"/>
      <c r="AA49" s="210"/>
      <c r="AB49" s="210"/>
      <c r="AC49" s="210"/>
      <c r="AD49" s="210"/>
      <c r="AE49" s="210"/>
      <c r="AF49" s="210"/>
      <c r="AG49" s="210" t="s">
        <v>582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3">
      <c r="A50" s="217"/>
      <c r="B50" s="218"/>
      <c r="C50" s="255"/>
      <c r="D50" s="254"/>
      <c r="E50" s="254"/>
      <c r="F50" s="254"/>
      <c r="G50" s="254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193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3">
      <c r="A51" s="234">
        <v>15</v>
      </c>
      <c r="B51" s="235" t="s">
        <v>1092</v>
      </c>
      <c r="C51" s="246" t="s">
        <v>1093</v>
      </c>
      <c r="D51" s="236" t="s">
        <v>435</v>
      </c>
      <c r="E51" s="237">
        <v>1</v>
      </c>
      <c r="F51" s="238"/>
      <c r="G51" s="239">
        <f>ROUND(E51*F51,2)</f>
        <v>0</v>
      </c>
      <c r="H51" s="238"/>
      <c r="I51" s="239">
        <f>ROUND(E51*H51,2)</f>
        <v>0</v>
      </c>
      <c r="J51" s="238"/>
      <c r="K51" s="239">
        <f>ROUND(E51*J51,2)</f>
        <v>0</v>
      </c>
      <c r="L51" s="239">
        <v>21</v>
      </c>
      <c r="M51" s="239">
        <f>G51*(1+L51/100)</f>
        <v>0</v>
      </c>
      <c r="N51" s="237">
        <v>0</v>
      </c>
      <c r="O51" s="237">
        <f>ROUND(E51*N51,2)</f>
        <v>0</v>
      </c>
      <c r="P51" s="237">
        <v>0</v>
      </c>
      <c r="Q51" s="237">
        <f>ROUND(E51*P51,2)</f>
        <v>0</v>
      </c>
      <c r="R51" s="239"/>
      <c r="S51" s="239" t="s">
        <v>426</v>
      </c>
      <c r="T51" s="240" t="s">
        <v>250</v>
      </c>
      <c r="U51" s="220">
        <v>0</v>
      </c>
      <c r="V51" s="220">
        <f>ROUND(E51*U51,2)</f>
        <v>0</v>
      </c>
      <c r="W51" s="220"/>
      <c r="X51" s="220" t="s">
        <v>314</v>
      </c>
      <c r="Y51" s="220" t="s">
        <v>185</v>
      </c>
      <c r="Z51" s="210"/>
      <c r="AA51" s="210"/>
      <c r="AB51" s="210"/>
      <c r="AC51" s="210"/>
      <c r="AD51" s="210"/>
      <c r="AE51" s="210"/>
      <c r="AF51" s="210"/>
      <c r="AG51" s="210" t="s">
        <v>582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3">
      <c r="A52" s="217"/>
      <c r="B52" s="218"/>
      <c r="C52" s="255"/>
      <c r="D52" s="254"/>
      <c r="E52" s="254"/>
      <c r="F52" s="254"/>
      <c r="G52" s="254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193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3">
      <c r="A53" s="227" t="s">
        <v>177</v>
      </c>
      <c r="B53" s="228" t="s">
        <v>139</v>
      </c>
      <c r="C53" s="245" t="s">
        <v>140</v>
      </c>
      <c r="D53" s="229"/>
      <c r="E53" s="230"/>
      <c r="F53" s="231"/>
      <c r="G53" s="231">
        <f>SUMIF(AG54:AG57,"&lt;&gt;NOR",G54:G57)</f>
        <v>0</v>
      </c>
      <c r="H53" s="231"/>
      <c r="I53" s="231">
        <f>SUM(I54:I57)</f>
        <v>0</v>
      </c>
      <c r="J53" s="231"/>
      <c r="K53" s="231">
        <f>SUM(K54:K57)</f>
        <v>0</v>
      </c>
      <c r="L53" s="231"/>
      <c r="M53" s="231">
        <f>SUM(M54:M57)</f>
        <v>0</v>
      </c>
      <c r="N53" s="230"/>
      <c r="O53" s="230">
        <f>SUM(O54:O57)</f>
        <v>0</v>
      </c>
      <c r="P53" s="230"/>
      <c r="Q53" s="230">
        <f>SUM(Q54:Q57)</f>
        <v>0</v>
      </c>
      <c r="R53" s="231"/>
      <c r="S53" s="231"/>
      <c r="T53" s="232"/>
      <c r="U53" s="226"/>
      <c r="V53" s="226">
        <f>SUM(V54:V57)</f>
        <v>0</v>
      </c>
      <c r="W53" s="226"/>
      <c r="X53" s="226"/>
      <c r="Y53" s="226"/>
      <c r="AG53" t="s">
        <v>178</v>
      </c>
    </row>
    <row r="54" spans="1:60" outlineLevel="1" x14ac:dyDescent="0.3">
      <c r="A54" s="234">
        <v>16</v>
      </c>
      <c r="B54" s="235" t="s">
        <v>1094</v>
      </c>
      <c r="C54" s="246" t="s">
        <v>1095</v>
      </c>
      <c r="D54" s="236" t="s">
        <v>435</v>
      </c>
      <c r="E54" s="237">
        <v>1</v>
      </c>
      <c r="F54" s="238"/>
      <c r="G54" s="239">
        <f>ROUND(E54*F54,2)</f>
        <v>0</v>
      </c>
      <c r="H54" s="238"/>
      <c r="I54" s="239">
        <f>ROUND(E54*H54,2)</f>
        <v>0</v>
      </c>
      <c r="J54" s="238"/>
      <c r="K54" s="239">
        <f>ROUND(E54*J54,2)</f>
        <v>0</v>
      </c>
      <c r="L54" s="239">
        <v>21</v>
      </c>
      <c r="M54" s="239">
        <f>G54*(1+L54/100)</f>
        <v>0</v>
      </c>
      <c r="N54" s="237">
        <v>0</v>
      </c>
      <c r="O54" s="237">
        <f>ROUND(E54*N54,2)</f>
        <v>0</v>
      </c>
      <c r="P54" s="237">
        <v>0</v>
      </c>
      <c r="Q54" s="237">
        <f>ROUND(E54*P54,2)</f>
        <v>0</v>
      </c>
      <c r="R54" s="239"/>
      <c r="S54" s="239" t="s">
        <v>426</v>
      </c>
      <c r="T54" s="240" t="s">
        <v>250</v>
      </c>
      <c r="U54" s="220">
        <v>0</v>
      </c>
      <c r="V54" s="220">
        <f>ROUND(E54*U54,2)</f>
        <v>0</v>
      </c>
      <c r="W54" s="220"/>
      <c r="X54" s="220" t="s">
        <v>314</v>
      </c>
      <c r="Y54" s="220" t="s">
        <v>185</v>
      </c>
      <c r="Z54" s="210"/>
      <c r="AA54" s="210"/>
      <c r="AB54" s="210"/>
      <c r="AC54" s="210"/>
      <c r="AD54" s="210"/>
      <c r="AE54" s="210"/>
      <c r="AF54" s="210"/>
      <c r="AG54" s="210" t="s">
        <v>582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3">
      <c r="A55" s="217"/>
      <c r="B55" s="218"/>
      <c r="C55" s="255"/>
      <c r="D55" s="254"/>
      <c r="E55" s="254"/>
      <c r="F55" s="254"/>
      <c r="G55" s="254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193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3">
      <c r="A56" s="234">
        <v>17</v>
      </c>
      <c r="B56" s="235" t="s">
        <v>1052</v>
      </c>
      <c r="C56" s="246" t="s">
        <v>1096</v>
      </c>
      <c r="D56" s="236" t="s">
        <v>435</v>
      </c>
      <c r="E56" s="237">
        <v>1</v>
      </c>
      <c r="F56" s="238"/>
      <c r="G56" s="239">
        <f>ROUND(E56*F56,2)</f>
        <v>0</v>
      </c>
      <c r="H56" s="238"/>
      <c r="I56" s="239">
        <f>ROUND(E56*H56,2)</f>
        <v>0</v>
      </c>
      <c r="J56" s="238"/>
      <c r="K56" s="239">
        <f>ROUND(E56*J56,2)</f>
        <v>0</v>
      </c>
      <c r="L56" s="239">
        <v>21</v>
      </c>
      <c r="M56" s="239">
        <f>G56*(1+L56/100)</f>
        <v>0</v>
      </c>
      <c r="N56" s="237">
        <v>0</v>
      </c>
      <c r="O56" s="237">
        <f>ROUND(E56*N56,2)</f>
        <v>0</v>
      </c>
      <c r="P56" s="237">
        <v>0</v>
      </c>
      <c r="Q56" s="237">
        <f>ROUND(E56*P56,2)</f>
        <v>0</v>
      </c>
      <c r="R56" s="239"/>
      <c r="S56" s="239" t="s">
        <v>426</v>
      </c>
      <c r="T56" s="240" t="s">
        <v>250</v>
      </c>
      <c r="U56" s="220">
        <v>0</v>
      </c>
      <c r="V56" s="220">
        <f>ROUND(E56*U56,2)</f>
        <v>0</v>
      </c>
      <c r="W56" s="220"/>
      <c r="X56" s="220" t="s">
        <v>314</v>
      </c>
      <c r="Y56" s="220" t="s">
        <v>185</v>
      </c>
      <c r="Z56" s="210"/>
      <c r="AA56" s="210"/>
      <c r="AB56" s="210"/>
      <c r="AC56" s="210"/>
      <c r="AD56" s="210"/>
      <c r="AE56" s="210"/>
      <c r="AF56" s="210"/>
      <c r="AG56" s="210" t="s">
        <v>582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3">
      <c r="A57" s="217"/>
      <c r="B57" s="218"/>
      <c r="C57" s="255"/>
      <c r="D57" s="254"/>
      <c r="E57" s="254"/>
      <c r="F57" s="254"/>
      <c r="G57" s="254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193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3">
      <c r="A58" s="227" t="s">
        <v>177</v>
      </c>
      <c r="B58" s="228" t="s">
        <v>149</v>
      </c>
      <c r="C58" s="245" t="s">
        <v>28</v>
      </c>
      <c r="D58" s="229"/>
      <c r="E58" s="230"/>
      <c r="F58" s="231"/>
      <c r="G58" s="231">
        <f>SUMIF(AG59:AG109,"&lt;&gt;NOR",G59:G109)</f>
        <v>0</v>
      </c>
      <c r="H58" s="231"/>
      <c r="I58" s="231">
        <f>SUM(I59:I109)</f>
        <v>0</v>
      </c>
      <c r="J58" s="231"/>
      <c r="K58" s="231">
        <f>SUM(K59:K109)</f>
        <v>0</v>
      </c>
      <c r="L58" s="231"/>
      <c r="M58" s="231">
        <f>SUM(M59:M109)</f>
        <v>0</v>
      </c>
      <c r="N58" s="230"/>
      <c r="O58" s="230">
        <f>SUM(O59:O109)</f>
        <v>0</v>
      </c>
      <c r="P58" s="230"/>
      <c r="Q58" s="230">
        <f>SUM(Q59:Q109)</f>
        <v>0</v>
      </c>
      <c r="R58" s="231"/>
      <c r="S58" s="231"/>
      <c r="T58" s="232"/>
      <c r="U58" s="226"/>
      <c r="V58" s="226">
        <f>SUM(V59:V109)</f>
        <v>0</v>
      </c>
      <c r="W58" s="226"/>
      <c r="X58" s="226"/>
      <c r="Y58" s="226"/>
      <c r="AG58" t="s">
        <v>178</v>
      </c>
    </row>
    <row r="59" spans="1:60" outlineLevel="1" x14ac:dyDescent="0.3">
      <c r="A59" s="234">
        <v>18</v>
      </c>
      <c r="B59" s="235" t="s">
        <v>1097</v>
      </c>
      <c r="C59" s="246" t="s">
        <v>1098</v>
      </c>
      <c r="D59" s="236" t="s">
        <v>1099</v>
      </c>
      <c r="E59" s="237">
        <v>0.5</v>
      </c>
      <c r="F59" s="238"/>
      <c r="G59" s="239">
        <f>ROUND(E59*F59,2)</f>
        <v>0</v>
      </c>
      <c r="H59" s="238"/>
      <c r="I59" s="239">
        <f>ROUND(E59*H59,2)</f>
        <v>0</v>
      </c>
      <c r="J59" s="238"/>
      <c r="K59" s="239">
        <f>ROUND(E59*J59,2)</f>
        <v>0</v>
      </c>
      <c r="L59" s="239">
        <v>21</v>
      </c>
      <c r="M59" s="239">
        <f>G59*(1+L59/100)</f>
        <v>0</v>
      </c>
      <c r="N59" s="237">
        <v>0</v>
      </c>
      <c r="O59" s="237">
        <f>ROUND(E59*N59,2)</f>
        <v>0</v>
      </c>
      <c r="P59" s="237">
        <v>0</v>
      </c>
      <c r="Q59" s="237">
        <f>ROUND(E59*P59,2)</f>
        <v>0</v>
      </c>
      <c r="R59" s="239"/>
      <c r="S59" s="239" t="s">
        <v>182</v>
      </c>
      <c r="T59" s="240" t="s">
        <v>250</v>
      </c>
      <c r="U59" s="220">
        <v>0</v>
      </c>
      <c r="V59" s="220">
        <f>ROUND(E59*U59,2)</f>
        <v>0</v>
      </c>
      <c r="W59" s="220"/>
      <c r="X59" s="220" t="s">
        <v>184</v>
      </c>
      <c r="Y59" s="220" t="s">
        <v>185</v>
      </c>
      <c r="Z59" s="210"/>
      <c r="AA59" s="210"/>
      <c r="AB59" s="210"/>
      <c r="AC59" s="210"/>
      <c r="AD59" s="210"/>
      <c r="AE59" s="210"/>
      <c r="AF59" s="210"/>
      <c r="AG59" s="210" t="s">
        <v>186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1" outlineLevel="2" x14ac:dyDescent="0.3">
      <c r="A60" s="217"/>
      <c r="B60" s="218"/>
      <c r="C60" s="247" t="s">
        <v>1100</v>
      </c>
      <c r="D60" s="241"/>
      <c r="E60" s="241"/>
      <c r="F60" s="241"/>
      <c r="G60" s="241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188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44" t="str">
        <f>C60</f>
        <v>zahrnuje veškeré náklady spojené s objednatelem požadovanými pracemi. Prostorové vytyčení stavby, včetně průběžného doměřování. Zaměření hranic okolních pozemků.</v>
      </c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49" t="s">
        <v>1101</v>
      </c>
      <c r="D61" s="224"/>
      <c r="E61" s="225">
        <v>0.5</v>
      </c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192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3">
      <c r="A62" s="217"/>
      <c r="B62" s="218"/>
      <c r="C62" s="250"/>
      <c r="D62" s="243"/>
      <c r="E62" s="243"/>
      <c r="F62" s="243"/>
      <c r="G62" s="243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193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3">
      <c r="A63" s="234">
        <v>19</v>
      </c>
      <c r="B63" s="235" t="s">
        <v>1102</v>
      </c>
      <c r="C63" s="246" t="s">
        <v>1103</v>
      </c>
      <c r="D63" s="236" t="s">
        <v>1064</v>
      </c>
      <c r="E63" s="237">
        <v>1</v>
      </c>
      <c r="F63" s="238"/>
      <c r="G63" s="239">
        <f>ROUND(E63*F63,2)</f>
        <v>0</v>
      </c>
      <c r="H63" s="238"/>
      <c r="I63" s="239">
        <f>ROUND(E63*H63,2)</f>
        <v>0</v>
      </c>
      <c r="J63" s="238"/>
      <c r="K63" s="239">
        <f>ROUND(E63*J63,2)</f>
        <v>0</v>
      </c>
      <c r="L63" s="239">
        <v>21</v>
      </c>
      <c r="M63" s="239">
        <f>G63*(1+L63/100)</f>
        <v>0</v>
      </c>
      <c r="N63" s="237">
        <v>0</v>
      </c>
      <c r="O63" s="237">
        <f>ROUND(E63*N63,2)</f>
        <v>0</v>
      </c>
      <c r="P63" s="237">
        <v>0</v>
      </c>
      <c r="Q63" s="237">
        <f>ROUND(E63*P63,2)</f>
        <v>0</v>
      </c>
      <c r="R63" s="239"/>
      <c r="S63" s="239" t="s">
        <v>182</v>
      </c>
      <c r="T63" s="240" t="s">
        <v>250</v>
      </c>
      <c r="U63" s="220">
        <v>0</v>
      </c>
      <c r="V63" s="220">
        <f>ROUND(E63*U63,2)</f>
        <v>0</v>
      </c>
      <c r="W63" s="220"/>
      <c r="X63" s="220" t="s">
        <v>184</v>
      </c>
      <c r="Y63" s="220" t="s">
        <v>185</v>
      </c>
      <c r="Z63" s="210"/>
      <c r="AA63" s="210"/>
      <c r="AB63" s="210"/>
      <c r="AC63" s="210"/>
      <c r="AD63" s="210"/>
      <c r="AE63" s="210"/>
      <c r="AF63" s="210"/>
      <c r="AG63" s="210" t="s">
        <v>186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3">
      <c r="A64" s="217"/>
      <c r="B64" s="218"/>
      <c r="C64" s="247" t="s">
        <v>273</v>
      </c>
      <c r="D64" s="241"/>
      <c r="E64" s="241"/>
      <c r="F64" s="241"/>
      <c r="G64" s="241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188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3">
      <c r="A65" s="217"/>
      <c r="B65" s="218"/>
      <c r="C65" s="248" t="s">
        <v>1104</v>
      </c>
      <c r="D65" s="242"/>
      <c r="E65" s="242"/>
      <c r="F65" s="242"/>
      <c r="G65" s="242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188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3">
      <c r="A66" s="217"/>
      <c r="B66" s="218"/>
      <c r="C66" s="248" t="s">
        <v>1105</v>
      </c>
      <c r="D66" s="242"/>
      <c r="E66" s="242"/>
      <c r="F66" s="242"/>
      <c r="G66" s="242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188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3">
      <c r="A67" s="217"/>
      <c r="B67" s="218"/>
      <c r="C67" s="248" t="s">
        <v>1106</v>
      </c>
      <c r="D67" s="242"/>
      <c r="E67" s="242"/>
      <c r="F67" s="242"/>
      <c r="G67" s="242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188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3">
      <c r="A68" s="217"/>
      <c r="B68" s="218"/>
      <c r="C68" s="248" t="s">
        <v>1107</v>
      </c>
      <c r="D68" s="242"/>
      <c r="E68" s="242"/>
      <c r="F68" s="242"/>
      <c r="G68" s="242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188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3">
      <c r="A69" s="217"/>
      <c r="B69" s="218"/>
      <c r="C69" s="248" t="s">
        <v>1108</v>
      </c>
      <c r="D69" s="242"/>
      <c r="E69" s="242"/>
      <c r="F69" s="242"/>
      <c r="G69" s="242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188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3">
      <c r="A70" s="217"/>
      <c r="B70" s="218"/>
      <c r="C70" s="256" t="s">
        <v>254</v>
      </c>
      <c r="D70" s="221"/>
      <c r="E70" s="222"/>
      <c r="F70" s="223"/>
      <c r="G70" s="223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188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3">
      <c r="A71" s="217"/>
      <c r="B71" s="218"/>
      <c r="C71" s="248" t="s">
        <v>1109</v>
      </c>
      <c r="D71" s="242"/>
      <c r="E71" s="242"/>
      <c r="F71" s="242"/>
      <c r="G71" s="242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188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3">
      <c r="A72" s="217"/>
      <c r="B72" s="218"/>
      <c r="C72" s="250"/>
      <c r="D72" s="243"/>
      <c r="E72" s="243"/>
      <c r="F72" s="243"/>
      <c r="G72" s="243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193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3">
      <c r="A73" s="234">
        <v>20</v>
      </c>
      <c r="B73" s="235" t="s">
        <v>1110</v>
      </c>
      <c r="C73" s="246" t="s">
        <v>1111</v>
      </c>
      <c r="D73" s="236" t="s">
        <v>1064</v>
      </c>
      <c r="E73" s="237">
        <v>1</v>
      </c>
      <c r="F73" s="238"/>
      <c r="G73" s="239">
        <f>ROUND(E73*F73,2)</f>
        <v>0</v>
      </c>
      <c r="H73" s="238"/>
      <c r="I73" s="239">
        <f>ROUND(E73*H73,2)</f>
        <v>0</v>
      </c>
      <c r="J73" s="238"/>
      <c r="K73" s="239">
        <f>ROUND(E73*J73,2)</f>
        <v>0</v>
      </c>
      <c r="L73" s="239">
        <v>21</v>
      </c>
      <c r="M73" s="239">
        <f>G73*(1+L73/100)</f>
        <v>0</v>
      </c>
      <c r="N73" s="237">
        <v>0</v>
      </c>
      <c r="O73" s="237">
        <f>ROUND(E73*N73,2)</f>
        <v>0</v>
      </c>
      <c r="P73" s="237">
        <v>0</v>
      </c>
      <c r="Q73" s="237">
        <f>ROUND(E73*P73,2)</f>
        <v>0</v>
      </c>
      <c r="R73" s="239"/>
      <c r="S73" s="239" t="s">
        <v>182</v>
      </c>
      <c r="T73" s="240" t="s">
        <v>250</v>
      </c>
      <c r="U73" s="220">
        <v>0</v>
      </c>
      <c r="V73" s="220">
        <f>ROUND(E73*U73,2)</f>
        <v>0</v>
      </c>
      <c r="W73" s="220"/>
      <c r="X73" s="220" t="s">
        <v>184</v>
      </c>
      <c r="Y73" s="220" t="s">
        <v>185</v>
      </c>
      <c r="Z73" s="210"/>
      <c r="AA73" s="210"/>
      <c r="AB73" s="210"/>
      <c r="AC73" s="210"/>
      <c r="AD73" s="210"/>
      <c r="AE73" s="210"/>
      <c r="AF73" s="210"/>
      <c r="AG73" s="210" t="s">
        <v>186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3">
      <c r="A74" s="217"/>
      <c r="B74" s="218"/>
      <c r="C74" s="247" t="s">
        <v>273</v>
      </c>
      <c r="D74" s="241"/>
      <c r="E74" s="241"/>
      <c r="F74" s="241"/>
      <c r="G74" s="241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188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3">
      <c r="A75" s="217"/>
      <c r="B75" s="218"/>
      <c r="C75" s="248" t="s">
        <v>1112</v>
      </c>
      <c r="D75" s="242"/>
      <c r="E75" s="242"/>
      <c r="F75" s="242"/>
      <c r="G75" s="242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188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3">
      <c r="A76" s="217"/>
      <c r="B76" s="218"/>
      <c r="C76" s="248" t="s">
        <v>1113</v>
      </c>
      <c r="D76" s="242"/>
      <c r="E76" s="242"/>
      <c r="F76" s="242"/>
      <c r="G76" s="242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188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44" t="str">
        <f>C76</f>
        <v>- zadavatelem specifikované výstupy (fotografie v papírovém a digitálním formátu) v požadovaném počtu</v>
      </c>
      <c r="BB76" s="210"/>
      <c r="BC76" s="210"/>
      <c r="BD76" s="210"/>
      <c r="BE76" s="210"/>
      <c r="BF76" s="210"/>
      <c r="BG76" s="210"/>
      <c r="BH76" s="210"/>
    </row>
    <row r="77" spans="1:60" outlineLevel="3" x14ac:dyDescent="0.3">
      <c r="A77" s="217"/>
      <c r="B77" s="218"/>
      <c r="C77" s="248" t="s">
        <v>1114</v>
      </c>
      <c r="D77" s="242"/>
      <c r="E77" s="242"/>
      <c r="F77" s="242"/>
      <c r="G77" s="242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188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3">
      <c r="A78" s="217"/>
      <c r="B78" s="218"/>
      <c r="C78" s="248" t="s">
        <v>1115</v>
      </c>
      <c r="D78" s="242"/>
      <c r="E78" s="242"/>
      <c r="F78" s="242"/>
      <c r="G78" s="242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188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3">
      <c r="A79" s="217"/>
      <c r="B79" s="218"/>
      <c r="C79" s="250"/>
      <c r="D79" s="243"/>
      <c r="E79" s="243"/>
      <c r="F79" s="243"/>
      <c r="G79" s="243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193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3">
      <c r="A80" s="234">
        <v>21</v>
      </c>
      <c r="B80" s="235" t="s">
        <v>1116</v>
      </c>
      <c r="C80" s="246" t="s">
        <v>1117</v>
      </c>
      <c r="D80" s="236" t="s">
        <v>1064</v>
      </c>
      <c r="E80" s="237">
        <v>1</v>
      </c>
      <c r="F80" s="238"/>
      <c r="G80" s="239">
        <f>ROUND(E80*F80,2)</f>
        <v>0</v>
      </c>
      <c r="H80" s="238"/>
      <c r="I80" s="239">
        <f>ROUND(E80*H80,2)</f>
        <v>0</v>
      </c>
      <c r="J80" s="238"/>
      <c r="K80" s="239">
        <f>ROUND(E80*J80,2)</f>
        <v>0</v>
      </c>
      <c r="L80" s="239">
        <v>21</v>
      </c>
      <c r="M80" s="239">
        <f>G80*(1+L80/100)</f>
        <v>0</v>
      </c>
      <c r="N80" s="237">
        <v>0</v>
      </c>
      <c r="O80" s="237">
        <f>ROUND(E80*N80,2)</f>
        <v>0</v>
      </c>
      <c r="P80" s="237">
        <v>0</v>
      </c>
      <c r="Q80" s="237">
        <f>ROUND(E80*P80,2)</f>
        <v>0</v>
      </c>
      <c r="R80" s="239"/>
      <c r="S80" s="239" t="s">
        <v>182</v>
      </c>
      <c r="T80" s="240" t="s">
        <v>250</v>
      </c>
      <c r="U80" s="220">
        <v>0</v>
      </c>
      <c r="V80" s="220">
        <f>ROUND(E80*U80,2)</f>
        <v>0</v>
      </c>
      <c r="W80" s="220"/>
      <c r="X80" s="220" t="s">
        <v>184</v>
      </c>
      <c r="Y80" s="220" t="s">
        <v>185</v>
      </c>
      <c r="Z80" s="210"/>
      <c r="AA80" s="210"/>
      <c r="AB80" s="210"/>
      <c r="AC80" s="210"/>
      <c r="AD80" s="210"/>
      <c r="AE80" s="210"/>
      <c r="AF80" s="210"/>
      <c r="AG80" s="210" t="s">
        <v>186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3">
      <c r="A81" s="217"/>
      <c r="B81" s="218"/>
      <c r="C81" s="247" t="s">
        <v>1118</v>
      </c>
      <c r="D81" s="241"/>
      <c r="E81" s="241"/>
      <c r="F81" s="241"/>
      <c r="G81" s="241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188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44" t="str">
        <f>C81</f>
        <v>zahrnuje objednatelem povolené náklady na pořízení (event. pronájem), provozování, udržování a likvidaci zhotovitelova zařízení</v>
      </c>
      <c r="BB81" s="210"/>
      <c r="BC81" s="210"/>
      <c r="BD81" s="210"/>
      <c r="BE81" s="210"/>
      <c r="BF81" s="210"/>
      <c r="BG81" s="210"/>
      <c r="BH81" s="210"/>
    </row>
    <row r="82" spans="1:60" outlineLevel="2" x14ac:dyDescent="0.3">
      <c r="A82" s="217"/>
      <c r="B82" s="218"/>
      <c r="C82" s="250"/>
      <c r="D82" s="243"/>
      <c r="E82" s="243"/>
      <c r="F82" s="243"/>
      <c r="G82" s="243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193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3">
      <c r="A83" s="234">
        <v>22</v>
      </c>
      <c r="B83" s="235" t="s">
        <v>1119</v>
      </c>
      <c r="C83" s="246" t="s">
        <v>1120</v>
      </c>
      <c r="D83" s="236" t="s">
        <v>1064</v>
      </c>
      <c r="E83" s="237">
        <v>1</v>
      </c>
      <c r="F83" s="238"/>
      <c r="G83" s="239">
        <f>ROUND(E83*F83,2)</f>
        <v>0</v>
      </c>
      <c r="H83" s="238"/>
      <c r="I83" s="239">
        <f>ROUND(E83*H83,2)</f>
        <v>0</v>
      </c>
      <c r="J83" s="238"/>
      <c r="K83" s="239">
        <f>ROUND(E83*J83,2)</f>
        <v>0</v>
      </c>
      <c r="L83" s="239">
        <v>21</v>
      </c>
      <c r="M83" s="239">
        <f>G83*(1+L83/100)</f>
        <v>0</v>
      </c>
      <c r="N83" s="237">
        <v>0</v>
      </c>
      <c r="O83" s="237">
        <f>ROUND(E83*N83,2)</f>
        <v>0</v>
      </c>
      <c r="P83" s="237">
        <v>0</v>
      </c>
      <c r="Q83" s="237">
        <f>ROUND(E83*P83,2)</f>
        <v>0</v>
      </c>
      <c r="R83" s="239"/>
      <c r="S83" s="239" t="s">
        <v>182</v>
      </c>
      <c r="T83" s="240" t="s">
        <v>250</v>
      </c>
      <c r="U83" s="220">
        <v>0</v>
      </c>
      <c r="V83" s="220">
        <f>ROUND(E83*U83,2)</f>
        <v>0</v>
      </c>
      <c r="W83" s="220"/>
      <c r="X83" s="220" t="s">
        <v>184</v>
      </c>
      <c r="Y83" s="220" t="s">
        <v>185</v>
      </c>
      <c r="Z83" s="210"/>
      <c r="AA83" s="210"/>
      <c r="AB83" s="210"/>
      <c r="AC83" s="210"/>
      <c r="AD83" s="210"/>
      <c r="AE83" s="210"/>
      <c r="AF83" s="210"/>
      <c r="AG83" s="210" t="s">
        <v>186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1" outlineLevel="2" x14ac:dyDescent="0.3">
      <c r="A84" s="217"/>
      <c r="B84" s="218"/>
      <c r="C84" s="247" t="s">
        <v>1121</v>
      </c>
      <c r="D84" s="241"/>
      <c r="E84" s="241"/>
      <c r="F84" s="241"/>
      <c r="G84" s="241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188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44" t="str">
        <f>C84</f>
        <v>zahrnuje veškeré náklady spojené s objednatelem požadovanými zkouškami. Zkoušky v předepsaném počtu dle platných ČSN, EN, TP a TKP na jednotlivé pracovní úkony.</v>
      </c>
      <c r="BB84" s="210"/>
      <c r="BC84" s="210"/>
      <c r="BD84" s="210"/>
      <c r="BE84" s="210"/>
      <c r="BF84" s="210"/>
      <c r="BG84" s="210"/>
      <c r="BH84" s="210"/>
    </row>
    <row r="85" spans="1:60" outlineLevel="2" x14ac:dyDescent="0.3">
      <c r="A85" s="217"/>
      <c r="B85" s="218"/>
      <c r="C85" s="250"/>
      <c r="D85" s="243"/>
      <c r="E85" s="243"/>
      <c r="F85" s="243"/>
      <c r="G85" s="243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193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3">
      <c r="A86" s="234">
        <v>23</v>
      </c>
      <c r="B86" s="235" t="s">
        <v>1122</v>
      </c>
      <c r="C86" s="246" t="s">
        <v>1123</v>
      </c>
      <c r="D86" s="236" t="s">
        <v>1064</v>
      </c>
      <c r="E86" s="237">
        <v>1</v>
      </c>
      <c r="F86" s="238"/>
      <c r="G86" s="239">
        <f>ROUND(E86*F86,2)</f>
        <v>0</v>
      </c>
      <c r="H86" s="238"/>
      <c r="I86" s="239">
        <f>ROUND(E86*H86,2)</f>
        <v>0</v>
      </c>
      <c r="J86" s="238"/>
      <c r="K86" s="239">
        <f>ROUND(E86*J86,2)</f>
        <v>0</v>
      </c>
      <c r="L86" s="239">
        <v>21</v>
      </c>
      <c r="M86" s="239">
        <f>G86*(1+L86/100)</f>
        <v>0</v>
      </c>
      <c r="N86" s="237">
        <v>0</v>
      </c>
      <c r="O86" s="237">
        <f>ROUND(E86*N86,2)</f>
        <v>0</v>
      </c>
      <c r="P86" s="237">
        <v>0</v>
      </c>
      <c r="Q86" s="237">
        <f>ROUND(E86*P86,2)</f>
        <v>0</v>
      </c>
      <c r="R86" s="239"/>
      <c r="S86" s="239" t="s">
        <v>182</v>
      </c>
      <c r="T86" s="240" t="s">
        <v>250</v>
      </c>
      <c r="U86" s="220">
        <v>0</v>
      </c>
      <c r="V86" s="220">
        <f>ROUND(E86*U86,2)</f>
        <v>0</v>
      </c>
      <c r="W86" s="220"/>
      <c r="X86" s="220" t="s">
        <v>184</v>
      </c>
      <c r="Y86" s="220" t="s">
        <v>185</v>
      </c>
      <c r="Z86" s="210"/>
      <c r="AA86" s="210"/>
      <c r="AB86" s="210"/>
      <c r="AC86" s="210"/>
      <c r="AD86" s="210"/>
      <c r="AE86" s="210"/>
      <c r="AF86" s="210"/>
      <c r="AG86" s="210" t="s">
        <v>186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1" outlineLevel="2" x14ac:dyDescent="0.3">
      <c r="A87" s="217"/>
      <c r="B87" s="218"/>
      <c r="C87" s="247" t="s">
        <v>1121</v>
      </c>
      <c r="D87" s="241"/>
      <c r="E87" s="241"/>
      <c r="F87" s="241"/>
      <c r="G87" s="241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188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44" t="str">
        <f>C87</f>
        <v>zahrnuje veškeré náklady spojené s objednatelem požadovanými zkouškami. Zkoušky v předepsaném počtu dle platných ČSN, EN, TP a TKP na jednotlivé pracovní úkony.</v>
      </c>
      <c r="BB87" s="210"/>
      <c r="BC87" s="210"/>
      <c r="BD87" s="210"/>
      <c r="BE87" s="210"/>
      <c r="BF87" s="210"/>
      <c r="BG87" s="210"/>
      <c r="BH87" s="210"/>
    </row>
    <row r="88" spans="1:60" outlineLevel="2" x14ac:dyDescent="0.3">
      <c r="A88" s="217"/>
      <c r="B88" s="218"/>
      <c r="C88" s="250"/>
      <c r="D88" s="243"/>
      <c r="E88" s="243"/>
      <c r="F88" s="243"/>
      <c r="G88" s="243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193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3">
      <c r="A89" s="234">
        <v>24</v>
      </c>
      <c r="B89" s="235" t="s">
        <v>1124</v>
      </c>
      <c r="C89" s="246" t="s">
        <v>1125</v>
      </c>
      <c r="D89" s="236" t="s">
        <v>1064</v>
      </c>
      <c r="E89" s="237">
        <v>1</v>
      </c>
      <c r="F89" s="238"/>
      <c r="G89" s="239">
        <f>ROUND(E89*F89,2)</f>
        <v>0</v>
      </c>
      <c r="H89" s="238"/>
      <c r="I89" s="239">
        <f>ROUND(E89*H89,2)</f>
        <v>0</v>
      </c>
      <c r="J89" s="238"/>
      <c r="K89" s="239">
        <f>ROUND(E89*J89,2)</f>
        <v>0</v>
      </c>
      <c r="L89" s="239">
        <v>21</v>
      </c>
      <c r="M89" s="239">
        <f>G89*(1+L89/100)</f>
        <v>0</v>
      </c>
      <c r="N89" s="237">
        <v>0</v>
      </c>
      <c r="O89" s="237">
        <f>ROUND(E89*N89,2)</f>
        <v>0</v>
      </c>
      <c r="P89" s="237">
        <v>0</v>
      </c>
      <c r="Q89" s="237">
        <f>ROUND(E89*P89,2)</f>
        <v>0</v>
      </c>
      <c r="R89" s="239"/>
      <c r="S89" s="239" t="s">
        <v>182</v>
      </c>
      <c r="T89" s="240" t="s">
        <v>250</v>
      </c>
      <c r="U89" s="220">
        <v>0</v>
      </c>
      <c r="V89" s="220">
        <f>ROUND(E89*U89,2)</f>
        <v>0</v>
      </c>
      <c r="W89" s="220"/>
      <c r="X89" s="220" t="s">
        <v>184</v>
      </c>
      <c r="Y89" s="220" t="s">
        <v>185</v>
      </c>
      <c r="Z89" s="210"/>
      <c r="AA89" s="210"/>
      <c r="AB89" s="210"/>
      <c r="AC89" s="210"/>
      <c r="AD89" s="210"/>
      <c r="AE89" s="210"/>
      <c r="AF89" s="210"/>
      <c r="AG89" s="210" t="s">
        <v>186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62.15" outlineLevel="2" x14ac:dyDescent="0.3">
      <c r="A90" s="217"/>
      <c r="B90" s="218"/>
      <c r="C90" s="247" t="s">
        <v>1126</v>
      </c>
      <c r="D90" s="241"/>
      <c r="E90" s="241"/>
      <c r="F90" s="241"/>
      <c r="G90" s="241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188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44" t="str">
        <f>C90</f>
        <v>zahrnuje veškeré náklady spojené s objednatelem požadovanými zařízeními. Vyřízení zvláštního užívání. Veškeré přechodné svislé i vodorovné dopravní značení, dopravní zařízení, výstražné vozíky,montáž, demontáž, pronájem, pravidelnou kontrolu, údržbu, servis, přemisťování, přeznačování a manipulaci s nimi a zajištění inženýrské činnosti pro projednání DIO. Definitivní řešení provizorního dopravního opatření si zajistí zhotovitel stavby včetně detailního projednání a patřičných rozhodnutí s ohledem na skutečnou dopravní situaci a skutečné omezení dopravy v daných časových horizontech,včetně zajištění provizorních pěších tras. Náklady spojené se zajištěním uzavírek a stanovení místní úpravy na PK vč. související inženýrské činnoti dle PD a požadavků objednatele během výstavby.</v>
      </c>
      <c r="BB90" s="210"/>
      <c r="BC90" s="210"/>
      <c r="BD90" s="210"/>
      <c r="BE90" s="210"/>
      <c r="BF90" s="210"/>
      <c r="BG90" s="210"/>
      <c r="BH90" s="210"/>
    </row>
    <row r="91" spans="1:60" outlineLevel="2" x14ac:dyDescent="0.3">
      <c r="A91" s="217"/>
      <c r="B91" s="218"/>
      <c r="C91" s="250"/>
      <c r="D91" s="243"/>
      <c r="E91" s="243"/>
      <c r="F91" s="243"/>
      <c r="G91" s="243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193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3">
      <c r="A92" s="234">
        <v>25</v>
      </c>
      <c r="B92" s="235" t="s">
        <v>1127</v>
      </c>
      <c r="C92" s="246" t="s">
        <v>1128</v>
      </c>
      <c r="D92" s="236" t="s">
        <v>1064</v>
      </c>
      <c r="E92" s="237">
        <v>1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21</v>
      </c>
      <c r="M92" s="239">
        <f>G92*(1+L92/100)</f>
        <v>0</v>
      </c>
      <c r="N92" s="237">
        <v>0</v>
      </c>
      <c r="O92" s="237">
        <f>ROUND(E92*N92,2)</f>
        <v>0</v>
      </c>
      <c r="P92" s="237">
        <v>0</v>
      </c>
      <c r="Q92" s="237">
        <f>ROUND(E92*P92,2)</f>
        <v>0</v>
      </c>
      <c r="R92" s="239"/>
      <c r="S92" s="239" t="s">
        <v>182</v>
      </c>
      <c r="T92" s="240" t="s">
        <v>250</v>
      </c>
      <c r="U92" s="220">
        <v>0</v>
      </c>
      <c r="V92" s="220">
        <f>ROUND(E92*U92,2)</f>
        <v>0</v>
      </c>
      <c r="W92" s="220"/>
      <c r="X92" s="220" t="s">
        <v>184</v>
      </c>
      <c r="Y92" s="220" t="s">
        <v>185</v>
      </c>
      <c r="Z92" s="210"/>
      <c r="AA92" s="210"/>
      <c r="AB92" s="210"/>
      <c r="AC92" s="210"/>
      <c r="AD92" s="210"/>
      <c r="AE92" s="210"/>
      <c r="AF92" s="210"/>
      <c r="AG92" s="210" t="s">
        <v>186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1" outlineLevel="2" x14ac:dyDescent="0.3">
      <c r="A93" s="217"/>
      <c r="B93" s="218"/>
      <c r="C93" s="247" t="s">
        <v>1129</v>
      </c>
      <c r="D93" s="241"/>
      <c r="E93" s="241"/>
      <c r="F93" s="241"/>
      <c r="G93" s="241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188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44" t="str">
        <f>C93</f>
        <v>zahrnuje veškeré náklady spojené s objednatelem požadovanými zařízeními. Ochrana stávajících sítí technické infrastruktury na staveništi a zajištění stability</v>
      </c>
      <c r="BB93" s="210"/>
      <c r="BC93" s="210"/>
      <c r="BD93" s="210"/>
      <c r="BE93" s="210"/>
      <c r="BF93" s="210"/>
      <c r="BG93" s="210"/>
      <c r="BH93" s="210"/>
    </row>
    <row r="94" spans="1:60" outlineLevel="3" x14ac:dyDescent="0.3">
      <c r="A94" s="217"/>
      <c r="B94" s="218"/>
      <c r="C94" s="248" t="s">
        <v>1130</v>
      </c>
      <c r="D94" s="242"/>
      <c r="E94" s="242"/>
      <c r="F94" s="242"/>
      <c r="G94" s="242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188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3">
      <c r="A95" s="217"/>
      <c r="B95" s="218"/>
      <c r="C95" s="248" t="s">
        <v>1131</v>
      </c>
      <c r="D95" s="242"/>
      <c r="E95" s="242"/>
      <c r="F95" s="242"/>
      <c r="G95" s="242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188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3">
      <c r="A96" s="217"/>
      <c r="B96" s="218"/>
      <c r="C96" s="248" t="s">
        <v>1132</v>
      </c>
      <c r="D96" s="242"/>
      <c r="E96" s="242"/>
      <c r="F96" s="242"/>
      <c r="G96" s="242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188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3">
      <c r="A97" s="217"/>
      <c r="B97" s="218"/>
      <c r="C97" s="250"/>
      <c r="D97" s="243"/>
      <c r="E97" s="243"/>
      <c r="F97" s="243"/>
      <c r="G97" s="243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193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3">
      <c r="A98" s="234">
        <v>26</v>
      </c>
      <c r="B98" s="235" t="s">
        <v>1133</v>
      </c>
      <c r="C98" s="246" t="s">
        <v>1134</v>
      </c>
      <c r="D98" s="236" t="s">
        <v>1064</v>
      </c>
      <c r="E98" s="237">
        <v>1</v>
      </c>
      <c r="F98" s="238"/>
      <c r="G98" s="239">
        <f>ROUND(E98*F98,2)</f>
        <v>0</v>
      </c>
      <c r="H98" s="238"/>
      <c r="I98" s="239">
        <f>ROUND(E98*H98,2)</f>
        <v>0</v>
      </c>
      <c r="J98" s="238"/>
      <c r="K98" s="239">
        <f>ROUND(E98*J98,2)</f>
        <v>0</v>
      </c>
      <c r="L98" s="239">
        <v>21</v>
      </c>
      <c r="M98" s="239">
        <f>G98*(1+L98/100)</f>
        <v>0</v>
      </c>
      <c r="N98" s="237">
        <v>0</v>
      </c>
      <c r="O98" s="237">
        <f>ROUND(E98*N98,2)</f>
        <v>0</v>
      </c>
      <c r="P98" s="237">
        <v>0</v>
      </c>
      <c r="Q98" s="237">
        <f>ROUND(E98*P98,2)</f>
        <v>0</v>
      </c>
      <c r="R98" s="239"/>
      <c r="S98" s="239" t="s">
        <v>182</v>
      </c>
      <c r="T98" s="240" t="s">
        <v>250</v>
      </c>
      <c r="U98" s="220">
        <v>0</v>
      </c>
      <c r="V98" s="220">
        <f>ROUND(E98*U98,2)</f>
        <v>0</v>
      </c>
      <c r="W98" s="220"/>
      <c r="X98" s="220" t="s">
        <v>184</v>
      </c>
      <c r="Y98" s="220" t="s">
        <v>185</v>
      </c>
      <c r="Z98" s="210"/>
      <c r="AA98" s="210"/>
      <c r="AB98" s="210"/>
      <c r="AC98" s="210"/>
      <c r="AD98" s="210"/>
      <c r="AE98" s="210"/>
      <c r="AF98" s="210"/>
      <c r="AG98" s="210" t="s">
        <v>186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ht="21" outlineLevel="2" x14ac:dyDescent="0.3">
      <c r="A99" s="217"/>
      <c r="B99" s="218"/>
      <c r="C99" s="247" t="s">
        <v>1135</v>
      </c>
      <c r="D99" s="241"/>
      <c r="E99" s="241"/>
      <c r="F99" s="241"/>
      <c r="G99" s="241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188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44" t="str">
        <f>C99</f>
        <v>zahrnuje veškeré náklady spojené s objednatelem požadovanými pracemi. Vytyčení inženýrských sítí.. Vytyčení sítí při realizaci. Vytyčení stavby i v průběhu. Vytyčení sloupů</v>
      </c>
      <c r="BB99" s="210"/>
      <c r="BC99" s="210"/>
      <c r="BD99" s="210"/>
      <c r="BE99" s="210"/>
      <c r="BF99" s="210"/>
      <c r="BG99" s="210"/>
      <c r="BH99" s="210"/>
    </row>
    <row r="100" spans="1:60" outlineLevel="2" x14ac:dyDescent="0.3">
      <c r="A100" s="217"/>
      <c r="B100" s="218"/>
      <c r="C100" s="250"/>
      <c r="D100" s="243"/>
      <c r="E100" s="243"/>
      <c r="F100" s="243"/>
      <c r="G100" s="243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193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3">
      <c r="A101" s="234">
        <v>27</v>
      </c>
      <c r="B101" s="235" t="s">
        <v>1136</v>
      </c>
      <c r="C101" s="246" t="s">
        <v>1137</v>
      </c>
      <c r="D101" s="236" t="s">
        <v>1064</v>
      </c>
      <c r="E101" s="237">
        <v>1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7">
        <v>0</v>
      </c>
      <c r="O101" s="237">
        <f>ROUND(E101*N101,2)</f>
        <v>0</v>
      </c>
      <c r="P101" s="237">
        <v>0</v>
      </c>
      <c r="Q101" s="237">
        <f>ROUND(E101*P101,2)</f>
        <v>0</v>
      </c>
      <c r="R101" s="239"/>
      <c r="S101" s="239" t="s">
        <v>182</v>
      </c>
      <c r="T101" s="240" t="s">
        <v>250</v>
      </c>
      <c r="U101" s="220">
        <v>0</v>
      </c>
      <c r="V101" s="220">
        <f>ROUND(E101*U101,2)</f>
        <v>0</v>
      </c>
      <c r="W101" s="220"/>
      <c r="X101" s="220" t="s">
        <v>184</v>
      </c>
      <c r="Y101" s="220" t="s">
        <v>185</v>
      </c>
      <c r="Z101" s="210"/>
      <c r="AA101" s="210"/>
      <c r="AB101" s="210"/>
      <c r="AC101" s="210"/>
      <c r="AD101" s="210"/>
      <c r="AE101" s="210"/>
      <c r="AF101" s="210"/>
      <c r="AG101" s="210" t="s">
        <v>186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ht="21" outlineLevel="2" x14ac:dyDescent="0.3">
      <c r="A102" s="217"/>
      <c r="B102" s="218"/>
      <c r="C102" s="247" t="s">
        <v>1138</v>
      </c>
      <c r="D102" s="241"/>
      <c r="E102" s="241"/>
      <c r="F102" s="241"/>
      <c r="G102" s="241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188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44" t="str">
        <f>C102</f>
        <v>zahrnuje objednatelem povolené náklady na požadovaná zařízení zhotovitele. Veškeré ohraničení staveniště zábranami proti vstupu a vjezdu třetích osob včetně označení upozorňující na omezení vstupu nebo vjezdu.</v>
      </c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3">
      <c r="A103" s="217"/>
      <c r="B103" s="218"/>
      <c r="C103" s="250"/>
      <c r="D103" s="243"/>
      <c r="E103" s="243"/>
      <c r="F103" s="243"/>
      <c r="G103" s="243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193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3">
      <c r="A104" s="234">
        <v>28</v>
      </c>
      <c r="B104" s="235" t="s">
        <v>1139</v>
      </c>
      <c r="C104" s="246" t="s">
        <v>1140</v>
      </c>
      <c r="D104" s="236" t="s">
        <v>1077</v>
      </c>
      <c r="E104" s="237">
        <v>1</v>
      </c>
      <c r="F104" s="238"/>
      <c r="G104" s="239">
        <f>ROUND(E104*F104,2)</f>
        <v>0</v>
      </c>
      <c r="H104" s="238"/>
      <c r="I104" s="239">
        <f>ROUND(E104*H104,2)</f>
        <v>0</v>
      </c>
      <c r="J104" s="238"/>
      <c r="K104" s="239">
        <f>ROUND(E104*J104,2)</f>
        <v>0</v>
      </c>
      <c r="L104" s="239">
        <v>21</v>
      </c>
      <c r="M104" s="239">
        <f>G104*(1+L104/100)</f>
        <v>0</v>
      </c>
      <c r="N104" s="237">
        <v>0</v>
      </c>
      <c r="O104" s="237">
        <f>ROUND(E104*N104,2)</f>
        <v>0</v>
      </c>
      <c r="P104" s="237">
        <v>0</v>
      </c>
      <c r="Q104" s="237">
        <f>ROUND(E104*P104,2)</f>
        <v>0</v>
      </c>
      <c r="R104" s="239"/>
      <c r="S104" s="239" t="s">
        <v>477</v>
      </c>
      <c r="T104" s="240" t="s">
        <v>250</v>
      </c>
      <c r="U104" s="220">
        <v>0</v>
      </c>
      <c r="V104" s="220">
        <f>ROUND(E104*U104,2)</f>
        <v>0</v>
      </c>
      <c r="W104" s="220"/>
      <c r="X104" s="220" t="s">
        <v>79</v>
      </c>
      <c r="Y104" s="220" t="s">
        <v>185</v>
      </c>
      <c r="Z104" s="210"/>
      <c r="AA104" s="210"/>
      <c r="AB104" s="210"/>
      <c r="AC104" s="210"/>
      <c r="AD104" s="210"/>
      <c r="AE104" s="210"/>
      <c r="AF104" s="210"/>
      <c r="AG104" s="210" t="s">
        <v>1078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3">
      <c r="A105" s="217"/>
      <c r="B105" s="218"/>
      <c r="C105" s="247" t="s">
        <v>1141</v>
      </c>
      <c r="D105" s="241"/>
      <c r="E105" s="241"/>
      <c r="F105" s="241"/>
      <c r="G105" s="241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188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44" t="str">
        <f>C105</f>
        <v>Náklady na individuální zkoušky dodaných a smontovaných technologických zařízení včetně komplexního vyzkoušení.</v>
      </c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3">
      <c r="A106" s="217"/>
      <c r="B106" s="218"/>
      <c r="C106" s="250"/>
      <c r="D106" s="243"/>
      <c r="E106" s="243"/>
      <c r="F106" s="243"/>
      <c r="G106" s="243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193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3">
      <c r="A107" s="234">
        <v>29</v>
      </c>
      <c r="B107" s="235" t="s">
        <v>1142</v>
      </c>
      <c r="C107" s="246" t="s">
        <v>1143</v>
      </c>
      <c r="D107" s="236" t="s">
        <v>1077</v>
      </c>
      <c r="E107" s="237">
        <v>1</v>
      </c>
      <c r="F107" s="238"/>
      <c r="G107" s="239">
        <f>ROUND(E107*F107,2)</f>
        <v>0</v>
      </c>
      <c r="H107" s="238"/>
      <c r="I107" s="239">
        <f>ROUND(E107*H107,2)</f>
        <v>0</v>
      </c>
      <c r="J107" s="238"/>
      <c r="K107" s="239">
        <f>ROUND(E107*J107,2)</f>
        <v>0</v>
      </c>
      <c r="L107" s="239">
        <v>21</v>
      </c>
      <c r="M107" s="239">
        <f>G107*(1+L107/100)</f>
        <v>0</v>
      </c>
      <c r="N107" s="237">
        <v>0</v>
      </c>
      <c r="O107" s="237">
        <f>ROUND(E107*N107,2)</f>
        <v>0</v>
      </c>
      <c r="P107" s="237">
        <v>0</v>
      </c>
      <c r="Q107" s="237">
        <f>ROUND(E107*P107,2)</f>
        <v>0</v>
      </c>
      <c r="R107" s="239"/>
      <c r="S107" s="239" t="s">
        <v>477</v>
      </c>
      <c r="T107" s="240" t="s">
        <v>250</v>
      </c>
      <c r="U107" s="220">
        <v>0</v>
      </c>
      <c r="V107" s="220">
        <f>ROUND(E107*U107,2)</f>
        <v>0</v>
      </c>
      <c r="W107" s="220"/>
      <c r="X107" s="220" t="s">
        <v>79</v>
      </c>
      <c r="Y107" s="220" t="s">
        <v>185</v>
      </c>
      <c r="Z107" s="210"/>
      <c r="AA107" s="210"/>
      <c r="AB107" s="210"/>
      <c r="AC107" s="210"/>
      <c r="AD107" s="210"/>
      <c r="AE107" s="210"/>
      <c r="AF107" s="210"/>
      <c r="AG107" s="210" t="s">
        <v>1078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21" outlineLevel="2" x14ac:dyDescent="0.3">
      <c r="A108" s="217"/>
      <c r="B108" s="218"/>
      <c r="C108" s="247" t="s">
        <v>1144</v>
      </c>
      <c r="D108" s="241"/>
      <c r="E108" s="241"/>
      <c r="F108" s="241"/>
      <c r="G108" s="241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188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44" t="str">
        <f>C108</f>
        <v>Položka obsahuje provádění průběžného zaměření budovaných sítí před provedením zásypů. Vypracování geometrického plánu dokončené stavby (pro vklad do katastru nemovitostí) v systému JTSK, výškový systém Balt po vyrovnání. Provedení a předání dle smlouvy o dílo</v>
      </c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3">
      <c r="A109" s="217"/>
      <c r="B109" s="218"/>
      <c r="C109" s="250"/>
      <c r="D109" s="243"/>
      <c r="E109" s="243"/>
      <c r="F109" s="243"/>
      <c r="G109" s="243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193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x14ac:dyDescent="0.3">
      <c r="A110" s="3"/>
      <c r="B110" s="4"/>
      <c r="C110" s="251"/>
      <c r="D110" s="6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AE110">
        <v>15</v>
      </c>
      <c r="AF110">
        <v>21</v>
      </c>
      <c r="AG110" t="s">
        <v>163</v>
      </c>
    </row>
    <row r="111" spans="1:60" x14ac:dyDescent="0.3">
      <c r="A111" s="213"/>
      <c r="B111" s="214" t="s">
        <v>29</v>
      </c>
      <c r="C111" s="252"/>
      <c r="D111" s="215"/>
      <c r="E111" s="216"/>
      <c r="F111" s="216"/>
      <c r="G111" s="233">
        <f>G8+G15+G30+G44+G53+G58</f>
        <v>0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AE111">
        <f>SUMIF(L7:L109,AE110,G7:G109)</f>
        <v>0</v>
      </c>
      <c r="AF111">
        <f>SUMIF(L7:L109,AF110,G7:G109)</f>
        <v>0</v>
      </c>
      <c r="AG111" t="s">
        <v>472</v>
      </c>
    </row>
    <row r="112" spans="1:60" x14ac:dyDescent="0.3">
      <c r="C112" s="253"/>
      <c r="D112" s="10"/>
      <c r="AG112" t="s">
        <v>474</v>
      </c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P/2+WLUDTAcUl6cqvNAjP4yuNVA6AUX1SlXXxuFgy40b5IMMLVKnf4Dzu90j3yIJ0oD39Ua5rQpDWxmfPfwJJw==" saltValue="l/7wTbACGQz4z9rNUxnizA==" spinCount="100000" sheet="1" formatRows="0"/>
  <mergeCells count="68">
    <mergeCell ref="C108:G108"/>
    <mergeCell ref="C109:G109"/>
    <mergeCell ref="C99:G99"/>
    <mergeCell ref="C100:G100"/>
    <mergeCell ref="C102:G102"/>
    <mergeCell ref="C103:G103"/>
    <mergeCell ref="C105:G105"/>
    <mergeCell ref="C106:G106"/>
    <mergeCell ref="C91:G91"/>
    <mergeCell ref="C93:G93"/>
    <mergeCell ref="C94:G94"/>
    <mergeCell ref="C95:G95"/>
    <mergeCell ref="C96:G96"/>
    <mergeCell ref="C97:G97"/>
    <mergeCell ref="C82:G82"/>
    <mergeCell ref="C84:G84"/>
    <mergeCell ref="C85:G85"/>
    <mergeCell ref="C87:G87"/>
    <mergeCell ref="C88:G88"/>
    <mergeCell ref="C90:G90"/>
    <mergeCell ref="C75:G75"/>
    <mergeCell ref="C76:G76"/>
    <mergeCell ref="C77:G77"/>
    <mergeCell ref="C78:G78"/>
    <mergeCell ref="C79:G79"/>
    <mergeCell ref="C81:G81"/>
    <mergeCell ref="C67:G67"/>
    <mergeCell ref="C68:G68"/>
    <mergeCell ref="C69:G69"/>
    <mergeCell ref="C71:G71"/>
    <mergeCell ref="C72:G72"/>
    <mergeCell ref="C74:G74"/>
    <mergeCell ref="C57:G57"/>
    <mergeCell ref="C60:G60"/>
    <mergeCell ref="C62:G62"/>
    <mergeCell ref="C64:G64"/>
    <mergeCell ref="C65:G65"/>
    <mergeCell ref="C66:G66"/>
    <mergeCell ref="C43:G43"/>
    <mergeCell ref="C46:G46"/>
    <mergeCell ref="C48:G48"/>
    <mergeCell ref="C50:G50"/>
    <mergeCell ref="C52:G52"/>
    <mergeCell ref="C55:G55"/>
    <mergeCell ref="C35:G35"/>
    <mergeCell ref="C37:G37"/>
    <mergeCell ref="C38:G38"/>
    <mergeCell ref="C40:G40"/>
    <mergeCell ref="C41:G41"/>
    <mergeCell ref="C42:G42"/>
    <mergeCell ref="C25:G25"/>
    <mergeCell ref="C26:G26"/>
    <mergeCell ref="C28:G28"/>
    <mergeCell ref="C29:G29"/>
    <mergeCell ref="C32:G32"/>
    <mergeCell ref="C33:G33"/>
    <mergeCell ref="C14:G14"/>
    <mergeCell ref="C17:G17"/>
    <mergeCell ref="C19:G19"/>
    <mergeCell ref="C20:G20"/>
    <mergeCell ref="C21:G21"/>
    <mergeCell ref="C23:G23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3"/>
  <sheetViews>
    <sheetView showGridLines="0" topLeftCell="B1" zoomScaleNormal="100" zoomScaleSheetLayoutView="75" workbookViewId="0">
      <selection activeCell="A28" sqref="A28"/>
    </sheetView>
  </sheetViews>
  <sheetFormatPr defaultColWidth="9" defaultRowHeight="12.45" x14ac:dyDescent="0.3"/>
  <cols>
    <col min="1" max="1" width="8.3828125" hidden="1" customWidth="1"/>
    <col min="2" max="2" width="13.3828125" customWidth="1"/>
    <col min="3" max="3" width="7.3828125" style="52" customWidth="1"/>
    <col min="4" max="4" width="13" style="52" customWidth="1"/>
    <col min="5" max="5" width="9.69140625" style="52" customWidth="1"/>
    <col min="6" max="6" width="11.69140625" customWidth="1"/>
    <col min="7" max="9" width="13" customWidth="1"/>
    <col min="10" max="10" width="5.53515625" customWidth="1"/>
    <col min="11" max="11" width="4.3046875" customWidth="1"/>
    <col min="12" max="15" width="10.69140625" customWidth="1"/>
  </cols>
  <sheetData>
    <row r="1" spans="1:15" ht="33.75" customHeight="1" x14ac:dyDescent="0.3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3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3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3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3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3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3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3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3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3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3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3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3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3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3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3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SUMIF(F85:F109,A16,I85:I109)+SUMIF(F85:F109,"PSU",I85:I109)</f>
        <v>0</v>
      </c>
      <c r="J16" s="85"/>
    </row>
    <row r="17" spans="1:10" ht="23.25" customHeight="1" x14ac:dyDescent="0.3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SUMIF(F85:F109,A17,I85:I109)</f>
        <v>0</v>
      </c>
      <c r="J17" s="85"/>
    </row>
    <row r="18" spans="1:10" ht="23.25" customHeight="1" x14ac:dyDescent="0.3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SUMIF(F85:F109,A18,I85:I109)</f>
        <v>0</v>
      </c>
      <c r="J18" s="85"/>
    </row>
    <row r="19" spans="1:10" ht="23.25" customHeight="1" x14ac:dyDescent="0.3">
      <c r="A19" s="194" t="s">
        <v>136</v>
      </c>
      <c r="B19" s="38" t="s">
        <v>27</v>
      </c>
      <c r="C19" s="62"/>
      <c r="D19" s="63"/>
      <c r="E19" s="83"/>
      <c r="F19" s="84"/>
      <c r="G19" s="83"/>
      <c r="H19" s="84"/>
      <c r="I19" s="83">
        <f>SUMIF(F85:F109,A19,I85:I109)</f>
        <v>0</v>
      </c>
      <c r="J19" s="85"/>
    </row>
    <row r="20" spans="1:10" ht="23.25" customHeight="1" x14ac:dyDescent="0.3">
      <c r="A20" s="194" t="s">
        <v>149</v>
      </c>
      <c r="B20" s="38" t="s">
        <v>28</v>
      </c>
      <c r="C20" s="62"/>
      <c r="D20" s="63"/>
      <c r="E20" s="83"/>
      <c r="F20" s="84"/>
      <c r="G20" s="83"/>
      <c r="H20" s="84"/>
      <c r="I20" s="83">
        <f>SUMIF(F85:F109,A20,I85:I109)</f>
        <v>0</v>
      </c>
      <c r="J20" s="85"/>
    </row>
    <row r="21" spans="1:10" ht="23.25" customHeight="1" x14ac:dyDescent="0.3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3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3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3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3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3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3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3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3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82</v>
      </c>
    </row>
    <row r="30" spans="1:10" ht="12.75" customHeight="1" x14ac:dyDescent="0.3">
      <c r="A30" s="2"/>
      <c r="B30" s="2"/>
      <c r="J30" s="9"/>
    </row>
    <row r="31" spans="1:10" ht="30" customHeight="1" x14ac:dyDescent="0.3">
      <c r="A31" s="2"/>
      <c r="B31" s="2"/>
      <c r="J31" s="9"/>
    </row>
    <row r="32" spans="1:10" ht="18.75" customHeight="1" x14ac:dyDescent="0.3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3">
      <c r="A33" s="2"/>
      <c r="B33" s="2"/>
      <c r="J33" s="9"/>
    </row>
    <row r="34" spans="1:10" s="21" customFormat="1" ht="18.75" customHeight="1" x14ac:dyDescent="0.3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3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3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3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3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3">
      <c r="A39" s="134">
        <v>1</v>
      </c>
      <c r="B39" s="144" t="s">
        <v>45</v>
      </c>
      <c r="C39" s="145"/>
      <c r="D39" s="145"/>
      <c r="E39" s="145"/>
      <c r="F39" s="146">
        <f>'SO 100 01 Pol'!AE420+'SO 300 1 Pol'!AE130+'SO 300 1.2 Pol'!AE57+'SO 310 2 Pol'!AE137+'SO 320 3 Pol'!AE128+'SO 320 3.2 Pol'!AE56+'SO 400 01 Pol'!AE177+'SO 400 02 Pol'!AE34+'SO 400 03 Pol'!AE88+'SO 500 4.1 Pol'!AE105+'SO 900 01 Pol'!AE111</f>
        <v>0</v>
      </c>
      <c r="G39" s="147">
        <f>'SO 100 01 Pol'!AF420+'SO 300 1 Pol'!AF130+'SO 300 1.2 Pol'!AF57+'SO 310 2 Pol'!AF137+'SO 320 3 Pol'!AF128+'SO 320 3.2 Pol'!AF56+'SO 400 01 Pol'!AF177+'SO 400 02 Pol'!AF34+'SO 400 03 Pol'!AF88+'SO 500 4.1 Pol'!AF105+'SO 900 01 Pol'!AF111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3">
      <c r="A40" s="134">
        <v>2</v>
      </c>
      <c r="B40" s="150"/>
      <c r="C40" s="151" t="s">
        <v>46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3">
      <c r="A41" s="134">
        <v>2</v>
      </c>
      <c r="B41" s="150" t="s">
        <v>47</v>
      </c>
      <c r="C41" s="151" t="s">
        <v>48</v>
      </c>
      <c r="D41" s="151"/>
      <c r="E41" s="151"/>
      <c r="F41" s="152">
        <f>'SO 100 01 Pol'!AE420</f>
        <v>0</v>
      </c>
      <c r="G41" s="153">
        <f>'SO 100 01 Pol'!AF420</f>
        <v>0</v>
      </c>
      <c r="H41" s="153">
        <f>(F41*SazbaDPH1/100)+(G41*SazbaDPH2/100)</f>
        <v>0</v>
      </c>
      <c r="I41" s="153">
        <f>F41+G41+H41</f>
        <v>0</v>
      </c>
      <c r="J41" s="154" t="str">
        <f>IF(_xlfn.SINGLE(CenaCelkemVypocet)=0,"",I41/_xlfn.SINGLE(CenaCelkemVypocet)*100)</f>
        <v/>
      </c>
    </row>
    <row r="42" spans="1:10" ht="25.5" customHeight="1" x14ac:dyDescent="0.3">
      <c r="A42" s="134">
        <v>3</v>
      </c>
      <c r="B42" s="155" t="s">
        <v>49</v>
      </c>
      <c r="C42" s="145" t="s">
        <v>50</v>
      </c>
      <c r="D42" s="145"/>
      <c r="E42" s="145"/>
      <c r="F42" s="156">
        <f>'SO 100 01 Pol'!AE420</f>
        <v>0</v>
      </c>
      <c r="G42" s="148">
        <f>'SO 100 01 Pol'!AF420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3">
      <c r="A43" s="134">
        <v>2</v>
      </c>
      <c r="B43" s="150" t="s">
        <v>51</v>
      </c>
      <c r="C43" s="151" t="s">
        <v>52</v>
      </c>
      <c r="D43" s="151"/>
      <c r="E43" s="151"/>
      <c r="F43" s="152">
        <f>'SO 300 1 Pol'!AE130+'SO 300 1.2 Pol'!AE57</f>
        <v>0</v>
      </c>
      <c r="G43" s="153">
        <f>'SO 300 1 Pol'!AF130+'SO 300 1.2 Pol'!AF57</f>
        <v>0</v>
      </c>
      <c r="H43" s="153">
        <f>(F43*SazbaDPH1/100)+(G43*SazbaDPH2/100)</f>
        <v>0</v>
      </c>
      <c r="I43" s="153">
        <f>F43+G43+H43</f>
        <v>0</v>
      </c>
      <c r="J43" s="154" t="str">
        <f>IF(_xlfn.SINGLE(CenaCelkemVypocet)=0,"",I43/_xlfn.SINGLE(CenaCelkemVypocet)*100)</f>
        <v/>
      </c>
    </row>
    <row r="44" spans="1:10" ht="25.5" customHeight="1" x14ac:dyDescent="0.3">
      <c r="A44" s="134">
        <v>3</v>
      </c>
      <c r="B44" s="155" t="s">
        <v>53</v>
      </c>
      <c r="C44" s="145" t="s">
        <v>54</v>
      </c>
      <c r="D44" s="145"/>
      <c r="E44" s="145"/>
      <c r="F44" s="156">
        <f>'SO 300 1 Pol'!AE130</f>
        <v>0</v>
      </c>
      <c r="G44" s="148">
        <f>'SO 300 1 Pol'!AF130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3">
      <c r="A45" s="134">
        <v>3</v>
      </c>
      <c r="B45" s="155" t="s">
        <v>55</v>
      </c>
      <c r="C45" s="145" t="s">
        <v>56</v>
      </c>
      <c r="D45" s="145"/>
      <c r="E45" s="145"/>
      <c r="F45" s="156">
        <f>'SO 300 1.2 Pol'!AE57</f>
        <v>0</v>
      </c>
      <c r="G45" s="148">
        <f>'SO 300 1.2 Pol'!AF57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3">
      <c r="A46" s="134">
        <v>2</v>
      </c>
      <c r="B46" s="150" t="s">
        <v>57</v>
      </c>
      <c r="C46" s="151" t="s">
        <v>58</v>
      </c>
      <c r="D46" s="151"/>
      <c r="E46" s="151"/>
      <c r="F46" s="152">
        <f>'SO 310 2 Pol'!AE137</f>
        <v>0</v>
      </c>
      <c r="G46" s="153">
        <f>'SO 310 2 Pol'!AF137</f>
        <v>0</v>
      </c>
      <c r="H46" s="153">
        <f>(F46*SazbaDPH1/100)+(G46*SazbaDPH2/100)</f>
        <v>0</v>
      </c>
      <c r="I46" s="153">
        <f>F46+G46+H46</f>
        <v>0</v>
      </c>
      <c r="J46" s="154" t="str">
        <f>IF(_xlfn.SINGLE(CenaCelkemVypocet)=0,"",I46/_xlfn.SINGLE(CenaCelkemVypocet)*100)</f>
        <v/>
      </c>
    </row>
    <row r="47" spans="1:10" ht="25.5" customHeight="1" x14ac:dyDescent="0.3">
      <c r="A47" s="134">
        <v>3</v>
      </c>
      <c r="B47" s="155" t="s">
        <v>59</v>
      </c>
      <c r="C47" s="145" t="s">
        <v>60</v>
      </c>
      <c r="D47" s="145"/>
      <c r="E47" s="145"/>
      <c r="F47" s="156">
        <f>'SO 310 2 Pol'!AE137</f>
        <v>0</v>
      </c>
      <c r="G47" s="148">
        <f>'SO 310 2 Pol'!AF137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3">
      <c r="A48" s="134">
        <v>2</v>
      </c>
      <c r="B48" s="150" t="s">
        <v>61</v>
      </c>
      <c r="C48" s="151" t="s">
        <v>62</v>
      </c>
      <c r="D48" s="151"/>
      <c r="E48" s="151"/>
      <c r="F48" s="152">
        <f>'SO 320 3 Pol'!AE128+'SO 320 3.2 Pol'!AE56</f>
        <v>0</v>
      </c>
      <c r="G48" s="153">
        <f>'SO 320 3 Pol'!AF128+'SO 320 3.2 Pol'!AF56</f>
        <v>0</v>
      </c>
      <c r="H48" s="153">
        <f>(F48*SazbaDPH1/100)+(G48*SazbaDPH2/100)</f>
        <v>0</v>
      </c>
      <c r="I48" s="153">
        <f>F48+G48+H48</f>
        <v>0</v>
      </c>
      <c r="J48" s="154" t="str">
        <f>IF(_xlfn.SINGLE(CenaCelkemVypocet)=0,"",I48/_xlfn.SINGLE(CenaCelkemVypocet)*100)</f>
        <v/>
      </c>
    </row>
    <row r="49" spans="1:10" ht="25.5" customHeight="1" x14ac:dyDescent="0.3">
      <c r="A49" s="134">
        <v>3</v>
      </c>
      <c r="B49" s="155" t="s">
        <v>63</v>
      </c>
      <c r="C49" s="145" t="s">
        <v>64</v>
      </c>
      <c r="D49" s="145"/>
      <c r="E49" s="145"/>
      <c r="F49" s="156">
        <f>'SO 320 3 Pol'!AE128</f>
        <v>0</v>
      </c>
      <c r="G49" s="148">
        <f>'SO 320 3 Pol'!AF128</f>
        <v>0</v>
      </c>
      <c r="H49" s="148">
        <f>(F49*SazbaDPH1/100)+(G49*SazbaDPH2/100)</f>
        <v>0</v>
      </c>
      <c r="I49" s="148">
        <f>F49+G49+H49</f>
        <v>0</v>
      </c>
      <c r="J49" s="149" t="str">
        <f>IF(_xlfn.SINGLE(CenaCelkemVypocet)=0,"",I49/_xlfn.SINGLE(CenaCelkemVypocet)*100)</f>
        <v/>
      </c>
    </row>
    <row r="50" spans="1:10" ht="25.5" customHeight="1" x14ac:dyDescent="0.3">
      <c r="A50" s="134">
        <v>3</v>
      </c>
      <c r="B50" s="155" t="s">
        <v>65</v>
      </c>
      <c r="C50" s="145" t="s">
        <v>66</v>
      </c>
      <c r="D50" s="145"/>
      <c r="E50" s="145"/>
      <c r="F50" s="156">
        <f>'SO 320 3.2 Pol'!AE56</f>
        <v>0</v>
      </c>
      <c r="G50" s="148">
        <f>'SO 320 3.2 Pol'!AF56</f>
        <v>0</v>
      </c>
      <c r="H50" s="148">
        <f>(F50*SazbaDPH1/100)+(G50*SazbaDPH2/100)</f>
        <v>0</v>
      </c>
      <c r="I50" s="148">
        <f>F50+G50+H50</f>
        <v>0</v>
      </c>
      <c r="J50" s="149" t="str">
        <f>IF(_xlfn.SINGLE(CenaCelkemVypocet)=0,"",I50/_xlfn.SINGLE(CenaCelkemVypocet)*100)</f>
        <v/>
      </c>
    </row>
    <row r="51" spans="1:10" ht="25.5" customHeight="1" x14ac:dyDescent="0.3">
      <c r="A51" s="134">
        <v>2</v>
      </c>
      <c r="B51" s="150" t="s">
        <v>67</v>
      </c>
      <c r="C51" s="151" t="s">
        <v>68</v>
      </c>
      <c r="D51" s="151"/>
      <c r="E51" s="151"/>
      <c r="F51" s="152">
        <f>'SO 400 01 Pol'!AE177+'SO 400 02 Pol'!AE34+'SO 400 03 Pol'!AE88</f>
        <v>0</v>
      </c>
      <c r="G51" s="153">
        <f>'SO 400 01 Pol'!AF177+'SO 400 02 Pol'!AF34+'SO 400 03 Pol'!AF88</f>
        <v>0</v>
      </c>
      <c r="H51" s="153">
        <f>(F51*SazbaDPH1/100)+(G51*SazbaDPH2/100)</f>
        <v>0</v>
      </c>
      <c r="I51" s="153">
        <f>F51+G51+H51</f>
        <v>0</v>
      </c>
      <c r="J51" s="154" t="str">
        <f>IF(_xlfn.SINGLE(CenaCelkemVypocet)=0,"",I51/_xlfn.SINGLE(CenaCelkemVypocet)*100)</f>
        <v/>
      </c>
    </row>
    <row r="52" spans="1:10" ht="25.5" customHeight="1" x14ac:dyDescent="0.3">
      <c r="A52" s="134">
        <v>3</v>
      </c>
      <c r="B52" s="155" t="s">
        <v>49</v>
      </c>
      <c r="C52" s="145" t="s">
        <v>69</v>
      </c>
      <c r="D52" s="145"/>
      <c r="E52" s="145"/>
      <c r="F52" s="156">
        <f>'SO 400 01 Pol'!AE177</f>
        <v>0</v>
      </c>
      <c r="G52" s="148">
        <f>'SO 400 01 Pol'!AF177</f>
        <v>0</v>
      </c>
      <c r="H52" s="148">
        <f>(F52*SazbaDPH1/100)+(G52*SazbaDPH2/100)</f>
        <v>0</v>
      </c>
      <c r="I52" s="148">
        <f>F52+G52+H52</f>
        <v>0</v>
      </c>
      <c r="J52" s="149" t="str">
        <f>IF(_xlfn.SINGLE(CenaCelkemVypocet)=0,"",I52/_xlfn.SINGLE(CenaCelkemVypocet)*100)</f>
        <v/>
      </c>
    </row>
    <row r="53" spans="1:10" ht="25.5" customHeight="1" x14ac:dyDescent="0.3">
      <c r="A53" s="134">
        <v>3</v>
      </c>
      <c r="B53" s="155" t="s">
        <v>70</v>
      </c>
      <c r="C53" s="145" t="s">
        <v>71</v>
      </c>
      <c r="D53" s="145"/>
      <c r="E53" s="145"/>
      <c r="F53" s="156">
        <f>'SO 400 02 Pol'!AE34</f>
        <v>0</v>
      </c>
      <c r="G53" s="148">
        <f>'SO 400 02 Pol'!AF34</f>
        <v>0</v>
      </c>
      <c r="H53" s="148">
        <f>(F53*SazbaDPH1/100)+(G53*SazbaDPH2/100)</f>
        <v>0</v>
      </c>
      <c r="I53" s="148">
        <f>F53+G53+H53</f>
        <v>0</v>
      </c>
      <c r="J53" s="149" t="str">
        <f>IF(_xlfn.SINGLE(CenaCelkemVypocet)=0,"",I53/_xlfn.SINGLE(CenaCelkemVypocet)*100)</f>
        <v/>
      </c>
    </row>
    <row r="54" spans="1:10" ht="25.5" customHeight="1" x14ac:dyDescent="0.3">
      <c r="A54" s="134">
        <v>3</v>
      </c>
      <c r="B54" s="155" t="s">
        <v>72</v>
      </c>
      <c r="C54" s="145" t="s">
        <v>73</v>
      </c>
      <c r="D54" s="145"/>
      <c r="E54" s="145"/>
      <c r="F54" s="156">
        <f>'SO 400 03 Pol'!AE88</f>
        <v>0</v>
      </c>
      <c r="G54" s="148">
        <f>'SO 400 03 Pol'!AF88</f>
        <v>0</v>
      </c>
      <c r="H54" s="148">
        <f>(F54*SazbaDPH1/100)+(G54*SazbaDPH2/100)</f>
        <v>0</v>
      </c>
      <c r="I54" s="148">
        <f>F54+G54+H54</f>
        <v>0</v>
      </c>
      <c r="J54" s="149" t="str">
        <f>IF(_xlfn.SINGLE(CenaCelkemVypocet)=0,"",I54/_xlfn.SINGLE(CenaCelkemVypocet)*100)</f>
        <v/>
      </c>
    </row>
    <row r="55" spans="1:10" ht="25.5" customHeight="1" x14ac:dyDescent="0.3">
      <c r="A55" s="134">
        <v>2</v>
      </c>
      <c r="B55" s="150" t="s">
        <v>74</v>
      </c>
      <c r="C55" s="151" t="s">
        <v>75</v>
      </c>
      <c r="D55" s="151"/>
      <c r="E55" s="151"/>
      <c r="F55" s="152">
        <f>'SO 500 4.1 Pol'!AE105</f>
        <v>0</v>
      </c>
      <c r="G55" s="153">
        <f>'SO 500 4.1 Pol'!AF105</f>
        <v>0</v>
      </c>
      <c r="H55" s="153">
        <f>(F55*SazbaDPH1/100)+(G55*SazbaDPH2/100)</f>
        <v>0</v>
      </c>
      <c r="I55" s="153">
        <f>F55+G55+H55</f>
        <v>0</v>
      </c>
      <c r="J55" s="154" t="str">
        <f>IF(_xlfn.SINGLE(CenaCelkemVypocet)=0,"",I55/_xlfn.SINGLE(CenaCelkemVypocet)*100)</f>
        <v/>
      </c>
    </row>
    <row r="56" spans="1:10" ht="25.5" customHeight="1" x14ac:dyDescent="0.3">
      <c r="A56" s="134">
        <v>3</v>
      </c>
      <c r="B56" s="155" t="s">
        <v>76</v>
      </c>
      <c r="C56" s="145" t="s">
        <v>77</v>
      </c>
      <c r="D56" s="145"/>
      <c r="E56" s="145"/>
      <c r="F56" s="156">
        <f>'SO 500 4.1 Pol'!AE105</f>
        <v>0</v>
      </c>
      <c r="G56" s="148">
        <f>'SO 500 4.1 Pol'!AF105</f>
        <v>0</v>
      </c>
      <c r="H56" s="148">
        <f>(F56*SazbaDPH1/100)+(G56*SazbaDPH2/100)</f>
        <v>0</v>
      </c>
      <c r="I56" s="148">
        <f>F56+G56+H56</f>
        <v>0</v>
      </c>
      <c r="J56" s="149" t="str">
        <f>IF(_xlfn.SINGLE(CenaCelkemVypocet)=0,"",I56/_xlfn.SINGLE(CenaCelkemVypocet)*100)</f>
        <v/>
      </c>
    </row>
    <row r="57" spans="1:10" ht="25.5" customHeight="1" x14ac:dyDescent="0.3">
      <c r="A57" s="134">
        <v>2</v>
      </c>
      <c r="B57" s="150" t="s">
        <v>78</v>
      </c>
      <c r="C57" s="151" t="s">
        <v>79</v>
      </c>
      <c r="D57" s="151"/>
      <c r="E57" s="151"/>
      <c r="F57" s="152">
        <f>'SO 900 01 Pol'!AE111</f>
        <v>0</v>
      </c>
      <c r="G57" s="153">
        <f>'SO 900 01 Pol'!AF111</f>
        <v>0</v>
      </c>
      <c r="H57" s="153">
        <f>(F57*SazbaDPH1/100)+(G57*SazbaDPH2/100)</f>
        <v>0</v>
      </c>
      <c r="I57" s="153">
        <f>F57+G57+H57</f>
        <v>0</v>
      </c>
      <c r="J57" s="154" t="str">
        <f>IF(_xlfn.SINGLE(CenaCelkemVypocet)=0,"",I57/_xlfn.SINGLE(CenaCelkemVypocet)*100)</f>
        <v/>
      </c>
    </row>
    <row r="58" spans="1:10" ht="25.5" customHeight="1" x14ac:dyDescent="0.3">
      <c r="A58" s="134">
        <v>3</v>
      </c>
      <c r="B58" s="155" t="s">
        <v>49</v>
      </c>
      <c r="C58" s="145" t="s">
        <v>80</v>
      </c>
      <c r="D58" s="145"/>
      <c r="E58" s="145"/>
      <c r="F58" s="156">
        <f>'SO 900 01 Pol'!AE111</f>
        <v>0</v>
      </c>
      <c r="G58" s="148">
        <f>'SO 900 01 Pol'!AF111</f>
        <v>0</v>
      </c>
      <c r="H58" s="148">
        <f>(F58*SazbaDPH1/100)+(G58*SazbaDPH2/100)</f>
        <v>0</v>
      </c>
      <c r="I58" s="148">
        <f>F58+G58+H58</f>
        <v>0</v>
      </c>
      <c r="J58" s="149" t="str">
        <f>IF(_xlfn.SINGLE(CenaCelkemVypocet)=0,"",I58/_xlfn.SINGLE(CenaCelkemVypocet)*100)</f>
        <v/>
      </c>
    </row>
    <row r="59" spans="1:10" ht="25.5" customHeight="1" x14ac:dyDescent="0.3">
      <c r="A59" s="134"/>
      <c r="B59" s="157" t="s">
        <v>81</v>
      </c>
      <c r="C59" s="158"/>
      <c r="D59" s="158"/>
      <c r="E59" s="159"/>
      <c r="F59" s="160">
        <f>SUMIF(A39:A58,"=1",F39:F58)</f>
        <v>0</v>
      </c>
      <c r="G59" s="161">
        <f>SUMIF(A39:A58,"=1",G39:G58)</f>
        <v>0</v>
      </c>
      <c r="H59" s="161">
        <f>SUMIF(A39:A58,"=1",H39:H58)</f>
        <v>0</v>
      </c>
      <c r="I59" s="161">
        <f>SUMIF(A39:A58,"=1",I39:I58)</f>
        <v>0</v>
      </c>
      <c r="J59" s="162">
        <f>SUMIF(A39:A58,"=1",J39:J58)</f>
        <v>0</v>
      </c>
    </row>
    <row r="61" spans="1:10" x14ac:dyDescent="0.3">
      <c r="A61" t="s">
        <v>83</v>
      </c>
      <c r="B61" t="s">
        <v>84</v>
      </c>
    </row>
    <row r="62" spans="1:10" x14ac:dyDescent="0.3">
      <c r="A62" t="s">
        <v>85</v>
      </c>
      <c r="B62" t="s">
        <v>86</v>
      </c>
    </row>
    <row r="63" spans="1:10" x14ac:dyDescent="0.3">
      <c r="A63" t="s">
        <v>87</v>
      </c>
      <c r="B63" t="s">
        <v>88</v>
      </c>
    </row>
    <row r="64" spans="1:10" x14ac:dyDescent="0.3">
      <c r="A64" t="s">
        <v>85</v>
      </c>
      <c r="B64" t="s">
        <v>89</v>
      </c>
    </row>
    <row r="65" spans="1:2" x14ac:dyDescent="0.3">
      <c r="A65" t="s">
        <v>87</v>
      </c>
      <c r="B65" t="s">
        <v>90</v>
      </c>
    </row>
    <row r="66" spans="1:2" x14ac:dyDescent="0.3">
      <c r="A66" t="s">
        <v>87</v>
      </c>
      <c r="B66" t="s">
        <v>91</v>
      </c>
    </row>
    <row r="67" spans="1:2" x14ac:dyDescent="0.3">
      <c r="A67" t="s">
        <v>85</v>
      </c>
      <c r="B67" t="s">
        <v>92</v>
      </c>
    </row>
    <row r="68" spans="1:2" x14ac:dyDescent="0.3">
      <c r="A68" t="s">
        <v>87</v>
      </c>
      <c r="B68" t="s">
        <v>93</v>
      </c>
    </row>
    <row r="69" spans="1:2" x14ac:dyDescent="0.3">
      <c r="A69" t="s">
        <v>85</v>
      </c>
      <c r="B69" t="s">
        <v>94</v>
      </c>
    </row>
    <row r="70" spans="1:2" x14ac:dyDescent="0.3">
      <c r="A70" t="s">
        <v>87</v>
      </c>
      <c r="B70" t="s">
        <v>95</v>
      </c>
    </row>
    <row r="71" spans="1:2" x14ac:dyDescent="0.3">
      <c r="A71" t="s">
        <v>87</v>
      </c>
      <c r="B71" t="s">
        <v>96</v>
      </c>
    </row>
    <row r="72" spans="1:2" x14ac:dyDescent="0.3">
      <c r="A72" t="s">
        <v>85</v>
      </c>
      <c r="B72" t="s">
        <v>97</v>
      </c>
    </row>
    <row r="73" spans="1:2" x14ac:dyDescent="0.3">
      <c r="A73" t="s">
        <v>87</v>
      </c>
      <c r="B73" t="s">
        <v>98</v>
      </c>
    </row>
    <row r="74" spans="1:2" x14ac:dyDescent="0.3">
      <c r="A74" t="s">
        <v>87</v>
      </c>
      <c r="B74" t="s">
        <v>99</v>
      </c>
    </row>
    <row r="75" spans="1:2" x14ac:dyDescent="0.3">
      <c r="A75" t="s">
        <v>87</v>
      </c>
      <c r="B75" t="s">
        <v>100</v>
      </c>
    </row>
    <row r="76" spans="1:2" x14ac:dyDescent="0.3">
      <c r="A76" t="s">
        <v>85</v>
      </c>
      <c r="B76" t="s">
        <v>101</v>
      </c>
    </row>
    <row r="77" spans="1:2" x14ac:dyDescent="0.3">
      <c r="A77" t="s">
        <v>87</v>
      </c>
      <c r="B77" t="s">
        <v>102</v>
      </c>
    </row>
    <row r="78" spans="1:2" x14ac:dyDescent="0.3">
      <c r="A78" t="s">
        <v>85</v>
      </c>
      <c r="B78" t="s">
        <v>103</v>
      </c>
    </row>
    <row r="79" spans="1:2" x14ac:dyDescent="0.3">
      <c r="A79" t="s">
        <v>87</v>
      </c>
      <c r="B79" t="s">
        <v>104</v>
      </c>
    </row>
    <row r="82" spans="1:10" ht="15.45" x14ac:dyDescent="0.4">
      <c r="B82" s="173" t="s">
        <v>105</v>
      </c>
    </row>
    <row r="84" spans="1:10" ht="25.5" customHeight="1" x14ac:dyDescent="0.3">
      <c r="A84" s="175"/>
      <c r="B84" s="178" t="s">
        <v>17</v>
      </c>
      <c r="C84" s="178" t="s">
        <v>5</v>
      </c>
      <c r="D84" s="179"/>
      <c r="E84" s="179"/>
      <c r="F84" s="180" t="s">
        <v>106</v>
      </c>
      <c r="G84" s="180"/>
      <c r="H84" s="180"/>
      <c r="I84" s="180" t="s">
        <v>29</v>
      </c>
      <c r="J84" s="180" t="s">
        <v>0</v>
      </c>
    </row>
    <row r="85" spans="1:10" ht="36.75" customHeight="1" x14ac:dyDescent="0.3">
      <c r="A85" s="176"/>
      <c r="B85" s="181" t="s">
        <v>107</v>
      </c>
      <c r="C85" s="182" t="s">
        <v>108</v>
      </c>
      <c r="D85" s="183"/>
      <c r="E85" s="183"/>
      <c r="F85" s="190" t="s">
        <v>24</v>
      </c>
      <c r="G85" s="191"/>
      <c r="H85" s="191"/>
      <c r="I85" s="191">
        <f>'SO 900 01 Pol'!G8</f>
        <v>0</v>
      </c>
      <c r="J85" s="187" t="str">
        <f>IF(I110=0,"",I85/I110*100)</f>
        <v/>
      </c>
    </row>
    <row r="86" spans="1:10" ht="36.75" customHeight="1" x14ac:dyDescent="0.3">
      <c r="A86" s="176"/>
      <c r="B86" s="181" t="s">
        <v>53</v>
      </c>
      <c r="C86" s="182" t="s">
        <v>109</v>
      </c>
      <c r="D86" s="183"/>
      <c r="E86" s="183"/>
      <c r="F86" s="190" t="s">
        <v>24</v>
      </c>
      <c r="G86" s="191"/>
      <c r="H86" s="191"/>
      <c r="I86" s="191">
        <f>'SO 100 01 Pol'!G8+'SO 300 1 Pol'!G8+'SO 300 1.2 Pol'!G8+'SO 310 2 Pol'!G8+'SO 320 3 Pol'!G8+'SO 320 3.2 Pol'!G8+'SO 400 01 Pol'!G8+'SO 400 03 Pol'!G8+'SO 500 4.1 Pol'!G8+'SO 900 01 Pol'!G15</f>
        <v>0</v>
      </c>
      <c r="J86" s="187" t="str">
        <f>IF(I110=0,"",I86/I110*100)</f>
        <v/>
      </c>
    </row>
    <row r="87" spans="1:10" ht="36.75" customHeight="1" x14ac:dyDescent="0.3">
      <c r="A87" s="176"/>
      <c r="B87" s="181" t="s">
        <v>59</v>
      </c>
      <c r="C87" s="182" t="s">
        <v>110</v>
      </c>
      <c r="D87" s="183"/>
      <c r="E87" s="183"/>
      <c r="F87" s="190" t="s">
        <v>24</v>
      </c>
      <c r="G87" s="191"/>
      <c r="H87" s="191"/>
      <c r="I87" s="191">
        <f>'SO 100 01 Pol'!G158+'SO 320 3 Pol'!G37</f>
        <v>0</v>
      </c>
      <c r="J87" s="187" t="str">
        <f>IF(I110=0,"",I87/I110*100)</f>
        <v/>
      </c>
    </row>
    <row r="88" spans="1:10" ht="36.75" customHeight="1" x14ac:dyDescent="0.3">
      <c r="A88" s="176"/>
      <c r="B88" s="181" t="s">
        <v>111</v>
      </c>
      <c r="C88" s="182" t="s">
        <v>112</v>
      </c>
      <c r="D88" s="183"/>
      <c r="E88" s="183"/>
      <c r="F88" s="190" t="s">
        <v>24</v>
      </c>
      <c r="G88" s="191"/>
      <c r="H88" s="191"/>
      <c r="I88" s="191">
        <f>'SO 400 01 Pol'!G15</f>
        <v>0</v>
      </c>
      <c r="J88" s="187" t="str">
        <f>IF(I110=0,"",I88/I110*100)</f>
        <v/>
      </c>
    </row>
    <row r="89" spans="1:10" ht="36.75" customHeight="1" x14ac:dyDescent="0.3">
      <c r="A89" s="176"/>
      <c r="B89" s="181" t="s">
        <v>113</v>
      </c>
      <c r="C89" s="182" t="s">
        <v>114</v>
      </c>
      <c r="D89" s="183"/>
      <c r="E89" s="183"/>
      <c r="F89" s="190" t="s">
        <v>24</v>
      </c>
      <c r="G89" s="191"/>
      <c r="H89" s="191"/>
      <c r="I89" s="191">
        <f>'SO 400 02 Pol'!G8</f>
        <v>0</v>
      </c>
      <c r="J89" s="187" t="str">
        <f>IF(I110=0,"",I89/I110*100)</f>
        <v/>
      </c>
    </row>
    <row r="90" spans="1:10" ht="36.75" customHeight="1" x14ac:dyDescent="0.3">
      <c r="A90" s="176"/>
      <c r="B90" s="181" t="s">
        <v>113</v>
      </c>
      <c r="C90" s="182" t="s">
        <v>115</v>
      </c>
      <c r="D90" s="183"/>
      <c r="E90" s="183"/>
      <c r="F90" s="190" t="s">
        <v>24</v>
      </c>
      <c r="G90" s="191"/>
      <c r="H90" s="191"/>
      <c r="I90" s="191">
        <f>'SO 400 01 Pol'!G98</f>
        <v>0</v>
      </c>
      <c r="J90" s="187" t="str">
        <f>IF(I110=0,"",I90/I110*100)</f>
        <v/>
      </c>
    </row>
    <row r="91" spans="1:10" ht="36.75" customHeight="1" x14ac:dyDescent="0.3">
      <c r="A91" s="176"/>
      <c r="B91" s="181" t="s">
        <v>63</v>
      </c>
      <c r="C91" s="182" t="s">
        <v>116</v>
      </c>
      <c r="D91" s="183"/>
      <c r="E91" s="183"/>
      <c r="F91" s="190" t="s">
        <v>24</v>
      </c>
      <c r="G91" s="191"/>
      <c r="H91" s="191"/>
      <c r="I91" s="191">
        <f>'SO 310 2 Pol'!G44</f>
        <v>0</v>
      </c>
      <c r="J91" s="187" t="str">
        <f>IF(I110=0,"",I91/I110*100)</f>
        <v/>
      </c>
    </row>
    <row r="92" spans="1:10" ht="36.75" customHeight="1" x14ac:dyDescent="0.3">
      <c r="A92" s="176"/>
      <c r="B92" s="181" t="s">
        <v>117</v>
      </c>
      <c r="C92" s="182" t="s">
        <v>118</v>
      </c>
      <c r="D92" s="183"/>
      <c r="E92" s="183"/>
      <c r="F92" s="190" t="s">
        <v>24</v>
      </c>
      <c r="G92" s="191"/>
      <c r="H92" s="191"/>
      <c r="I92" s="191">
        <f>'SO 100 01 Pol'!G184+'SO 300 1 Pol'!G31+'SO 300 1.2 Pol'!G31+'SO 310 2 Pol'!G52+'SO 320 3 Pol'!G41+'SO 320 3.2 Pol'!G25+'SO 500 4.1 Pol'!G33</f>
        <v>0</v>
      </c>
      <c r="J92" s="187" t="str">
        <f>IF(I110=0,"",I92/I110*100)</f>
        <v/>
      </c>
    </row>
    <row r="93" spans="1:10" ht="36.75" customHeight="1" x14ac:dyDescent="0.3">
      <c r="A93" s="176"/>
      <c r="B93" s="181" t="s">
        <v>119</v>
      </c>
      <c r="C93" s="182" t="s">
        <v>120</v>
      </c>
      <c r="D93" s="183"/>
      <c r="E93" s="183"/>
      <c r="F93" s="190" t="s">
        <v>24</v>
      </c>
      <c r="G93" s="191"/>
      <c r="H93" s="191"/>
      <c r="I93" s="191">
        <f>'SO 400 01 Pol'!G103+'SO 400 03 Pol'!G41</f>
        <v>0</v>
      </c>
      <c r="J93" s="187" t="str">
        <f>IF(I110=0,"",I93/I110*100)</f>
        <v/>
      </c>
    </row>
    <row r="94" spans="1:10" ht="36.75" customHeight="1" x14ac:dyDescent="0.3">
      <c r="A94" s="176"/>
      <c r="B94" s="181" t="s">
        <v>121</v>
      </c>
      <c r="C94" s="182" t="s">
        <v>122</v>
      </c>
      <c r="D94" s="183"/>
      <c r="E94" s="183"/>
      <c r="F94" s="190" t="s">
        <v>24</v>
      </c>
      <c r="G94" s="191"/>
      <c r="H94" s="191"/>
      <c r="I94" s="191">
        <f>'SO 100 01 Pol'!G205</f>
        <v>0</v>
      </c>
      <c r="J94" s="187" t="str">
        <f>IF(I110=0,"",I94/I110*100)</f>
        <v/>
      </c>
    </row>
    <row r="95" spans="1:10" ht="36.75" customHeight="1" x14ac:dyDescent="0.3">
      <c r="A95" s="176"/>
      <c r="B95" s="181" t="s">
        <v>121</v>
      </c>
      <c r="C95" s="182" t="s">
        <v>123</v>
      </c>
      <c r="D95" s="183"/>
      <c r="E95" s="183"/>
      <c r="F95" s="190" t="s">
        <v>24</v>
      </c>
      <c r="G95" s="191"/>
      <c r="H95" s="191"/>
      <c r="I95" s="191">
        <f>'SO 400 03 Pol'!G74</f>
        <v>0</v>
      </c>
      <c r="J95" s="187" t="str">
        <f>IF(I110=0,"",I95/I110*100)</f>
        <v/>
      </c>
    </row>
    <row r="96" spans="1:10" ht="36.75" customHeight="1" x14ac:dyDescent="0.3">
      <c r="A96" s="176"/>
      <c r="B96" s="181" t="s">
        <v>124</v>
      </c>
      <c r="C96" s="182" t="s">
        <v>125</v>
      </c>
      <c r="D96" s="183"/>
      <c r="E96" s="183"/>
      <c r="F96" s="190" t="s">
        <v>24</v>
      </c>
      <c r="G96" s="191"/>
      <c r="H96" s="191"/>
      <c r="I96" s="191">
        <f>'SO 100 01 Pol'!G361+'SO 300 1 Pol'!G35+'SO 300 1.2 Pol'!G35+'SO 310 2 Pol'!G61+'SO 320 3 Pol'!G49+'SO 320 3.2 Pol'!G29+'SO 500 4.1 Pol'!G38</f>
        <v>0</v>
      </c>
      <c r="J96" s="187" t="str">
        <f>IF(I110=0,"",I96/I110*100)</f>
        <v/>
      </c>
    </row>
    <row r="97" spans="1:10" ht="36.75" customHeight="1" x14ac:dyDescent="0.3">
      <c r="A97" s="176"/>
      <c r="B97" s="181" t="s">
        <v>126</v>
      </c>
      <c r="C97" s="182" t="s">
        <v>127</v>
      </c>
      <c r="D97" s="183"/>
      <c r="E97" s="183"/>
      <c r="F97" s="190" t="s">
        <v>24</v>
      </c>
      <c r="G97" s="191"/>
      <c r="H97" s="191"/>
      <c r="I97" s="191">
        <f>'SO 400 01 Pol'!G126+'SO 400 03 Pol'!G79</f>
        <v>0</v>
      </c>
      <c r="J97" s="187" t="str">
        <f>IF(I110=0,"",I97/I110*100)</f>
        <v/>
      </c>
    </row>
    <row r="98" spans="1:10" ht="36.75" customHeight="1" x14ac:dyDescent="0.3">
      <c r="A98" s="176"/>
      <c r="B98" s="181" t="s">
        <v>128</v>
      </c>
      <c r="C98" s="182" t="s">
        <v>129</v>
      </c>
      <c r="D98" s="183"/>
      <c r="E98" s="183"/>
      <c r="F98" s="190" t="s">
        <v>24</v>
      </c>
      <c r="G98" s="191"/>
      <c r="H98" s="191"/>
      <c r="I98" s="191">
        <f>'SO 100 01 Pol'!G370</f>
        <v>0</v>
      </c>
      <c r="J98" s="187" t="str">
        <f>IF(I110=0,"",I98/I110*100)</f>
        <v/>
      </c>
    </row>
    <row r="99" spans="1:10" ht="36.75" customHeight="1" x14ac:dyDescent="0.3">
      <c r="A99" s="176"/>
      <c r="B99" s="181" t="s">
        <v>130</v>
      </c>
      <c r="C99" s="182" t="s">
        <v>131</v>
      </c>
      <c r="D99" s="183"/>
      <c r="E99" s="183"/>
      <c r="F99" s="190" t="s">
        <v>24</v>
      </c>
      <c r="G99" s="191"/>
      <c r="H99" s="191"/>
      <c r="I99" s="191">
        <f>'SO 300 1 Pol'!G112+'SO 300 1.2 Pol'!G39+'SO 310 2 Pol'!G119+'SO 320 3 Pol'!G110+'SO 320 3.2 Pol'!G38+'SO 500 4.1 Pol'!G42</f>
        <v>0</v>
      </c>
      <c r="J99" s="187" t="str">
        <f>IF(I110=0,"",I99/I110*100)</f>
        <v/>
      </c>
    </row>
    <row r="100" spans="1:10" ht="36.75" customHeight="1" x14ac:dyDescent="0.3">
      <c r="A100" s="176"/>
      <c r="B100" s="181" t="s">
        <v>132</v>
      </c>
      <c r="C100" s="182" t="s">
        <v>133</v>
      </c>
      <c r="D100" s="183"/>
      <c r="E100" s="183"/>
      <c r="F100" s="190" t="s">
        <v>24</v>
      </c>
      <c r="G100" s="191"/>
      <c r="H100" s="191"/>
      <c r="I100" s="191">
        <f>'SO 300 1 Pol'!G125+'SO 300 1.2 Pol'!G52+'SO 310 2 Pol'!G132+'SO 320 3 Pol'!G123+'SO 320 3.2 Pol'!G51+'SO 500 4.1 Pol'!G55</f>
        <v>0</v>
      </c>
      <c r="J100" s="187" t="str">
        <f>IF(I110=0,"",I100/I110*100)</f>
        <v/>
      </c>
    </row>
    <row r="101" spans="1:10" ht="36.75" customHeight="1" x14ac:dyDescent="0.3">
      <c r="A101" s="176"/>
      <c r="B101" s="181" t="s">
        <v>134</v>
      </c>
      <c r="C101" s="182" t="s">
        <v>135</v>
      </c>
      <c r="D101" s="183"/>
      <c r="E101" s="183"/>
      <c r="F101" s="190" t="s">
        <v>24</v>
      </c>
      <c r="G101" s="191"/>
      <c r="H101" s="191"/>
      <c r="I101" s="191">
        <f>'SO 400 01 Pol'!G131+'SO 400 03 Pol'!G82</f>
        <v>0</v>
      </c>
      <c r="J101" s="187" t="str">
        <f>IF(I110=0,"",I101/I110*100)</f>
        <v/>
      </c>
    </row>
    <row r="102" spans="1:10" ht="36.75" customHeight="1" x14ac:dyDescent="0.3">
      <c r="A102" s="176"/>
      <c r="B102" s="181" t="s">
        <v>136</v>
      </c>
      <c r="C102" s="182" t="s">
        <v>27</v>
      </c>
      <c r="D102" s="183"/>
      <c r="E102" s="183"/>
      <c r="F102" s="190" t="s">
        <v>24</v>
      </c>
      <c r="G102" s="191"/>
      <c r="H102" s="191"/>
      <c r="I102" s="191">
        <f>'SO 900 01 Pol'!G30</f>
        <v>0</v>
      </c>
      <c r="J102" s="187" t="str">
        <f>IF(I110=0,"",I102/I110*100)</f>
        <v/>
      </c>
    </row>
    <row r="103" spans="1:10" ht="36.75" customHeight="1" x14ac:dyDescent="0.3">
      <c r="A103" s="176"/>
      <c r="B103" s="181" t="s">
        <v>137</v>
      </c>
      <c r="C103" s="182" t="s">
        <v>138</v>
      </c>
      <c r="D103" s="183"/>
      <c r="E103" s="183"/>
      <c r="F103" s="190" t="s">
        <v>24</v>
      </c>
      <c r="G103" s="191"/>
      <c r="H103" s="191"/>
      <c r="I103" s="191">
        <f>'SO 900 01 Pol'!G44</f>
        <v>0</v>
      </c>
      <c r="J103" s="187" t="str">
        <f>IF(I110=0,"",I103/I110*100)</f>
        <v/>
      </c>
    </row>
    <row r="104" spans="1:10" ht="36.75" customHeight="1" x14ac:dyDescent="0.3">
      <c r="A104" s="176"/>
      <c r="B104" s="181" t="s">
        <v>139</v>
      </c>
      <c r="C104" s="182" t="s">
        <v>140</v>
      </c>
      <c r="D104" s="183"/>
      <c r="E104" s="183"/>
      <c r="F104" s="190" t="s">
        <v>24</v>
      </c>
      <c r="G104" s="191"/>
      <c r="H104" s="191"/>
      <c r="I104" s="191">
        <f>'SO 900 01 Pol'!G53</f>
        <v>0</v>
      </c>
      <c r="J104" s="187" t="str">
        <f>IF(I110=0,"",I104/I110*100)</f>
        <v/>
      </c>
    </row>
    <row r="105" spans="1:10" ht="36.75" customHeight="1" x14ac:dyDescent="0.3">
      <c r="A105" s="176"/>
      <c r="B105" s="181" t="s">
        <v>141</v>
      </c>
      <c r="C105" s="182" t="s">
        <v>142</v>
      </c>
      <c r="D105" s="183"/>
      <c r="E105" s="183"/>
      <c r="F105" s="190" t="s">
        <v>25</v>
      </c>
      <c r="G105" s="191"/>
      <c r="H105" s="191"/>
      <c r="I105" s="191">
        <f>'SO 400 01 Pol'!G138</f>
        <v>0</v>
      </c>
      <c r="J105" s="187" t="str">
        <f>IF(I110=0,"",I105/I110*100)</f>
        <v/>
      </c>
    </row>
    <row r="106" spans="1:10" ht="36.75" customHeight="1" x14ac:dyDescent="0.3">
      <c r="A106" s="176"/>
      <c r="B106" s="181" t="s">
        <v>143</v>
      </c>
      <c r="C106" s="182" t="s">
        <v>144</v>
      </c>
      <c r="D106" s="183"/>
      <c r="E106" s="183"/>
      <c r="F106" s="190" t="s">
        <v>25</v>
      </c>
      <c r="G106" s="191"/>
      <c r="H106" s="191"/>
      <c r="I106" s="191">
        <f>'SO 400 01 Pol'!G171</f>
        <v>0</v>
      </c>
      <c r="J106" s="187" t="str">
        <f>IF(I110=0,"",I106/I110*100)</f>
        <v/>
      </c>
    </row>
    <row r="107" spans="1:10" ht="36.75" customHeight="1" x14ac:dyDescent="0.3">
      <c r="A107" s="176"/>
      <c r="B107" s="181" t="s">
        <v>145</v>
      </c>
      <c r="C107" s="182" t="s">
        <v>146</v>
      </c>
      <c r="D107" s="183"/>
      <c r="E107" s="183"/>
      <c r="F107" s="190" t="s">
        <v>26</v>
      </c>
      <c r="G107" s="191"/>
      <c r="H107" s="191"/>
      <c r="I107" s="191">
        <f>'SO 500 4.1 Pol'!G59</f>
        <v>0</v>
      </c>
      <c r="J107" s="187" t="str">
        <f>IF(I110=0,"",I107/I110*100)</f>
        <v/>
      </c>
    </row>
    <row r="108" spans="1:10" ht="36.75" customHeight="1" x14ac:dyDescent="0.3">
      <c r="A108" s="176"/>
      <c r="B108" s="181" t="s">
        <v>147</v>
      </c>
      <c r="C108" s="182" t="s">
        <v>148</v>
      </c>
      <c r="D108" s="183"/>
      <c r="E108" s="183"/>
      <c r="F108" s="190" t="s">
        <v>26</v>
      </c>
      <c r="G108" s="191"/>
      <c r="H108" s="191"/>
      <c r="I108" s="191">
        <f>'SO 500 4.1 Pol'!G100</f>
        <v>0</v>
      </c>
      <c r="J108" s="187" t="str">
        <f>IF(I110=0,"",I108/I110*100)</f>
        <v/>
      </c>
    </row>
    <row r="109" spans="1:10" ht="36.75" customHeight="1" x14ac:dyDescent="0.3">
      <c r="A109" s="176"/>
      <c r="B109" s="181" t="s">
        <v>149</v>
      </c>
      <c r="C109" s="182" t="s">
        <v>28</v>
      </c>
      <c r="D109" s="183"/>
      <c r="E109" s="183"/>
      <c r="F109" s="190" t="s">
        <v>149</v>
      </c>
      <c r="G109" s="191"/>
      <c r="H109" s="191"/>
      <c r="I109" s="191">
        <f>'SO 900 01 Pol'!G58</f>
        <v>0</v>
      </c>
      <c r="J109" s="187" t="str">
        <f>IF(I110=0,"",I109/I110*100)</f>
        <v/>
      </c>
    </row>
    <row r="110" spans="1:10" ht="25.5" customHeight="1" x14ac:dyDescent="0.3">
      <c r="A110" s="177"/>
      <c r="B110" s="184" t="s">
        <v>1</v>
      </c>
      <c r="C110" s="185"/>
      <c r="D110" s="186"/>
      <c r="E110" s="186"/>
      <c r="F110" s="192"/>
      <c r="G110" s="193"/>
      <c r="H110" s="193"/>
      <c r="I110" s="193">
        <f>SUM(I85:I109)</f>
        <v>0</v>
      </c>
      <c r="J110" s="188">
        <f>SUM(J85:J109)</f>
        <v>0</v>
      </c>
    </row>
    <row r="111" spans="1:10" x14ac:dyDescent="0.3">
      <c r="F111" s="133"/>
      <c r="G111" s="133"/>
      <c r="H111" s="133"/>
      <c r="I111" s="133"/>
      <c r="J111" s="189"/>
    </row>
    <row r="112" spans="1:10" x14ac:dyDescent="0.3">
      <c r="F112" s="133"/>
      <c r="G112" s="133"/>
      <c r="H112" s="133"/>
      <c r="I112" s="133"/>
      <c r="J112" s="189"/>
    </row>
    <row r="113" spans="6:10" x14ac:dyDescent="0.3">
      <c r="F113" s="133"/>
      <c r="G113" s="133"/>
      <c r="H113" s="133"/>
      <c r="I113" s="133"/>
      <c r="J113" s="189"/>
    </row>
  </sheetData>
  <sheetProtection algorithmName="SHA-512" hashValue="/xetRfoWX+WBzAVuNlRbxgQNO+E9ntPfvdybJBI5yBLGr9X1YyZAwj7lxw1QMN0YuWG5JSteUwDoGfWbr1Svdw==" saltValue="oc3IY5D2vr/xxAhv7z9g2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7">
    <mergeCell ref="C109:E109"/>
    <mergeCell ref="C104:E104"/>
    <mergeCell ref="C105:E105"/>
    <mergeCell ref="C106:E106"/>
    <mergeCell ref="C107:E107"/>
    <mergeCell ref="C108:E108"/>
    <mergeCell ref="C99:E99"/>
    <mergeCell ref="C100:E100"/>
    <mergeCell ref="C101:E101"/>
    <mergeCell ref="C102:E102"/>
    <mergeCell ref="C103:E103"/>
    <mergeCell ref="C94:E94"/>
    <mergeCell ref="C95:E95"/>
    <mergeCell ref="C96:E96"/>
    <mergeCell ref="C97:E97"/>
    <mergeCell ref="C98:E98"/>
    <mergeCell ref="C89:E89"/>
    <mergeCell ref="C90:E90"/>
    <mergeCell ref="C91:E91"/>
    <mergeCell ref="C92:E92"/>
    <mergeCell ref="C93:E93"/>
    <mergeCell ref="B59:E59"/>
    <mergeCell ref="C85:E85"/>
    <mergeCell ref="C86:E86"/>
    <mergeCell ref="C87:E87"/>
    <mergeCell ref="C88:E88"/>
    <mergeCell ref="C54:E54"/>
    <mergeCell ref="C55:E55"/>
    <mergeCell ref="C56:E56"/>
    <mergeCell ref="C57:E57"/>
    <mergeCell ref="C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5234375" defaultRowHeight="12.45" x14ac:dyDescent="0.3"/>
  <cols>
    <col min="1" max="1" width="4.3046875" style="3" customWidth="1"/>
    <col min="2" max="2" width="14.3828125" style="3" customWidth="1"/>
    <col min="3" max="3" width="38.3046875" style="7" customWidth="1"/>
    <col min="4" max="4" width="4.53515625" style="3" customWidth="1"/>
    <col min="5" max="5" width="10.53515625" style="3" customWidth="1"/>
    <col min="6" max="6" width="9.84375" style="3" customWidth="1"/>
    <col min="7" max="7" width="12.69140625" style="3" customWidth="1"/>
    <col min="8" max="16384" width="9.15234375" style="3"/>
  </cols>
  <sheetData>
    <row r="1" spans="1:7" ht="15.45" x14ac:dyDescent="0.3">
      <c r="A1" s="107" t="s">
        <v>6</v>
      </c>
      <c r="B1" s="107"/>
      <c r="C1" s="108"/>
      <c r="D1" s="107"/>
      <c r="E1" s="107"/>
      <c r="F1" s="107"/>
      <c r="G1" s="107"/>
    </row>
    <row r="2" spans="1:7" ht="25" customHeight="1" x14ac:dyDescent="0.3">
      <c r="A2" s="50" t="s">
        <v>7</v>
      </c>
      <c r="B2" s="49"/>
      <c r="C2" s="109"/>
      <c r="D2" s="109"/>
      <c r="E2" s="109"/>
      <c r="F2" s="109"/>
      <c r="G2" s="110"/>
    </row>
    <row r="3" spans="1:7" ht="25" customHeight="1" x14ac:dyDescent="0.3">
      <c r="A3" s="50" t="s">
        <v>8</v>
      </c>
      <c r="B3" s="49"/>
      <c r="C3" s="109"/>
      <c r="D3" s="109"/>
      <c r="E3" s="109"/>
      <c r="F3" s="109"/>
      <c r="G3" s="110"/>
    </row>
    <row r="4" spans="1:7" ht="25" customHeight="1" x14ac:dyDescent="0.3">
      <c r="A4" s="50" t="s">
        <v>9</v>
      </c>
      <c r="B4" s="49"/>
      <c r="C4" s="109"/>
      <c r="D4" s="109"/>
      <c r="E4" s="109"/>
      <c r="F4" s="109"/>
      <c r="G4" s="110"/>
    </row>
    <row r="5" spans="1:7" x14ac:dyDescent="0.3">
      <c r="B5" s="4"/>
      <c r="C5" s="5"/>
      <c r="D5" s="6"/>
    </row>
  </sheetData>
  <sheetProtection algorithmName="SHA-512" hashValue="RKf3uT/D41Ghl+z4tLfN29XvHEB+AbXwCwS9MZcQtErw1/RFJxm/pfI/XUSWD+24UMj1E2vkw6PiW8YV96uQ2A==" saltValue="rhYzOl+ZGeJuwm4jIgWLQ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52B3D-F15A-4D7A-A4CF-BAFAAFDC477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49</v>
      </c>
      <c r="C4" s="202" t="s">
        <v>50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SUMIF(AG9:AG157,"&lt;&gt;NOR",G9:G157)</f>
        <v>0</v>
      </c>
      <c r="H8" s="231"/>
      <c r="I8" s="231">
        <f>SUM(I9:I157)</f>
        <v>0</v>
      </c>
      <c r="J8" s="231"/>
      <c r="K8" s="231">
        <f>SUM(K9:K157)</f>
        <v>0</v>
      </c>
      <c r="L8" s="231"/>
      <c r="M8" s="231">
        <f>SUM(M9:M157)</f>
        <v>0</v>
      </c>
      <c r="N8" s="230"/>
      <c r="O8" s="230">
        <f>SUM(O9:O157)</f>
        <v>18.21</v>
      </c>
      <c r="P8" s="230"/>
      <c r="Q8" s="230">
        <f>SUM(Q9:Q157)</f>
        <v>87.39</v>
      </c>
      <c r="R8" s="231"/>
      <c r="S8" s="231"/>
      <c r="T8" s="232"/>
      <c r="U8" s="226"/>
      <c r="V8" s="226">
        <f>SUM(V9:V157)</f>
        <v>0.57999999999999996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179</v>
      </c>
      <c r="C9" s="246" t="s">
        <v>180</v>
      </c>
      <c r="D9" s="236" t="s">
        <v>181</v>
      </c>
      <c r="E9" s="237">
        <v>20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182</v>
      </c>
      <c r="T9" s="240" t="s">
        <v>183</v>
      </c>
      <c r="U9" s="220">
        <v>0</v>
      </c>
      <c r="V9" s="220">
        <f>ROUND(E9*U9,2)</f>
        <v>0</v>
      </c>
      <c r="W9" s="220"/>
      <c r="X9" s="220" t="s">
        <v>184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186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47" t="s">
        <v>187</v>
      </c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188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3">
      <c r="A11" s="217"/>
      <c r="B11" s="218"/>
      <c r="C11" s="248" t="s">
        <v>189</v>
      </c>
      <c r="D11" s="242"/>
      <c r="E11" s="242"/>
      <c r="F11" s="242"/>
      <c r="G11" s="242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188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3">
      <c r="A12" s="217"/>
      <c r="B12" s="218"/>
      <c r="C12" s="248" t="s">
        <v>190</v>
      </c>
      <c r="D12" s="242"/>
      <c r="E12" s="242"/>
      <c r="F12" s="242"/>
      <c r="G12" s="242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188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3">
      <c r="A13" s="217"/>
      <c r="B13" s="218"/>
      <c r="C13" s="249" t="s">
        <v>191</v>
      </c>
      <c r="D13" s="224"/>
      <c r="E13" s="225">
        <v>20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192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0"/>
      <c r="D14" s="243"/>
      <c r="E14" s="243"/>
      <c r="F14" s="243"/>
      <c r="G14" s="243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3">
      <c r="A15" s="234">
        <v>2</v>
      </c>
      <c r="B15" s="235" t="s">
        <v>194</v>
      </c>
      <c r="C15" s="246" t="s">
        <v>195</v>
      </c>
      <c r="D15" s="236" t="s">
        <v>196</v>
      </c>
      <c r="E15" s="237">
        <v>2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182</v>
      </c>
      <c r="T15" s="240" t="s">
        <v>197</v>
      </c>
      <c r="U15" s="220">
        <v>0</v>
      </c>
      <c r="V15" s="220">
        <f>ROUND(E15*U15,2)</f>
        <v>0</v>
      </c>
      <c r="W15" s="220"/>
      <c r="X15" s="220" t="s">
        <v>184</v>
      </c>
      <c r="Y15" s="220" t="s">
        <v>185</v>
      </c>
      <c r="Z15" s="210"/>
      <c r="AA15" s="210"/>
      <c r="AB15" s="210"/>
      <c r="AC15" s="210"/>
      <c r="AD15" s="210"/>
      <c r="AE15" s="210"/>
      <c r="AF15" s="210"/>
      <c r="AG15" s="210" t="s">
        <v>186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49" t="s">
        <v>59</v>
      </c>
      <c r="D16" s="224"/>
      <c r="E16" s="225">
        <v>2</v>
      </c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3">
      <c r="A17" s="217"/>
      <c r="B17" s="218"/>
      <c r="C17" s="250"/>
      <c r="D17" s="243"/>
      <c r="E17" s="243"/>
      <c r="F17" s="243"/>
      <c r="G17" s="243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3">
      <c r="A18" s="234">
        <v>3</v>
      </c>
      <c r="B18" s="235" t="s">
        <v>198</v>
      </c>
      <c r="C18" s="246" t="s">
        <v>199</v>
      </c>
      <c r="D18" s="236" t="s">
        <v>200</v>
      </c>
      <c r="E18" s="237">
        <v>14455.75575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9"/>
      <c r="S18" s="239" t="s">
        <v>182</v>
      </c>
      <c r="T18" s="240" t="s">
        <v>201</v>
      </c>
      <c r="U18" s="220">
        <v>0</v>
      </c>
      <c r="V18" s="220">
        <f>ROUND(E18*U18,2)</f>
        <v>0</v>
      </c>
      <c r="W18" s="220"/>
      <c r="X18" s="220" t="s">
        <v>184</v>
      </c>
      <c r="Y18" s="220" t="s">
        <v>185</v>
      </c>
      <c r="Z18" s="210"/>
      <c r="AA18" s="210"/>
      <c r="AB18" s="210"/>
      <c r="AC18" s="210"/>
      <c r="AD18" s="210"/>
      <c r="AE18" s="210"/>
      <c r="AF18" s="210"/>
      <c r="AG18" s="210" t="s">
        <v>186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7" t="s">
        <v>202</v>
      </c>
      <c r="D19" s="241"/>
      <c r="E19" s="241"/>
      <c r="F19" s="241"/>
      <c r="G19" s="241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188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3">
      <c r="A20" s="217"/>
      <c r="B20" s="218"/>
      <c r="C20" s="248" t="s">
        <v>203</v>
      </c>
      <c r="D20" s="242"/>
      <c r="E20" s="242"/>
      <c r="F20" s="242"/>
      <c r="G20" s="242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188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0.6" outlineLevel="2" x14ac:dyDescent="0.3">
      <c r="A21" s="217"/>
      <c r="B21" s="218"/>
      <c r="C21" s="249" t="s">
        <v>204</v>
      </c>
      <c r="D21" s="224"/>
      <c r="E21" s="225">
        <v>22084.136999999999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192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3">
      <c r="A22" s="217"/>
      <c r="B22" s="218"/>
      <c r="C22" s="249" t="s">
        <v>205</v>
      </c>
      <c r="D22" s="224"/>
      <c r="E22" s="225">
        <v>-7628.3812500000004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50"/>
      <c r="D23" s="243"/>
      <c r="E23" s="243"/>
      <c r="F23" s="243"/>
      <c r="G23" s="243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3">
      <c r="A24" s="234">
        <v>4</v>
      </c>
      <c r="B24" s="235" t="s">
        <v>206</v>
      </c>
      <c r="C24" s="246" t="s">
        <v>207</v>
      </c>
      <c r="D24" s="236" t="s">
        <v>200</v>
      </c>
      <c r="E24" s="237">
        <v>823.37177999999994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182</v>
      </c>
      <c r="T24" s="240" t="s">
        <v>201</v>
      </c>
      <c r="U24" s="220">
        <v>0</v>
      </c>
      <c r="V24" s="220">
        <f>ROUND(E24*U24,2)</f>
        <v>0</v>
      </c>
      <c r="W24" s="220"/>
      <c r="X24" s="220" t="s">
        <v>184</v>
      </c>
      <c r="Y24" s="220" t="s">
        <v>185</v>
      </c>
      <c r="Z24" s="210"/>
      <c r="AA24" s="210"/>
      <c r="AB24" s="210"/>
      <c r="AC24" s="210"/>
      <c r="AD24" s="210"/>
      <c r="AE24" s="210"/>
      <c r="AF24" s="210"/>
      <c r="AG24" s="210" t="s">
        <v>186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3">
      <c r="A25" s="217"/>
      <c r="B25" s="218"/>
      <c r="C25" s="247" t="s">
        <v>202</v>
      </c>
      <c r="D25" s="241"/>
      <c r="E25" s="241"/>
      <c r="F25" s="241"/>
      <c r="G25" s="241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188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3">
      <c r="A26" s="217"/>
      <c r="B26" s="218"/>
      <c r="C26" s="248" t="s">
        <v>208</v>
      </c>
      <c r="D26" s="242"/>
      <c r="E26" s="242"/>
      <c r="F26" s="242"/>
      <c r="G26" s="242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188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3">
      <c r="A27" s="217"/>
      <c r="B27" s="218"/>
      <c r="C27" s="248" t="s">
        <v>209</v>
      </c>
      <c r="D27" s="242"/>
      <c r="E27" s="242"/>
      <c r="F27" s="242"/>
      <c r="G27" s="242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188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3">
      <c r="A28" s="217"/>
      <c r="B28" s="218"/>
      <c r="C28" s="248" t="s">
        <v>210</v>
      </c>
      <c r="D28" s="242"/>
      <c r="E28" s="242"/>
      <c r="F28" s="242"/>
      <c r="G28" s="242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188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3">
      <c r="A29" s="217"/>
      <c r="B29" s="218"/>
      <c r="C29" s="248" t="s">
        <v>211</v>
      </c>
      <c r="D29" s="242"/>
      <c r="E29" s="242"/>
      <c r="F29" s="242"/>
      <c r="G29" s="242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188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44" t="str">
        <f>C29</f>
        <v>- ztížení vykopávek v blízkosti podzemního vedení, konstrukcí a objektů vč. jejich dočasného zajištění</v>
      </c>
      <c r="BB29" s="210"/>
      <c r="BC29" s="210"/>
      <c r="BD29" s="210"/>
      <c r="BE29" s="210"/>
      <c r="BF29" s="210"/>
      <c r="BG29" s="210"/>
      <c r="BH29" s="210"/>
    </row>
    <row r="30" spans="1:60" outlineLevel="3" x14ac:dyDescent="0.3">
      <c r="A30" s="217"/>
      <c r="B30" s="218"/>
      <c r="C30" s="248" t="s">
        <v>212</v>
      </c>
      <c r="D30" s="242"/>
      <c r="E30" s="242"/>
      <c r="F30" s="242"/>
      <c r="G30" s="242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188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3">
      <c r="A31" s="217"/>
      <c r="B31" s="218"/>
      <c r="C31" s="248" t="s">
        <v>213</v>
      </c>
      <c r="D31" s="242"/>
      <c r="E31" s="242"/>
      <c r="F31" s="242"/>
      <c r="G31" s="242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188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3">
      <c r="A32" s="217"/>
      <c r="B32" s="218"/>
      <c r="C32" s="248" t="s">
        <v>214</v>
      </c>
      <c r="D32" s="242"/>
      <c r="E32" s="242"/>
      <c r="F32" s="242"/>
      <c r="G32" s="242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188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3">
      <c r="A33" s="217"/>
      <c r="B33" s="218"/>
      <c r="C33" s="248" t="s">
        <v>215</v>
      </c>
      <c r="D33" s="242"/>
      <c r="E33" s="242"/>
      <c r="F33" s="242"/>
      <c r="G33" s="242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188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44" t="str">
        <f>C33</f>
        <v>- čerpání vody vč. čerpacích jímek, potrubí a pohotovostní čerpací soupravy (viz ustanovení k pol. 1151,2)</v>
      </c>
      <c r="BB33" s="210"/>
      <c r="BC33" s="210"/>
      <c r="BD33" s="210"/>
      <c r="BE33" s="210"/>
      <c r="BF33" s="210"/>
      <c r="BG33" s="210"/>
      <c r="BH33" s="210"/>
    </row>
    <row r="34" spans="1:60" outlineLevel="3" x14ac:dyDescent="0.3">
      <c r="A34" s="217"/>
      <c r="B34" s="218"/>
      <c r="C34" s="248" t="s">
        <v>216</v>
      </c>
      <c r="D34" s="242"/>
      <c r="E34" s="242"/>
      <c r="F34" s="242"/>
      <c r="G34" s="242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188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3">
      <c r="A35" s="217"/>
      <c r="B35" s="218"/>
      <c r="C35" s="248" t="s">
        <v>217</v>
      </c>
      <c r="D35" s="242"/>
      <c r="E35" s="242"/>
      <c r="F35" s="242"/>
      <c r="G35" s="242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188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3">
      <c r="A36" s="217"/>
      <c r="B36" s="218"/>
      <c r="C36" s="248" t="s">
        <v>218</v>
      </c>
      <c r="D36" s="242"/>
      <c r="E36" s="242"/>
      <c r="F36" s="242"/>
      <c r="G36" s="242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188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3">
      <c r="A37" s="217"/>
      <c r="B37" s="218"/>
      <c r="C37" s="248" t="s">
        <v>219</v>
      </c>
      <c r="D37" s="242"/>
      <c r="E37" s="242"/>
      <c r="F37" s="242"/>
      <c r="G37" s="242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188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44" t="str">
        <f>C37</f>
        <v>- svahování a přesvah. svahů do konečného tvaru, výměna hornin v podloží a v pláni znehodnocené klimatickými vlivy</v>
      </c>
      <c r="BB37" s="210"/>
      <c r="BC37" s="210"/>
      <c r="BD37" s="210"/>
      <c r="BE37" s="210"/>
      <c r="BF37" s="210"/>
      <c r="BG37" s="210"/>
      <c r="BH37" s="210"/>
    </row>
    <row r="38" spans="1:60" outlineLevel="3" x14ac:dyDescent="0.3">
      <c r="A38" s="217"/>
      <c r="B38" s="218"/>
      <c r="C38" s="248" t="s">
        <v>220</v>
      </c>
      <c r="D38" s="242"/>
      <c r="E38" s="242"/>
      <c r="F38" s="242"/>
      <c r="G38" s="242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188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3">
      <c r="A39" s="217"/>
      <c r="B39" s="218"/>
      <c r="C39" s="248" t="s">
        <v>221</v>
      </c>
      <c r="D39" s="242"/>
      <c r="E39" s="242"/>
      <c r="F39" s="242"/>
      <c r="G39" s="242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188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3">
      <c r="A40" s="217"/>
      <c r="B40" s="218"/>
      <c r="C40" s="248" t="s">
        <v>222</v>
      </c>
      <c r="D40" s="242"/>
      <c r="E40" s="242"/>
      <c r="F40" s="242"/>
      <c r="G40" s="242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188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3">
      <c r="A41" s="217"/>
      <c r="B41" s="218"/>
      <c r="C41" s="248" t="s">
        <v>223</v>
      </c>
      <c r="D41" s="242"/>
      <c r="E41" s="242"/>
      <c r="F41" s="242"/>
      <c r="G41" s="242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188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3">
      <c r="A42" s="217"/>
      <c r="B42" s="218"/>
      <c r="C42" s="248" t="s">
        <v>224</v>
      </c>
      <c r="D42" s="242"/>
      <c r="E42" s="242"/>
      <c r="F42" s="242"/>
      <c r="G42" s="242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188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3">
      <c r="A43" s="217"/>
      <c r="B43" s="218"/>
      <c r="C43" s="248" t="s">
        <v>225</v>
      </c>
      <c r="D43" s="242"/>
      <c r="E43" s="242"/>
      <c r="F43" s="242"/>
      <c r="G43" s="242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188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3">
      <c r="A44" s="217"/>
      <c r="B44" s="218"/>
      <c r="C44" s="248" t="s">
        <v>226</v>
      </c>
      <c r="D44" s="242"/>
      <c r="E44" s="242"/>
      <c r="F44" s="242"/>
      <c r="G44" s="242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188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3">
      <c r="A45" s="217"/>
      <c r="B45" s="218"/>
      <c r="C45" s="248" t="s">
        <v>227</v>
      </c>
      <c r="D45" s="242"/>
      <c r="E45" s="242"/>
      <c r="F45" s="242"/>
      <c r="G45" s="242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188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1" outlineLevel="3" x14ac:dyDescent="0.3">
      <c r="A46" s="217"/>
      <c r="B46" s="218"/>
      <c r="C46" s="248" t="s">
        <v>228</v>
      </c>
      <c r="D46" s="242"/>
      <c r="E46" s="242"/>
      <c r="F46" s="242"/>
      <c r="G46" s="242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188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44" t="str">
        <f>C46</f>
        <v>- veškeré pomocné konstrukce umožňující provedení vykopávky (příjezdy, sjezdy, nájezdy, lešení, podpěr. konstr., přemostění, zpevněné plochy, zakrytí a pod.)</v>
      </c>
      <c r="BB46" s="210"/>
      <c r="BC46" s="210"/>
      <c r="BD46" s="210"/>
      <c r="BE46" s="210"/>
      <c r="BF46" s="210"/>
      <c r="BG46" s="210"/>
      <c r="BH46" s="210"/>
    </row>
    <row r="47" spans="1:60" outlineLevel="2" x14ac:dyDescent="0.3">
      <c r="A47" s="217"/>
      <c r="B47" s="218"/>
      <c r="C47" s="249" t="s">
        <v>229</v>
      </c>
      <c r="D47" s="224"/>
      <c r="E47" s="225">
        <v>626.91192000000001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192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3">
      <c r="A48" s="217"/>
      <c r="B48" s="218"/>
      <c r="C48" s="249" t="s">
        <v>230</v>
      </c>
      <c r="D48" s="224"/>
      <c r="E48" s="225">
        <v>39.709440000000001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192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3">
      <c r="A49" s="217"/>
      <c r="B49" s="218"/>
      <c r="C49" s="249" t="s">
        <v>231</v>
      </c>
      <c r="D49" s="224"/>
      <c r="E49" s="225">
        <v>3.3696000000000002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192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3">
      <c r="A50" s="217"/>
      <c r="B50" s="218"/>
      <c r="C50" s="249" t="s">
        <v>232</v>
      </c>
      <c r="D50" s="224"/>
      <c r="E50" s="225">
        <v>94.309920000000005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192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3">
      <c r="A51" s="217"/>
      <c r="B51" s="218"/>
      <c r="C51" s="249" t="s">
        <v>233</v>
      </c>
      <c r="D51" s="224"/>
      <c r="E51" s="225">
        <v>59.070900000000002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192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3">
      <c r="A52" s="217"/>
      <c r="B52" s="218"/>
      <c r="C52" s="250"/>
      <c r="D52" s="243"/>
      <c r="E52" s="243"/>
      <c r="F52" s="243"/>
      <c r="G52" s="243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193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3">
      <c r="A53" s="234">
        <v>5</v>
      </c>
      <c r="B53" s="235" t="s">
        <v>234</v>
      </c>
      <c r="C53" s="246" t="s">
        <v>235</v>
      </c>
      <c r="D53" s="236" t="s">
        <v>200</v>
      </c>
      <c r="E53" s="237">
        <v>15644.063819999999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7">
        <v>0</v>
      </c>
      <c r="O53" s="237">
        <f>ROUND(E53*N53,2)</f>
        <v>0</v>
      </c>
      <c r="P53" s="237">
        <v>0</v>
      </c>
      <c r="Q53" s="237">
        <f>ROUND(E53*P53,2)</f>
        <v>0</v>
      </c>
      <c r="R53" s="239"/>
      <c r="S53" s="239" t="s">
        <v>182</v>
      </c>
      <c r="T53" s="240" t="s">
        <v>201</v>
      </c>
      <c r="U53" s="220">
        <v>0</v>
      </c>
      <c r="V53" s="220">
        <f>ROUND(E53*U53,2)</f>
        <v>0</v>
      </c>
      <c r="W53" s="220"/>
      <c r="X53" s="220" t="s">
        <v>184</v>
      </c>
      <c r="Y53" s="220" t="s">
        <v>185</v>
      </c>
      <c r="Z53" s="210"/>
      <c r="AA53" s="210"/>
      <c r="AB53" s="210"/>
      <c r="AC53" s="210"/>
      <c r="AD53" s="210"/>
      <c r="AE53" s="210"/>
      <c r="AF53" s="210"/>
      <c r="AG53" s="210" t="s">
        <v>186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3">
      <c r="A54" s="217"/>
      <c r="B54" s="218"/>
      <c r="C54" s="247" t="s">
        <v>202</v>
      </c>
      <c r="D54" s="241"/>
      <c r="E54" s="241"/>
      <c r="F54" s="241"/>
      <c r="G54" s="241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188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3">
      <c r="A55" s="217"/>
      <c r="B55" s="218"/>
      <c r="C55" s="248" t="s">
        <v>236</v>
      </c>
      <c r="D55" s="242"/>
      <c r="E55" s="242"/>
      <c r="F55" s="242"/>
      <c r="G55" s="242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188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3">
      <c r="A56" s="217"/>
      <c r="B56" s="218"/>
      <c r="C56" s="249" t="s">
        <v>237</v>
      </c>
      <c r="D56" s="224"/>
      <c r="E56" s="225">
        <v>11911.32648</v>
      </c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192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3">
      <c r="A57" s="217"/>
      <c r="B57" s="218"/>
      <c r="C57" s="249" t="s">
        <v>238</v>
      </c>
      <c r="D57" s="224"/>
      <c r="E57" s="225">
        <v>754.47936000000004</v>
      </c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192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3">
      <c r="A58" s="217"/>
      <c r="B58" s="218"/>
      <c r="C58" s="249" t="s">
        <v>239</v>
      </c>
      <c r="D58" s="224"/>
      <c r="E58" s="225">
        <v>64.022400000000005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192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3">
      <c r="A59" s="217"/>
      <c r="B59" s="218"/>
      <c r="C59" s="249" t="s">
        <v>240</v>
      </c>
      <c r="D59" s="224"/>
      <c r="E59" s="225">
        <v>1791.8884800000001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192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3">
      <c r="A60" s="217"/>
      <c r="B60" s="218"/>
      <c r="C60" s="249" t="s">
        <v>241</v>
      </c>
      <c r="D60" s="224"/>
      <c r="E60" s="225">
        <v>1122.3471</v>
      </c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192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0"/>
      <c r="D61" s="243"/>
      <c r="E61" s="243"/>
      <c r="F61" s="243"/>
      <c r="G61" s="243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3">
      <c r="A62" s="234">
        <v>6</v>
      </c>
      <c r="B62" s="235" t="s">
        <v>242</v>
      </c>
      <c r="C62" s="246" t="s">
        <v>243</v>
      </c>
      <c r="D62" s="236" t="s">
        <v>196</v>
      </c>
      <c r="E62" s="237">
        <v>9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21</v>
      </c>
      <c r="M62" s="239">
        <f>G62*(1+L62/100)</f>
        <v>0</v>
      </c>
      <c r="N62" s="237">
        <v>0</v>
      </c>
      <c r="O62" s="237">
        <f>ROUND(E62*N62,2)</f>
        <v>0</v>
      </c>
      <c r="P62" s="237">
        <v>0</v>
      </c>
      <c r="Q62" s="237">
        <f>ROUND(E62*P62,2)</f>
        <v>0</v>
      </c>
      <c r="R62" s="239"/>
      <c r="S62" s="239" t="s">
        <v>182</v>
      </c>
      <c r="T62" s="240" t="s">
        <v>183</v>
      </c>
      <c r="U62" s="220">
        <v>0</v>
      </c>
      <c r="V62" s="220">
        <f>ROUND(E62*U62,2)</f>
        <v>0</v>
      </c>
      <c r="W62" s="220"/>
      <c r="X62" s="220" t="s">
        <v>184</v>
      </c>
      <c r="Y62" s="220" t="s">
        <v>185</v>
      </c>
      <c r="Z62" s="210"/>
      <c r="AA62" s="210"/>
      <c r="AB62" s="210"/>
      <c r="AC62" s="210"/>
      <c r="AD62" s="210"/>
      <c r="AE62" s="210"/>
      <c r="AF62" s="210"/>
      <c r="AG62" s="210" t="s">
        <v>186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1" outlineLevel="2" x14ac:dyDescent="0.3">
      <c r="A63" s="217"/>
      <c r="B63" s="218"/>
      <c r="C63" s="247" t="s">
        <v>244</v>
      </c>
      <c r="D63" s="241"/>
      <c r="E63" s="241"/>
      <c r="F63" s="241"/>
      <c r="G63" s="241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188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44" t="str">
        <f>C63</f>
        <v>Položka vysazování keřů zahrnuje dodávku projektem předepsaných  keřů,  hloubení jamek (min. rozměry pro keře 30/30/30cm) s event. výměnou půdy, s hnojením anorganickým hnojivem a přídavkem organického hnojiva dle PD, zálivku,  a pod.</v>
      </c>
      <c r="BB63" s="210"/>
      <c r="BC63" s="210"/>
      <c r="BD63" s="210"/>
      <c r="BE63" s="210"/>
      <c r="BF63" s="210"/>
      <c r="BG63" s="210"/>
      <c r="BH63" s="210"/>
    </row>
    <row r="64" spans="1:60" ht="21" outlineLevel="3" x14ac:dyDescent="0.3">
      <c r="A64" s="217"/>
      <c r="B64" s="218"/>
      <c r="C64" s="248" t="s">
        <v>245</v>
      </c>
      <c r="D64" s="242"/>
      <c r="E64" s="242"/>
      <c r="F64" s="242"/>
      <c r="G64" s="242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188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44" t="str">
        <f>C64</f>
        <v>položka zahrnuje veškerý materiál, výrobky a polotovary, včetně mimostaveništní a vnitrostaveništní dopravy (rovněž přesuny), včetně naložení a složení, případně s uložením</v>
      </c>
      <c r="BB64" s="210"/>
      <c r="BC64" s="210"/>
      <c r="BD64" s="210"/>
      <c r="BE64" s="210"/>
      <c r="BF64" s="210"/>
      <c r="BG64" s="210"/>
      <c r="BH64" s="210"/>
    </row>
    <row r="65" spans="1:60" outlineLevel="2" x14ac:dyDescent="0.3">
      <c r="A65" s="217"/>
      <c r="B65" s="218"/>
      <c r="C65" s="249" t="s">
        <v>246</v>
      </c>
      <c r="D65" s="224"/>
      <c r="E65" s="225">
        <v>9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192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3">
      <c r="A66" s="217"/>
      <c r="B66" s="218"/>
      <c r="C66" s="250"/>
      <c r="D66" s="243"/>
      <c r="E66" s="243"/>
      <c r="F66" s="243"/>
      <c r="G66" s="243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193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3">
      <c r="A67" s="234">
        <v>7</v>
      </c>
      <c r="B67" s="235" t="s">
        <v>247</v>
      </c>
      <c r="C67" s="246" t="s">
        <v>248</v>
      </c>
      <c r="D67" s="236" t="s">
        <v>249</v>
      </c>
      <c r="E67" s="237">
        <v>1584.2010299999999</v>
      </c>
      <c r="F67" s="238"/>
      <c r="G67" s="239">
        <f>ROUND(E67*F67,2)</f>
        <v>0</v>
      </c>
      <c r="H67" s="238"/>
      <c r="I67" s="239">
        <f>ROUND(E67*H67,2)</f>
        <v>0</v>
      </c>
      <c r="J67" s="238"/>
      <c r="K67" s="239">
        <f>ROUND(E67*J67,2)</f>
        <v>0</v>
      </c>
      <c r="L67" s="239">
        <v>21</v>
      </c>
      <c r="M67" s="239">
        <f>G67*(1+L67/100)</f>
        <v>0</v>
      </c>
      <c r="N67" s="237">
        <v>0</v>
      </c>
      <c r="O67" s="237">
        <f>ROUND(E67*N67,2)</f>
        <v>0</v>
      </c>
      <c r="P67" s="237">
        <v>0</v>
      </c>
      <c r="Q67" s="237">
        <f>ROUND(E67*P67,2)</f>
        <v>0</v>
      </c>
      <c r="R67" s="239"/>
      <c r="S67" s="239" t="s">
        <v>182</v>
      </c>
      <c r="T67" s="240" t="s">
        <v>250</v>
      </c>
      <c r="U67" s="220">
        <v>0</v>
      </c>
      <c r="V67" s="220">
        <f>ROUND(E67*U67,2)</f>
        <v>0</v>
      </c>
      <c r="W67" s="220"/>
      <c r="X67" s="220" t="s">
        <v>184</v>
      </c>
      <c r="Y67" s="220" t="s">
        <v>185</v>
      </c>
      <c r="Z67" s="210"/>
      <c r="AA67" s="210"/>
      <c r="AB67" s="210"/>
      <c r="AC67" s="210"/>
      <c r="AD67" s="210"/>
      <c r="AE67" s="210"/>
      <c r="AF67" s="210"/>
      <c r="AG67" s="210" t="s">
        <v>186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3">
      <c r="A68" s="217"/>
      <c r="B68" s="218"/>
      <c r="C68" s="247" t="s">
        <v>251</v>
      </c>
      <c r="D68" s="241"/>
      <c r="E68" s="241"/>
      <c r="F68" s="241"/>
      <c r="G68" s="241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188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0.6" outlineLevel="2" x14ac:dyDescent="0.3">
      <c r="A69" s="217"/>
      <c r="B69" s="218"/>
      <c r="C69" s="249" t="s">
        <v>252</v>
      </c>
      <c r="D69" s="224"/>
      <c r="E69" s="225">
        <v>1162.3230000000001</v>
      </c>
      <c r="F69" s="220"/>
      <c r="G69" s="22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192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3">
      <c r="A70" s="217"/>
      <c r="B70" s="218"/>
      <c r="C70" s="249" t="s">
        <v>253</v>
      </c>
      <c r="D70" s="224"/>
      <c r="E70" s="225">
        <v>-401.49374999999998</v>
      </c>
      <c r="F70" s="220"/>
      <c r="G70" s="22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192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3">
      <c r="A71" s="217"/>
      <c r="B71" s="218"/>
      <c r="C71" s="249" t="s">
        <v>254</v>
      </c>
      <c r="D71" s="224"/>
      <c r="E71" s="225"/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192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3">
      <c r="A72" s="217"/>
      <c r="B72" s="218"/>
      <c r="C72" s="249" t="s">
        <v>255</v>
      </c>
      <c r="D72" s="224"/>
      <c r="E72" s="225">
        <v>626.91192000000001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192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3">
      <c r="A73" s="217"/>
      <c r="B73" s="218"/>
      <c r="C73" s="249" t="s">
        <v>256</v>
      </c>
      <c r="D73" s="224"/>
      <c r="E73" s="225">
        <v>39.709440000000001</v>
      </c>
      <c r="F73" s="220"/>
      <c r="G73" s="220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192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3">
      <c r="A74" s="217"/>
      <c r="B74" s="218"/>
      <c r="C74" s="249" t="s">
        <v>257</v>
      </c>
      <c r="D74" s="224"/>
      <c r="E74" s="225">
        <v>3.3696000000000002</v>
      </c>
      <c r="F74" s="220"/>
      <c r="G74" s="220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192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3">
      <c r="A75" s="217"/>
      <c r="B75" s="218"/>
      <c r="C75" s="249" t="s">
        <v>258</v>
      </c>
      <c r="D75" s="224"/>
      <c r="E75" s="225">
        <v>94.309920000000005</v>
      </c>
      <c r="F75" s="220"/>
      <c r="G75" s="22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192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3">
      <c r="A76" s="217"/>
      <c r="B76" s="218"/>
      <c r="C76" s="249" t="s">
        <v>259</v>
      </c>
      <c r="D76" s="224"/>
      <c r="E76" s="225">
        <v>59.070900000000002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192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3">
      <c r="A77" s="217"/>
      <c r="B77" s="218"/>
      <c r="C77" s="250"/>
      <c r="D77" s="243"/>
      <c r="E77" s="243"/>
      <c r="F77" s="243"/>
      <c r="G77" s="243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193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3">
      <c r="A78" s="234">
        <v>8</v>
      </c>
      <c r="B78" s="235" t="s">
        <v>260</v>
      </c>
      <c r="C78" s="246" t="s">
        <v>261</v>
      </c>
      <c r="D78" s="236" t="s">
        <v>249</v>
      </c>
      <c r="E78" s="237">
        <v>39.721499999999999</v>
      </c>
      <c r="F78" s="238"/>
      <c r="G78" s="239">
        <f>ROUND(E78*F78,2)</f>
        <v>0</v>
      </c>
      <c r="H78" s="238"/>
      <c r="I78" s="239">
        <f>ROUND(E78*H78,2)</f>
        <v>0</v>
      </c>
      <c r="J78" s="238"/>
      <c r="K78" s="239">
        <f>ROUND(E78*J78,2)</f>
        <v>0</v>
      </c>
      <c r="L78" s="239">
        <v>21</v>
      </c>
      <c r="M78" s="239">
        <f>G78*(1+L78/100)</f>
        <v>0</v>
      </c>
      <c r="N78" s="237">
        <v>0</v>
      </c>
      <c r="O78" s="237">
        <f>ROUND(E78*N78,2)</f>
        <v>0</v>
      </c>
      <c r="P78" s="237">
        <v>2.2000000000000002</v>
      </c>
      <c r="Q78" s="237">
        <f>ROUND(E78*P78,2)</f>
        <v>87.39</v>
      </c>
      <c r="R78" s="239"/>
      <c r="S78" s="239" t="s">
        <v>182</v>
      </c>
      <c r="T78" s="240" t="s">
        <v>201</v>
      </c>
      <c r="U78" s="220">
        <v>0</v>
      </c>
      <c r="V78" s="220">
        <f>ROUND(E78*U78,2)</f>
        <v>0</v>
      </c>
      <c r="W78" s="220"/>
      <c r="X78" s="220" t="s">
        <v>184</v>
      </c>
      <c r="Y78" s="220" t="s">
        <v>185</v>
      </c>
      <c r="Z78" s="210"/>
      <c r="AA78" s="210"/>
      <c r="AB78" s="210"/>
      <c r="AC78" s="210"/>
      <c r="AD78" s="210"/>
      <c r="AE78" s="210"/>
      <c r="AF78" s="210"/>
      <c r="AG78" s="210" t="s">
        <v>186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3">
      <c r="A79" s="217"/>
      <c r="B79" s="218"/>
      <c r="C79" s="247" t="s">
        <v>262</v>
      </c>
      <c r="D79" s="241"/>
      <c r="E79" s="241"/>
      <c r="F79" s="241"/>
      <c r="G79" s="241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188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44" t="str">
        <f>C79</f>
        <v>Položka zahrnuje veškerou manipulaci s vybouranou sutí a s vybouranými hmotami vč. uložení na skládku.</v>
      </c>
      <c r="BB79" s="210"/>
      <c r="BC79" s="210"/>
      <c r="BD79" s="210"/>
      <c r="BE79" s="210"/>
      <c r="BF79" s="210"/>
      <c r="BG79" s="210"/>
      <c r="BH79" s="210"/>
    </row>
    <row r="80" spans="1:60" outlineLevel="2" x14ac:dyDescent="0.3">
      <c r="A80" s="217"/>
      <c r="B80" s="218"/>
      <c r="C80" s="249" t="s">
        <v>263</v>
      </c>
      <c r="D80" s="224"/>
      <c r="E80" s="225">
        <v>39.721499999999999</v>
      </c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192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3">
      <c r="A81" s="217"/>
      <c r="B81" s="218"/>
      <c r="C81" s="250"/>
      <c r="D81" s="243"/>
      <c r="E81" s="243"/>
      <c r="F81" s="243"/>
      <c r="G81" s="243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193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3">
      <c r="A82" s="234">
        <v>9</v>
      </c>
      <c r="B82" s="235" t="s">
        <v>264</v>
      </c>
      <c r="C82" s="246" t="s">
        <v>265</v>
      </c>
      <c r="D82" s="236" t="s">
        <v>249</v>
      </c>
      <c r="E82" s="237">
        <v>401.49374999999998</v>
      </c>
      <c r="F82" s="238"/>
      <c r="G82" s="239">
        <f>ROUND(E82*F82,2)</f>
        <v>0</v>
      </c>
      <c r="H82" s="238"/>
      <c r="I82" s="239">
        <f>ROUND(E82*H82,2)</f>
        <v>0</v>
      </c>
      <c r="J82" s="238"/>
      <c r="K82" s="239">
        <f>ROUND(E82*J82,2)</f>
        <v>0</v>
      </c>
      <c r="L82" s="239">
        <v>21</v>
      </c>
      <c r="M82" s="239">
        <f>G82*(1+L82/100)</f>
        <v>0</v>
      </c>
      <c r="N82" s="237">
        <v>0</v>
      </c>
      <c r="O82" s="237">
        <f>ROUND(E82*N82,2)</f>
        <v>0</v>
      </c>
      <c r="P82" s="237">
        <v>0</v>
      </c>
      <c r="Q82" s="237">
        <f>ROUND(E82*P82,2)</f>
        <v>0</v>
      </c>
      <c r="R82" s="239"/>
      <c r="S82" s="239" t="s">
        <v>182</v>
      </c>
      <c r="T82" s="240" t="s">
        <v>201</v>
      </c>
      <c r="U82" s="220">
        <v>0</v>
      </c>
      <c r="V82" s="220">
        <f>ROUND(E82*U82,2)</f>
        <v>0</v>
      </c>
      <c r="W82" s="220"/>
      <c r="X82" s="220" t="s">
        <v>184</v>
      </c>
      <c r="Y82" s="220" t="s">
        <v>185</v>
      </c>
      <c r="Z82" s="210"/>
      <c r="AA82" s="210"/>
      <c r="AB82" s="210"/>
      <c r="AC82" s="210"/>
      <c r="AD82" s="210"/>
      <c r="AE82" s="210"/>
      <c r="AF82" s="210"/>
      <c r="AG82" s="210" t="s">
        <v>186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3">
      <c r="A83" s="217"/>
      <c r="B83" s="218"/>
      <c r="C83" s="247" t="s">
        <v>266</v>
      </c>
      <c r="D83" s="241"/>
      <c r="E83" s="241"/>
      <c r="F83" s="241"/>
      <c r="G83" s="241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188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3">
      <c r="A84" s="217"/>
      <c r="B84" s="218"/>
      <c r="C84" s="248" t="s">
        <v>267</v>
      </c>
      <c r="D84" s="242"/>
      <c r="E84" s="242"/>
      <c r="F84" s="242"/>
      <c r="G84" s="242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188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3">
      <c r="A85" s="217"/>
      <c r="B85" s="218"/>
      <c r="C85" s="249" t="s">
        <v>268</v>
      </c>
      <c r="D85" s="224"/>
      <c r="E85" s="225">
        <v>401.49374999999998</v>
      </c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192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3">
      <c r="A86" s="217"/>
      <c r="B86" s="218"/>
      <c r="C86" s="250"/>
      <c r="D86" s="243"/>
      <c r="E86" s="243"/>
      <c r="F86" s="243"/>
      <c r="G86" s="243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193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3">
      <c r="A87" s="234">
        <v>10</v>
      </c>
      <c r="B87" s="235" t="s">
        <v>269</v>
      </c>
      <c r="C87" s="246" t="s">
        <v>270</v>
      </c>
      <c r="D87" s="236" t="s">
        <v>249</v>
      </c>
      <c r="E87" s="237">
        <v>760.82925</v>
      </c>
      <c r="F87" s="238"/>
      <c r="G87" s="239">
        <f>ROUND(E87*F87,2)</f>
        <v>0</v>
      </c>
      <c r="H87" s="238"/>
      <c r="I87" s="239">
        <f>ROUND(E87*H87,2)</f>
        <v>0</v>
      </c>
      <c r="J87" s="238"/>
      <c r="K87" s="239">
        <f>ROUND(E87*J87,2)</f>
        <v>0</v>
      </c>
      <c r="L87" s="239">
        <v>21</v>
      </c>
      <c r="M87" s="239">
        <f>G87*(1+L87/100)</f>
        <v>0</v>
      </c>
      <c r="N87" s="237">
        <v>0</v>
      </c>
      <c r="O87" s="237">
        <f>ROUND(E87*N87,2)</f>
        <v>0</v>
      </c>
      <c r="P87" s="237">
        <v>0</v>
      </c>
      <c r="Q87" s="237">
        <f>ROUND(E87*P87,2)</f>
        <v>0</v>
      </c>
      <c r="R87" s="239"/>
      <c r="S87" s="239" t="s">
        <v>182</v>
      </c>
      <c r="T87" s="240" t="s">
        <v>201</v>
      </c>
      <c r="U87" s="220">
        <v>0</v>
      </c>
      <c r="V87" s="220">
        <f>ROUND(E87*U87,2)</f>
        <v>0</v>
      </c>
      <c r="W87" s="220"/>
      <c r="X87" s="220" t="s">
        <v>184</v>
      </c>
      <c r="Y87" s="220" t="s">
        <v>185</v>
      </c>
      <c r="Z87" s="210"/>
      <c r="AA87" s="210"/>
      <c r="AB87" s="210"/>
      <c r="AC87" s="210"/>
      <c r="AD87" s="210"/>
      <c r="AE87" s="210"/>
      <c r="AF87" s="210"/>
      <c r="AG87" s="210" t="s">
        <v>186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3">
      <c r="A88" s="217"/>
      <c r="B88" s="218"/>
      <c r="C88" s="247" t="s">
        <v>266</v>
      </c>
      <c r="D88" s="241"/>
      <c r="E88" s="241"/>
      <c r="F88" s="241"/>
      <c r="G88" s="241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188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3">
      <c r="A89" s="217"/>
      <c r="B89" s="218"/>
      <c r="C89" s="248" t="s">
        <v>267</v>
      </c>
      <c r="D89" s="242"/>
      <c r="E89" s="242"/>
      <c r="F89" s="242"/>
      <c r="G89" s="242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188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0.6" outlineLevel="2" x14ac:dyDescent="0.3">
      <c r="A90" s="217"/>
      <c r="B90" s="218"/>
      <c r="C90" s="249" t="s">
        <v>252</v>
      </c>
      <c r="D90" s="224"/>
      <c r="E90" s="225">
        <v>1162.3230000000001</v>
      </c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192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3">
      <c r="A91" s="217"/>
      <c r="B91" s="218"/>
      <c r="C91" s="249" t="s">
        <v>253</v>
      </c>
      <c r="D91" s="224"/>
      <c r="E91" s="225">
        <v>-401.49374999999998</v>
      </c>
      <c r="F91" s="220"/>
      <c r="G91" s="220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192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3">
      <c r="A92" s="217"/>
      <c r="B92" s="218"/>
      <c r="C92" s="250"/>
      <c r="D92" s="243"/>
      <c r="E92" s="243"/>
      <c r="F92" s="243"/>
      <c r="G92" s="243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193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3">
      <c r="A93" s="234">
        <v>11</v>
      </c>
      <c r="B93" s="235" t="s">
        <v>271</v>
      </c>
      <c r="C93" s="246" t="s">
        <v>272</v>
      </c>
      <c r="D93" s="236" t="s">
        <v>249</v>
      </c>
      <c r="E93" s="237">
        <v>21.175000000000001</v>
      </c>
      <c r="F93" s="238"/>
      <c r="G93" s="239">
        <f>ROUND(E93*F93,2)</f>
        <v>0</v>
      </c>
      <c r="H93" s="238"/>
      <c r="I93" s="239">
        <f>ROUND(E93*H93,2)</f>
        <v>0</v>
      </c>
      <c r="J93" s="238"/>
      <c r="K93" s="239">
        <f>ROUND(E93*J93,2)</f>
        <v>0</v>
      </c>
      <c r="L93" s="239">
        <v>21</v>
      </c>
      <c r="M93" s="239">
        <f>G93*(1+L93/100)</f>
        <v>0</v>
      </c>
      <c r="N93" s="237">
        <v>1.09E-3</v>
      </c>
      <c r="O93" s="237">
        <f>ROUND(E93*N93,2)</f>
        <v>0.02</v>
      </c>
      <c r="P93" s="237">
        <v>0</v>
      </c>
      <c r="Q93" s="237">
        <f>ROUND(E93*P93,2)</f>
        <v>0</v>
      </c>
      <c r="R93" s="239"/>
      <c r="S93" s="239" t="s">
        <v>182</v>
      </c>
      <c r="T93" s="240" t="s">
        <v>201</v>
      </c>
      <c r="U93" s="220">
        <v>0</v>
      </c>
      <c r="V93" s="220">
        <f>ROUND(E93*U93,2)</f>
        <v>0</v>
      </c>
      <c r="W93" s="220"/>
      <c r="X93" s="220" t="s">
        <v>184</v>
      </c>
      <c r="Y93" s="220" t="s">
        <v>185</v>
      </c>
      <c r="Z93" s="210"/>
      <c r="AA93" s="210"/>
      <c r="AB93" s="210"/>
      <c r="AC93" s="210"/>
      <c r="AD93" s="210"/>
      <c r="AE93" s="210"/>
      <c r="AF93" s="210"/>
      <c r="AG93" s="210" t="s">
        <v>186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3">
      <c r="A94" s="217"/>
      <c r="B94" s="218"/>
      <c r="C94" s="247" t="s">
        <v>273</v>
      </c>
      <c r="D94" s="241"/>
      <c r="E94" s="241"/>
      <c r="F94" s="241"/>
      <c r="G94" s="241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188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3">
      <c r="A95" s="217"/>
      <c r="B95" s="218"/>
      <c r="C95" s="248" t="s">
        <v>274</v>
      </c>
      <c r="D95" s="242"/>
      <c r="E95" s="242"/>
      <c r="F95" s="242"/>
      <c r="G95" s="242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188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3">
      <c r="A96" s="217"/>
      <c r="B96" s="218"/>
      <c r="C96" s="248" t="s">
        <v>209</v>
      </c>
      <c r="D96" s="242"/>
      <c r="E96" s="242"/>
      <c r="F96" s="242"/>
      <c r="G96" s="242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188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3">
      <c r="A97" s="217"/>
      <c r="B97" s="218"/>
      <c r="C97" s="248" t="s">
        <v>210</v>
      </c>
      <c r="D97" s="242"/>
      <c r="E97" s="242"/>
      <c r="F97" s="242"/>
      <c r="G97" s="242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188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3">
      <c r="A98" s="217"/>
      <c r="B98" s="218"/>
      <c r="C98" s="248" t="s">
        <v>211</v>
      </c>
      <c r="D98" s="242"/>
      <c r="E98" s="242"/>
      <c r="F98" s="242"/>
      <c r="G98" s="242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10"/>
      <c r="AA98" s="210"/>
      <c r="AB98" s="210"/>
      <c r="AC98" s="210"/>
      <c r="AD98" s="210"/>
      <c r="AE98" s="210"/>
      <c r="AF98" s="210"/>
      <c r="AG98" s="210" t="s">
        <v>188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44" t="str">
        <f>C98</f>
        <v>- ztížení vykopávek v blízkosti podzemního vedení, konstrukcí a objektů vč. jejich dočasného zajištění</v>
      </c>
      <c r="BB98" s="210"/>
      <c r="BC98" s="210"/>
      <c r="BD98" s="210"/>
      <c r="BE98" s="210"/>
      <c r="BF98" s="210"/>
      <c r="BG98" s="210"/>
      <c r="BH98" s="210"/>
    </row>
    <row r="99" spans="1:60" outlineLevel="3" x14ac:dyDescent="0.3">
      <c r="A99" s="217"/>
      <c r="B99" s="218"/>
      <c r="C99" s="248" t="s">
        <v>212</v>
      </c>
      <c r="D99" s="242"/>
      <c r="E99" s="242"/>
      <c r="F99" s="242"/>
      <c r="G99" s="242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188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3">
      <c r="A100" s="217"/>
      <c r="B100" s="218"/>
      <c r="C100" s="248" t="s">
        <v>213</v>
      </c>
      <c r="D100" s="242"/>
      <c r="E100" s="242"/>
      <c r="F100" s="242"/>
      <c r="G100" s="242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188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3">
      <c r="A101" s="217"/>
      <c r="B101" s="218"/>
      <c r="C101" s="248" t="s">
        <v>214</v>
      </c>
      <c r="D101" s="242"/>
      <c r="E101" s="242"/>
      <c r="F101" s="242"/>
      <c r="G101" s="242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10"/>
      <c r="AA101" s="210"/>
      <c r="AB101" s="210"/>
      <c r="AC101" s="210"/>
      <c r="AD101" s="210"/>
      <c r="AE101" s="210"/>
      <c r="AF101" s="210"/>
      <c r="AG101" s="210" t="s">
        <v>188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3">
      <c r="A102" s="217"/>
      <c r="B102" s="218"/>
      <c r="C102" s="248" t="s">
        <v>215</v>
      </c>
      <c r="D102" s="242"/>
      <c r="E102" s="242"/>
      <c r="F102" s="242"/>
      <c r="G102" s="242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188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44" t="str">
        <f>C102</f>
        <v>- čerpání vody vč. čerpacích jímek, potrubí a pohotovostní čerpací soupravy (viz ustanovení k pol. 1151,2)</v>
      </c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3">
      <c r="A103" s="217"/>
      <c r="B103" s="218"/>
      <c r="C103" s="248" t="s">
        <v>216</v>
      </c>
      <c r="D103" s="242"/>
      <c r="E103" s="242"/>
      <c r="F103" s="242"/>
      <c r="G103" s="242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188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3">
      <c r="A104" s="217"/>
      <c r="B104" s="218"/>
      <c r="C104" s="248" t="s">
        <v>217</v>
      </c>
      <c r="D104" s="242"/>
      <c r="E104" s="242"/>
      <c r="F104" s="242"/>
      <c r="G104" s="242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188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3">
      <c r="A105" s="217"/>
      <c r="B105" s="218"/>
      <c r="C105" s="248" t="s">
        <v>218</v>
      </c>
      <c r="D105" s="242"/>
      <c r="E105" s="242"/>
      <c r="F105" s="242"/>
      <c r="G105" s="242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188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3">
      <c r="A106" s="217"/>
      <c r="B106" s="218"/>
      <c r="C106" s="248" t="s">
        <v>219</v>
      </c>
      <c r="D106" s="242"/>
      <c r="E106" s="242"/>
      <c r="F106" s="242"/>
      <c r="G106" s="242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188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44" t="str">
        <f>C106</f>
        <v>- svahování a přesvah. svahů do konečného tvaru, výměna hornin v podloží a v pláni znehodnocené klimatickými vlivy</v>
      </c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3">
      <c r="A107" s="217"/>
      <c r="B107" s="218"/>
      <c r="C107" s="248" t="s">
        <v>220</v>
      </c>
      <c r="D107" s="242"/>
      <c r="E107" s="242"/>
      <c r="F107" s="242"/>
      <c r="G107" s="242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188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3">
      <c r="A108" s="217"/>
      <c r="B108" s="218"/>
      <c r="C108" s="248" t="s">
        <v>275</v>
      </c>
      <c r="D108" s="242"/>
      <c r="E108" s="242"/>
      <c r="F108" s="242"/>
      <c r="G108" s="242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188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3">
      <c r="A109" s="217"/>
      <c r="B109" s="218"/>
      <c r="C109" s="248" t="s">
        <v>222</v>
      </c>
      <c r="D109" s="242"/>
      <c r="E109" s="242"/>
      <c r="F109" s="242"/>
      <c r="G109" s="242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188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3">
      <c r="A110" s="217"/>
      <c r="B110" s="218"/>
      <c r="C110" s="248" t="s">
        <v>226</v>
      </c>
      <c r="D110" s="242"/>
      <c r="E110" s="242"/>
      <c r="F110" s="242"/>
      <c r="G110" s="242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188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3">
      <c r="A111" s="217"/>
      <c r="B111" s="218"/>
      <c r="C111" s="248" t="s">
        <v>227</v>
      </c>
      <c r="D111" s="242"/>
      <c r="E111" s="242"/>
      <c r="F111" s="242"/>
      <c r="G111" s="242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188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1" outlineLevel="3" x14ac:dyDescent="0.3">
      <c r="A112" s="217"/>
      <c r="B112" s="218"/>
      <c r="C112" s="248" t="s">
        <v>228</v>
      </c>
      <c r="D112" s="242"/>
      <c r="E112" s="242"/>
      <c r="F112" s="242"/>
      <c r="G112" s="242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188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44" t="str">
        <f>C112</f>
        <v>- veškeré pomocné konstrukce umožňující provedení vykopávky (příjezdy, sjezdy, nájezdy, lešení, podpěr. konstr., přemostění, zpevněné plochy, zakrytí a pod.)</v>
      </c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3">
      <c r="A113" s="217"/>
      <c r="B113" s="218"/>
      <c r="C113" s="249" t="s">
        <v>276</v>
      </c>
      <c r="D113" s="224"/>
      <c r="E113" s="225">
        <v>21.175000000000001</v>
      </c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192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3">
      <c r="A114" s="217"/>
      <c r="B114" s="218"/>
      <c r="C114" s="250"/>
      <c r="D114" s="243"/>
      <c r="E114" s="243"/>
      <c r="F114" s="243"/>
      <c r="G114" s="243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193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3">
      <c r="A115" s="234">
        <v>12</v>
      </c>
      <c r="B115" s="235" t="s">
        <v>277</v>
      </c>
      <c r="C115" s="246" t="s">
        <v>278</v>
      </c>
      <c r="D115" s="236" t="s">
        <v>249</v>
      </c>
      <c r="E115" s="237">
        <v>9.4499999999999993</v>
      </c>
      <c r="F115" s="238"/>
      <c r="G115" s="239">
        <f>ROUND(E115*F115,2)</f>
        <v>0</v>
      </c>
      <c r="H115" s="238"/>
      <c r="I115" s="239">
        <f>ROUND(E115*H115,2)</f>
        <v>0</v>
      </c>
      <c r="J115" s="238"/>
      <c r="K115" s="239">
        <f>ROUND(E115*J115,2)</f>
        <v>0</v>
      </c>
      <c r="L115" s="239">
        <v>21</v>
      </c>
      <c r="M115" s="239">
        <f>G115*(1+L115/100)</f>
        <v>0</v>
      </c>
      <c r="N115" s="237">
        <v>1.92</v>
      </c>
      <c r="O115" s="237">
        <f>ROUND(E115*N115,2)</f>
        <v>18.14</v>
      </c>
      <c r="P115" s="237">
        <v>0</v>
      </c>
      <c r="Q115" s="237">
        <f>ROUND(E115*P115,2)</f>
        <v>0</v>
      </c>
      <c r="R115" s="239"/>
      <c r="S115" s="239" t="s">
        <v>182</v>
      </c>
      <c r="T115" s="240" t="s">
        <v>201</v>
      </c>
      <c r="U115" s="220">
        <v>6.1440000000000002E-2</v>
      </c>
      <c r="V115" s="220">
        <f>ROUND(E115*U115,2)</f>
        <v>0.57999999999999996</v>
      </c>
      <c r="W115" s="220"/>
      <c r="X115" s="220" t="s">
        <v>184</v>
      </c>
      <c r="Y115" s="220" t="s">
        <v>185</v>
      </c>
      <c r="Z115" s="210"/>
      <c r="AA115" s="210"/>
      <c r="AB115" s="210"/>
      <c r="AC115" s="210"/>
      <c r="AD115" s="210"/>
      <c r="AE115" s="210"/>
      <c r="AF115" s="210"/>
      <c r="AG115" s="210" t="s">
        <v>186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3">
      <c r="A116" s="217"/>
      <c r="B116" s="218"/>
      <c r="C116" s="247" t="s">
        <v>273</v>
      </c>
      <c r="D116" s="241"/>
      <c r="E116" s="241"/>
      <c r="F116" s="241"/>
      <c r="G116" s="241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188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3">
      <c r="A117" s="217"/>
      <c r="B117" s="218"/>
      <c r="C117" s="248" t="s">
        <v>279</v>
      </c>
      <c r="D117" s="242"/>
      <c r="E117" s="242"/>
      <c r="F117" s="242"/>
      <c r="G117" s="242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10"/>
      <c r="AA117" s="210"/>
      <c r="AB117" s="210"/>
      <c r="AC117" s="210"/>
      <c r="AD117" s="210"/>
      <c r="AE117" s="210"/>
      <c r="AF117" s="210"/>
      <c r="AG117" s="210" t="s">
        <v>188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3">
      <c r="A118" s="217"/>
      <c r="B118" s="218"/>
      <c r="C118" s="248" t="s">
        <v>280</v>
      </c>
      <c r="D118" s="242"/>
      <c r="E118" s="242"/>
      <c r="F118" s="242"/>
      <c r="G118" s="242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188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44" t="str">
        <f>C118</f>
        <v>- úprava  ukládaného  materiálu  vlhčením,  tříděním,  promícháním  nebo  vysoušením,  příp. jiné úpravy za účelem zlepšení jeho  mech. vlastností</v>
      </c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3">
      <c r="A119" s="217"/>
      <c r="B119" s="218"/>
      <c r="C119" s="248" t="s">
        <v>473</v>
      </c>
      <c r="D119" s="242"/>
      <c r="E119" s="242"/>
      <c r="F119" s="242"/>
      <c r="G119" s="242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188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3">
      <c r="A120" s="217"/>
      <c r="B120" s="218"/>
      <c r="C120" s="248" t="s">
        <v>281</v>
      </c>
      <c r="D120" s="242"/>
      <c r="E120" s="242"/>
      <c r="F120" s="242"/>
      <c r="G120" s="242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188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3">
      <c r="A121" s="217"/>
      <c r="B121" s="218"/>
      <c r="C121" s="248" t="s">
        <v>282</v>
      </c>
      <c r="D121" s="242"/>
      <c r="E121" s="242"/>
      <c r="F121" s="242"/>
      <c r="G121" s="242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188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3">
      <c r="A122" s="217"/>
      <c r="B122" s="218"/>
      <c r="C122" s="248" t="s">
        <v>283</v>
      </c>
      <c r="D122" s="242"/>
      <c r="E122" s="242"/>
      <c r="F122" s="242"/>
      <c r="G122" s="242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188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3">
      <c r="A123" s="217"/>
      <c r="B123" s="218"/>
      <c r="C123" s="248" t="s">
        <v>284</v>
      </c>
      <c r="D123" s="242"/>
      <c r="E123" s="242"/>
      <c r="F123" s="242"/>
      <c r="G123" s="242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188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3">
      <c r="A124" s="217"/>
      <c r="B124" s="218"/>
      <c r="C124" s="248" t="s">
        <v>285</v>
      </c>
      <c r="D124" s="242"/>
      <c r="E124" s="242"/>
      <c r="F124" s="242"/>
      <c r="G124" s="242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188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3">
      <c r="A125" s="217"/>
      <c r="B125" s="218"/>
      <c r="C125" s="248" t="s">
        <v>286</v>
      </c>
      <c r="D125" s="242"/>
      <c r="E125" s="242"/>
      <c r="F125" s="242"/>
      <c r="G125" s="242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188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3">
      <c r="A126" s="217"/>
      <c r="B126" s="218"/>
      <c r="C126" s="248" t="s">
        <v>287</v>
      </c>
      <c r="D126" s="242"/>
      <c r="E126" s="242"/>
      <c r="F126" s="242"/>
      <c r="G126" s="242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188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3">
      <c r="A127" s="217"/>
      <c r="B127" s="218"/>
      <c r="C127" s="248" t="s">
        <v>288</v>
      </c>
      <c r="D127" s="242"/>
      <c r="E127" s="242"/>
      <c r="F127" s="242"/>
      <c r="G127" s="242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10"/>
      <c r="AA127" s="210"/>
      <c r="AB127" s="210"/>
      <c r="AC127" s="210"/>
      <c r="AD127" s="210"/>
      <c r="AE127" s="210"/>
      <c r="AF127" s="210"/>
      <c r="AG127" s="210" t="s">
        <v>188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3">
      <c r="A128" s="217"/>
      <c r="B128" s="218"/>
      <c r="C128" s="248" t="s">
        <v>289</v>
      </c>
      <c r="D128" s="242"/>
      <c r="E128" s="242"/>
      <c r="F128" s="242"/>
      <c r="G128" s="242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188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1" outlineLevel="3" x14ac:dyDescent="0.3">
      <c r="A129" s="217"/>
      <c r="B129" s="218"/>
      <c r="C129" s="248" t="s">
        <v>290</v>
      </c>
      <c r="D129" s="242"/>
      <c r="E129" s="242"/>
      <c r="F129" s="242"/>
      <c r="G129" s="242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10"/>
      <c r="AA129" s="210"/>
      <c r="AB129" s="210"/>
      <c r="AC129" s="210"/>
      <c r="AD129" s="210"/>
      <c r="AE129" s="210"/>
      <c r="AF129" s="210"/>
      <c r="AG129" s="210" t="s">
        <v>188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44" t="str">
        <f>C129</f>
        <v>- veškeré  pomocné konstrukce umožňující provedení  zemní konstrukce  (příjezdy,  sjezdy,  nájezdy, lešení, podpěrné konstrukce, přemostění, zpevněné plochy, zakrytí a pod.)</v>
      </c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3">
      <c r="A130" s="217"/>
      <c r="B130" s="218"/>
      <c r="C130" s="249" t="s">
        <v>291</v>
      </c>
      <c r="D130" s="224"/>
      <c r="E130" s="225">
        <v>9.4499999999999993</v>
      </c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192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3">
      <c r="A131" s="217"/>
      <c r="B131" s="218"/>
      <c r="C131" s="250"/>
      <c r="D131" s="243"/>
      <c r="E131" s="243"/>
      <c r="F131" s="243"/>
      <c r="G131" s="243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10"/>
      <c r="AA131" s="210"/>
      <c r="AB131" s="210"/>
      <c r="AC131" s="210"/>
      <c r="AD131" s="210"/>
      <c r="AE131" s="210"/>
      <c r="AF131" s="210"/>
      <c r="AG131" s="210" t="s">
        <v>193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3">
      <c r="A132" s="234">
        <v>13</v>
      </c>
      <c r="B132" s="235" t="s">
        <v>292</v>
      </c>
      <c r="C132" s="246" t="s">
        <v>293</v>
      </c>
      <c r="D132" s="236" t="s">
        <v>294</v>
      </c>
      <c r="E132" s="237">
        <v>4931.3339999999998</v>
      </c>
      <c r="F132" s="238"/>
      <c r="G132" s="239">
        <f>ROUND(E132*F132,2)</f>
        <v>0</v>
      </c>
      <c r="H132" s="238"/>
      <c r="I132" s="239">
        <f>ROUND(E132*H132,2)</f>
        <v>0</v>
      </c>
      <c r="J132" s="238"/>
      <c r="K132" s="239">
        <f>ROUND(E132*J132,2)</f>
        <v>0</v>
      </c>
      <c r="L132" s="239">
        <v>21</v>
      </c>
      <c r="M132" s="239">
        <f>G132*(1+L132/100)</f>
        <v>0</v>
      </c>
      <c r="N132" s="237">
        <v>0</v>
      </c>
      <c r="O132" s="237">
        <f>ROUND(E132*N132,2)</f>
        <v>0</v>
      </c>
      <c r="P132" s="237">
        <v>0</v>
      </c>
      <c r="Q132" s="237">
        <f>ROUND(E132*P132,2)</f>
        <v>0</v>
      </c>
      <c r="R132" s="239"/>
      <c r="S132" s="239" t="s">
        <v>182</v>
      </c>
      <c r="T132" s="240" t="s">
        <v>201</v>
      </c>
      <c r="U132" s="220">
        <v>0</v>
      </c>
      <c r="V132" s="220">
        <f>ROUND(E132*U132,2)</f>
        <v>0</v>
      </c>
      <c r="W132" s="220"/>
      <c r="X132" s="220" t="s">
        <v>184</v>
      </c>
      <c r="Y132" s="220" t="s">
        <v>185</v>
      </c>
      <c r="Z132" s="210"/>
      <c r="AA132" s="210"/>
      <c r="AB132" s="210"/>
      <c r="AC132" s="210"/>
      <c r="AD132" s="210"/>
      <c r="AE132" s="210"/>
      <c r="AF132" s="210"/>
      <c r="AG132" s="210" t="s">
        <v>186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3">
      <c r="A133" s="217"/>
      <c r="B133" s="218"/>
      <c r="C133" s="247" t="s">
        <v>295</v>
      </c>
      <c r="D133" s="241"/>
      <c r="E133" s="241"/>
      <c r="F133" s="241"/>
      <c r="G133" s="241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188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3">
      <c r="A134" s="217"/>
      <c r="B134" s="218"/>
      <c r="C134" s="249" t="s">
        <v>296</v>
      </c>
      <c r="D134" s="224"/>
      <c r="E134" s="225">
        <v>2725.7040000000002</v>
      </c>
      <c r="F134" s="220"/>
      <c r="G134" s="220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10"/>
      <c r="AA134" s="210"/>
      <c r="AB134" s="210"/>
      <c r="AC134" s="210"/>
      <c r="AD134" s="210"/>
      <c r="AE134" s="210"/>
      <c r="AF134" s="210"/>
      <c r="AG134" s="210" t="s">
        <v>192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3">
      <c r="A135" s="217"/>
      <c r="B135" s="218"/>
      <c r="C135" s="249" t="s">
        <v>297</v>
      </c>
      <c r="D135" s="224"/>
      <c r="E135" s="225">
        <v>500.25599999999997</v>
      </c>
      <c r="F135" s="220"/>
      <c r="G135" s="220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192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3">
      <c r="A136" s="217"/>
      <c r="B136" s="218"/>
      <c r="C136" s="249" t="s">
        <v>298</v>
      </c>
      <c r="D136" s="224"/>
      <c r="E136" s="225">
        <v>14.256</v>
      </c>
      <c r="F136" s="220"/>
      <c r="G136" s="220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10"/>
      <c r="AA136" s="210"/>
      <c r="AB136" s="210"/>
      <c r="AC136" s="210"/>
      <c r="AD136" s="210"/>
      <c r="AE136" s="210"/>
      <c r="AF136" s="210"/>
      <c r="AG136" s="210" t="s">
        <v>192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3">
      <c r="A137" s="217"/>
      <c r="B137" s="218"/>
      <c r="C137" s="249" t="s">
        <v>299</v>
      </c>
      <c r="D137" s="224"/>
      <c r="E137" s="225">
        <v>330.91199999999998</v>
      </c>
      <c r="F137" s="220"/>
      <c r="G137" s="220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10"/>
      <c r="AA137" s="210"/>
      <c r="AB137" s="210"/>
      <c r="AC137" s="210"/>
      <c r="AD137" s="210"/>
      <c r="AE137" s="210"/>
      <c r="AF137" s="210"/>
      <c r="AG137" s="210" t="s">
        <v>192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3">
      <c r="A138" s="217"/>
      <c r="B138" s="218"/>
      <c r="C138" s="249" t="s">
        <v>300</v>
      </c>
      <c r="D138" s="224"/>
      <c r="E138" s="225">
        <v>28.08</v>
      </c>
      <c r="F138" s="220"/>
      <c r="G138" s="220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10"/>
      <c r="AA138" s="210"/>
      <c r="AB138" s="210"/>
      <c r="AC138" s="210"/>
      <c r="AD138" s="210"/>
      <c r="AE138" s="210"/>
      <c r="AF138" s="210"/>
      <c r="AG138" s="210" t="s">
        <v>192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3">
      <c r="A139" s="217"/>
      <c r="B139" s="218"/>
      <c r="C139" s="249" t="s">
        <v>301</v>
      </c>
      <c r="D139" s="224"/>
      <c r="E139" s="225">
        <v>785.91600000000005</v>
      </c>
      <c r="F139" s="220"/>
      <c r="G139" s="220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10"/>
      <c r="AA139" s="210"/>
      <c r="AB139" s="210"/>
      <c r="AC139" s="210"/>
      <c r="AD139" s="210"/>
      <c r="AE139" s="210"/>
      <c r="AF139" s="210"/>
      <c r="AG139" s="210" t="s">
        <v>192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3">
      <c r="A140" s="217"/>
      <c r="B140" s="218"/>
      <c r="C140" s="249" t="s">
        <v>302</v>
      </c>
      <c r="D140" s="224"/>
      <c r="E140" s="225">
        <v>289.38</v>
      </c>
      <c r="F140" s="220"/>
      <c r="G140" s="220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192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3">
      <c r="A141" s="217"/>
      <c r="B141" s="218"/>
      <c r="C141" s="249" t="s">
        <v>303</v>
      </c>
      <c r="D141" s="224"/>
      <c r="E141" s="225">
        <v>256.83</v>
      </c>
      <c r="F141" s="220"/>
      <c r="G141" s="220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192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3">
      <c r="A142" s="217"/>
      <c r="B142" s="218"/>
      <c r="C142" s="250"/>
      <c r="D142" s="243"/>
      <c r="E142" s="243"/>
      <c r="F142" s="243"/>
      <c r="G142" s="243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193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3">
      <c r="A143" s="234">
        <v>14</v>
      </c>
      <c r="B143" s="235" t="s">
        <v>304</v>
      </c>
      <c r="C143" s="246" t="s">
        <v>305</v>
      </c>
      <c r="D143" s="236" t="s">
        <v>294</v>
      </c>
      <c r="E143" s="237">
        <v>1605.9749999999999</v>
      </c>
      <c r="F143" s="238"/>
      <c r="G143" s="239">
        <f>ROUND(E143*F143,2)</f>
        <v>0</v>
      </c>
      <c r="H143" s="238"/>
      <c r="I143" s="239">
        <f>ROUND(E143*H143,2)</f>
        <v>0</v>
      </c>
      <c r="J143" s="238"/>
      <c r="K143" s="239">
        <f>ROUND(E143*J143,2)</f>
        <v>0</v>
      </c>
      <c r="L143" s="239">
        <v>21</v>
      </c>
      <c r="M143" s="239">
        <f>G143*(1+L143/100)</f>
        <v>0</v>
      </c>
      <c r="N143" s="237">
        <v>0</v>
      </c>
      <c r="O143" s="237">
        <f>ROUND(E143*N143,2)</f>
        <v>0</v>
      </c>
      <c r="P143" s="237">
        <v>0</v>
      </c>
      <c r="Q143" s="237">
        <f>ROUND(E143*P143,2)</f>
        <v>0</v>
      </c>
      <c r="R143" s="239"/>
      <c r="S143" s="239" t="s">
        <v>182</v>
      </c>
      <c r="T143" s="240" t="s">
        <v>201</v>
      </c>
      <c r="U143" s="220">
        <v>0</v>
      </c>
      <c r="V143" s="220">
        <f>ROUND(E143*U143,2)</f>
        <v>0</v>
      </c>
      <c r="W143" s="220"/>
      <c r="X143" s="220" t="s">
        <v>184</v>
      </c>
      <c r="Y143" s="220" t="s">
        <v>185</v>
      </c>
      <c r="Z143" s="210"/>
      <c r="AA143" s="210"/>
      <c r="AB143" s="210"/>
      <c r="AC143" s="210"/>
      <c r="AD143" s="210"/>
      <c r="AE143" s="210"/>
      <c r="AF143" s="210"/>
      <c r="AG143" s="210" t="s">
        <v>186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3">
      <c r="A144" s="217"/>
      <c r="B144" s="218"/>
      <c r="C144" s="247" t="s">
        <v>273</v>
      </c>
      <c r="D144" s="241"/>
      <c r="E144" s="241"/>
      <c r="F144" s="241"/>
      <c r="G144" s="241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10"/>
      <c r="AA144" s="210"/>
      <c r="AB144" s="210"/>
      <c r="AC144" s="210"/>
      <c r="AD144" s="210"/>
      <c r="AE144" s="210"/>
      <c r="AF144" s="210"/>
      <c r="AG144" s="210" t="s">
        <v>188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3">
      <c r="A145" s="217"/>
      <c r="B145" s="218"/>
      <c r="C145" s="248" t="s">
        <v>306</v>
      </c>
      <c r="D145" s="242"/>
      <c r="E145" s="242"/>
      <c r="F145" s="242"/>
      <c r="G145" s="242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10"/>
      <c r="AA145" s="210"/>
      <c r="AB145" s="210"/>
      <c r="AC145" s="210"/>
      <c r="AD145" s="210"/>
      <c r="AE145" s="210"/>
      <c r="AF145" s="210"/>
      <c r="AG145" s="210" t="s">
        <v>188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3">
      <c r="A146" s="217"/>
      <c r="B146" s="218"/>
      <c r="C146" s="248" t="s">
        <v>307</v>
      </c>
      <c r="D146" s="242"/>
      <c r="E146" s="242"/>
      <c r="F146" s="242"/>
      <c r="G146" s="242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188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3">
      <c r="A147" s="217"/>
      <c r="B147" s="218"/>
      <c r="C147" s="249" t="s">
        <v>308</v>
      </c>
      <c r="D147" s="224"/>
      <c r="E147" s="225">
        <v>1605.9749999999999</v>
      </c>
      <c r="F147" s="220"/>
      <c r="G147" s="220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10"/>
      <c r="AA147" s="210"/>
      <c r="AB147" s="210"/>
      <c r="AC147" s="210"/>
      <c r="AD147" s="210"/>
      <c r="AE147" s="210"/>
      <c r="AF147" s="210"/>
      <c r="AG147" s="210" t="s">
        <v>192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3">
      <c r="A148" s="217"/>
      <c r="B148" s="218"/>
      <c r="C148" s="250"/>
      <c r="D148" s="243"/>
      <c r="E148" s="243"/>
      <c r="F148" s="243"/>
      <c r="G148" s="243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10"/>
      <c r="AA148" s="210"/>
      <c r="AB148" s="210"/>
      <c r="AC148" s="210"/>
      <c r="AD148" s="210"/>
      <c r="AE148" s="210"/>
      <c r="AF148" s="210"/>
      <c r="AG148" s="210" t="s">
        <v>193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3">
      <c r="A149" s="234">
        <v>15</v>
      </c>
      <c r="B149" s="235" t="s">
        <v>309</v>
      </c>
      <c r="C149" s="246" t="s">
        <v>310</v>
      </c>
      <c r="D149" s="236" t="s">
        <v>294</v>
      </c>
      <c r="E149" s="237">
        <v>1605.9749999999999</v>
      </c>
      <c r="F149" s="238"/>
      <c r="G149" s="239">
        <f>ROUND(E149*F149,2)</f>
        <v>0</v>
      </c>
      <c r="H149" s="238"/>
      <c r="I149" s="239">
        <f>ROUND(E149*H149,2)</f>
        <v>0</v>
      </c>
      <c r="J149" s="238"/>
      <c r="K149" s="239">
        <f>ROUND(E149*J149,2)</f>
        <v>0</v>
      </c>
      <c r="L149" s="239">
        <v>21</v>
      </c>
      <c r="M149" s="239">
        <f>G149*(1+L149/100)</f>
        <v>0</v>
      </c>
      <c r="N149" s="237">
        <v>3.0000000000000001E-5</v>
      </c>
      <c r="O149" s="237">
        <f>ROUND(E149*N149,2)</f>
        <v>0.05</v>
      </c>
      <c r="P149" s="237">
        <v>0</v>
      </c>
      <c r="Q149" s="237">
        <f>ROUND(E149*P149,2)</f>
        <v>0</v>
      </c>
      <c r="R149" s="239"/>
      <c r="S149" s="239" t="s">
        <v>182</v>
      </c>
      <c r="T149" s="240" t="s">
        <v>201</v>
      </c>
      <c r="U149" s="220">
        <v>0</v>
      </c>
      <c r="V149" s="220">
        <f>ROUND(E149*U149,2)</f>
        <v>0</v>
      </c>
      <c r="W149" s="220"/>
      <c r="X149" s="220" t="s">
        <v>184</v>
      </c>
      <c r="Y149" s="220" t="s">
        <v>185</v>
      </c>
      <c r="Z149" s="210"/>
      <c r="AA149" s="210"/>
      <c r="AB149" s="210"/>
      <c r="AC149" s="210"/>
      <c r="AD149" s="210"/>
      <c r="AE149" s="210"/>
      <c r="AF149" s="210"/>
      <c r="AG149" s="210" t="s">
        <v>186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3">
      <c r="A150" s="217"/>
      <c r="B150" s="218"/>
      <c r="C150" s="247" t="s">
        <v>311</v>
      </c>
      <c r="D150" s="241"/>
      <c r="E150" s="241"/>
      <c r="F150" s="241"/>
      <c r="G150" s="241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10"/>
      <c r="AA150" s="210"/>
      <c r="AB150" s="210"/>
      <c r="AC150" s="210"/>
      <c r="AD150" s="210"/>
      <c r="AE150" s="210"/>
      <c r="AF150" s="210"/>
      <c r="AG150" s="210" t="s">
        <v>188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44" t="str">
        <f>C150</f>
        <v>Zahrnuje dodání předepsané travní směsi, její výsev na ornici, zalévání, první pokosení, to vše bez ohledu na sklon terénu</v>
      </c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3">
      <c r="A151" s="217"/>
      <c r="B151" s="218"/>
      <c r="C151" s="249" t="s">
        <v>312</v>
      </c>
      <c r="D151" s="224"/>
      <c r="E151" s="225">
        <v>1605.9749999999999</v>
      </c>
      <c r="F151" s="220"/>
      <c r="G151" s="22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10"/>
      <c r="AA151" s="210"/>
      <c r="AB151" s="210"/>
      <c r="AC151" s="210"/>
      <c r="AD151" s="210"/>
      <c r="AE151" s="210"/>
      <c r="AF151" s="210"/>
      <c r="AG151" s="210" t="s">
        <v>192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3">
      <c r="A152" s="217"/>
      <c r="B152" s="218"/>
      <c r="C152" s="250"/>
      <c r="D152" s="243"/>
      <c r="E152" s="243"/>
      <c r="F152" s="243"/>
      <c r="G152" s="243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10"/>
      <c r="AA152" s="210"/>
      <c r="AB152" s="210"/>
      <c r="AC152" s="210"/>
      <c r="AD152" s="210"/>
      <c r="AE152" s="210"/>
      <c r="AF152" s="210"/>
      <c r="AG152" s="210" t="s">
        <v>193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3">
      <c r="A153" s="234">
        <v>16</v>
      </c>
      <c r="B153" s="235" t="s">
        <v>247</v>
      </c>
      <c r="C153" s="246" t="s">
        <v>248</v>
      </c>
      <c r="D153" s="236" t="s">
        <v>313</v>
      </c>
      <c r="E153" s="237">
        <v>22</v>
      </c>
      <c r="F153" s="238"/>
      <c r="G153" s="239">
        <f>ROUND(E153*F153,2)</f>
        <v>0</v>
      </c>
      <c r="H153" s="238"/>
      <c r="I153" s="239">
        <f>ROUND(E153*H153,2)</f>
        <v>0</v>
      </c>
      <c r="J153" s="238"/>
      <c r="K153" s="239">
        <f>ROUND(E153*J153,2)</f>
        <v>0</v>
      </c>
      <c r="L153" s="239">
        <v>21</v>
      </c>
      <c r="M153" s="239">
        <f>G153*(1+L153/100)</f>
        <v>0</v>
      </c>
      <c r="N153" s="237">
        <v>0</v>
      </c>
      <c r="O153" s="237">
        <f>ROUND(E153*N153,2)</f>
        <v>0</v>
      </c>
      <c r="P153" s="237">
        <v>0</v>
      </c>
      <c r="Q153" s="237">
        <f>ROUND(E153*P153,2)</f>
        <v>0</v>
      </c>
      <c r="R153" s="239"/>
      <c r="S153" s="239" t="s">
        <v>182</v>
      </c>
      <c r="T153" s="240" t="s">
        <v>250</v>
      </c>
      <c r="U153" s="220">
        <v>0</v>
      </c>
      <c r="V153" s="220">
        <f>ROUND(E153*U153,2)</f>
        <v>0</v>
      </c>
      <c r="W153" s="220"/>
      <c r="X153" s="220" t="s">
        <v>314</v>
      </c>
      <c r="Y153" s="220" t="s">
        <v>185</v>
      </c>
      <c r="Z153" s="210"/>
      <c r="AA153" s="210"/>
      <c r="AB153" s="210"/>
      <c r="AC153" s="210"/>
      <c r="AD153" s="210"/>
      <c r="AE153" s="210"/>
      <c r="AF153" s="210"/>
      <c r="AG153" s="210" t="s">
        <v>315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3">
      <c r="A154" s="217"/>
      <c r="B154" s="218"/>
      <c r="C154" s="247" t="s">
        <v>316</v>
      </c>
      <c r="D154" s="241"/>
      <c r="E154" s="241"/>
      <c r="F154" s="241"/>
      <c r="G154" s="241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188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3">
      <c r="A155" s="217"/>
      <c r="B155" s="218"/>
      <c r="C155" s="249" t="s">
        <v>317</v>
      </c>
      <c r="D155" s="224"/>
      <c r="E155" s="225">
        <v>2</v>
      </c>
      <c r="F155" s="220"/>
      <c r="G155" s="220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10"/>
      <c r="AA155" s="210"/>
      <c r="AB155" s="210"/>
      <c r="AC155" s="210"/>
      <c r="AD155" s="210"/>
      <c r="AE155" s="210"/>
      <c r="AF155" s="210"/>
      <c r="AG155" s="210" t="s">
        <v>192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3">
      <c r="A156" s="217"/>
      <c r="B156" s="218"/>
      <c r="C156" s="249" t="s">
        <v>318</v>
      </c>
      <c r="D156" s="224"/>
      <c r="E156" s="225">
        <v>20</v>
      </c>
      <c r="F156" s="220"/>
      <c r="G156" s="220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10"/>
      <c r="AA156" s="210"/>
      <c r="AB156" s="210"/>
      <c r="AC156" s="210"/>
      <c r="AD156" s="210"/>
      <c r="AE156" s="210"/>
      <c r="AF156" s="210"/>
      <c r="AG156" s="210" t="s">
        <v>192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3">
      <c r="A157" s="217"/>
      <c r="B157" s="218"/>
      <c r="C157" s="250"/>
      <c r="D157" s="243"/>
      <c r="E157" s="243"/>
      <c r="F157" s="243"/>
      <c r="G157" s="243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10"/>
      <c r="AA157" s="210"/>
      <c r="AB157" s="210"/>
      <c r="AC157" s="210"/>
      <c r="AD157" s="210"/>
      <c r="AE157" s="210"/>
      <c r="AF157" s="210"/>
      <c r="AG157" s="210" t="s">
        <v>193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x14ac:dyDescent="0.3">
      <c r="A158" s="227" t="s">
        <v>177</v>
      </c>
      <c r="B158" s="228" t="s">
        <v>59</v>
      </c>
      <c r="C158" s="245" t="s">
        <v>110</v>
      </c>
      <c r="D158" s="229"/>
      <c r="E158" s="230"/>
      <c r="F158" s="231"/>
      <c r="G158" s="231">
        <f>SUMIF(AG159:AG183,"&lt;&gt;NOR",G159:G183)</f>
        <v>0</v>
      </c>
      <c r="H158" s="231"/>
      <c r="I158" s="231">
        <f>SUM(I159:I183)</f>
        <v>0</v>
      </c>
      <c r="J158" s="231"/>
      <c r="K158" s="231">
        <f>SUM(K159:K183)</f>
        <v>0</v>
      </c>
      <c r="L158" s="231"/>
      <c r="M158" s="231">
        <f>SUM(M159:M183)</f>
        <v>0</v>
      </c>
      <c r="N158" s="230"/>
      <c r="O158" s="230">
        <f>SUM(O159:O183)</f>
        <v>216.98000000000002</v>
      </c>
      <c r="P158" s="230"/>
      <c r="Q158" s="230">
        <f>SUM(Q159:Q183)</f>
        <v>0</v>
      </c>
      <c r="R158" s="231"/>
      <c r="S158" s="231"/>
      <c r="T158" s="232"/>
      <c r="U158" s="226"/>
      <c r="V158" s="226">
        <f>SUM(V159:V183)</f>
        <v>6.91</v>
      </c>
      <c r="W158" s="226"/>
      <c r="X158" s="226"/>
      <c r="Y158" s="226"/>
      <c r="AG158" t="s">
        <v>178</v>
      </c>
    </row>
    <row r="159" spans="1:60" outlineLevel="1" x14ac:dyDescent="0.3">
      <c r="A159" s="234">
        <v>17</v>
      </c>
      <c r="B159" s="235" t="s">
        <v>319</v>
      </c>
      <c r="C159" s="246" t="s">
        <v>320</v>
      </c>
      <c r="D159" s="236" t="s">
        <v>181</v>
      </c>
      <c r="E159" s="237">
        <v>4641.9539999999997</v>
      </c>
      <c r="F159" s="238"/>
      <c r="G159" s="239">
        <f>ROUND(E159*F159,2)</f>
        <v>0</v>
      </c>
      <c r="H159" s="238"/>
      <c r="I159" s="239">
        <f>ROUND(E159*H159,2)</f>
        <v>0</v>
      </c>
      <c r="J159" s="238"/>
      <c r="K159" s="239">
        <f>ROUND(E159*J159,2)</f>
        <v>0</v>
      </c>
      <c r="L159" s="239">
        <v>21</v>
      </c>
      <c r="M159" s="239">
        <f>G159*(1+L159/100)</f>
        <v>0</v>
      </c>
      <c r="N159" s="237">
        <v>0</v>
      </c>
      <c r="O159" s="237">
        <f>ROUND(E159*N159,2)</f>
        <v>0</v>
      </c>
      <c r="P159" s="237">
        <v>0</v>
      </c>
      <c r="Q159" s="237">
        <f>ROUND(E159*P159,2)</f>
        <v>0</v>
      </c>
      <c r="R159" s="239"/>
      <c r="S159" s="239" t="s">
        <v>182</v>
      </c>
      <c r="T159" s="240" t="s">
        <v>197</v>
      </c>
      <c r="U159" s="220">
        <v>0</v>
      </c>
      <c r="V159" s="220">
        <f>ROUND(E159*U159,2)</f>
        <v>0</v>
      </c>
      <c r="W159" s="220"/>
      <c r="X159" s="220" t="s">
        <v>184</v>
      </c>
      <c r="Y159" s="220" t="s">
        <v>185</v>
      </c>
      <c r="Z159" s="210"/>
      <c r="AA159" s="210"/>
      <c r="AB159" s="210"/>
      <c r="AC159" s="210"/>
      <c r="AD159" s="210"/>
      <c r="AE159" s="210"/>
      <c r="AF159" s="210"/>
      <c r="AG159" s="210" t="s">
        <v>186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3">
      <c r="A160" s="217"/>
      <c r="B160" s="218"/>
      <c r="C160" s="249" t="s">
        <v>296</v>
      </c>
      <c r="D160" s="224"/>
      <c r="E160" s="225">
        <v>2725.7040000000002</v>
      </c>
      <c r="F160" s="220"/>
      <c r="G160" s="220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10"/>
      <c r="AA160" s="210"/>
      <c r="AB160" s="210"/>
      <c r="AC160" s="210"/>
      <c r="AD160" s="210"/>
      <c r="AE160" s="210"/>
      <c r="AF160" s="210"/>
      <c r="AG160" s="210" t="s">
        <v>192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3">
      <c r="A161" s="217"/>
      <c r="B161" s="218"/>
      <c r="C161" s="249" t="s">
        <v>297</v>
      </c>
      <c r="D161" s="224"/>
      <c r="E161" s="225">
        <v>500.25599999999997</v>
      </c>
      <c r="F161" s="220"/>
      <c r="G161" s="220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10"/>
      <c r="AA161" s="210"/>
      <c r="AB161" s="210"/>
      <c r="AC161" s="210"/>
      <c r="AD161" s="210"/>
      <c r="AE161" s="210"/>
      <c r="AF161" s="210"/>
      <c r="AG161" s="210" t="s">
        <v>192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3">
      <c r="A162" s="217"/>
      <c r="B162" s="218"/>
      <c r="C162" s="249" t="s">
        <v>298</v>
      </c>
      <c r="D162" s="224"/>
      <c r="E162" s="225">
        <v>14.256</v>
      </c>
      <c r="F162" s="220"/>
      <c r="G162" s="220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10"/>
      <c r="AA162" s="210"/>
      <c r="AB162" s="210"/>
      <c r="AC162" s="210"/>
      <c r="AD162" s="210"/>
      <c r="AE162" s="210"/>
      <c r="AF162" s="210"/>
      <c r="AG162" s="210" t="s">
        <v>192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3">
      <c r="A163" s="217"/>
      <c r="B163" s="218"/>
      <c r="C163" s="249" t="s">
        <v>299</v>
      </c>
      <c r="D163" s="224"/>
      <c r="E163" s="225">
        <v>330.91199999999998</v>
      </c>
      <c r="F163" s="220"/>
      <c r="G163" s="220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10"/>
      <c r="AA163" s="210"/>
      <c r="AB163" s="210"/>
      <c r="AC163" s="210"/>
      <c r="AD163" s="210"/>
      <c r="AE163" s="210"/>
      <c r="AF163" s="210"/>
      <c r="AG163" s="210" t="s">
        <v>192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3">
      <c r="A164" s="217"/>
      <c r="B164" s="218"/>
      <c r="C164" s="249" t="s">
        <v>300</v>
      </c>
      <c r="D164" s="224"/>
      <c r="E164" s="225">
        <v>28.08</v>
      </c>
      <c r="F164" s="220"/>
      <c r="G164" s="220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10"/>
      <c r="AA164" s="210"/>
      <c r="AB164" s="210"/>
      <c r="AC164" s="210"/>
      <c r="AD164" s="210"/>
      <c r="AE164" s="210"/>
      <c r="AF164" s="210"/>
      <c r="AG164" s="210" t="s">
        <v>192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3">
      <c r="A165" s="217"/>
      <c r="B165" s="218"/>
      <c r="C165" s="249" t="s">
        <v>301</v>
      </c>
      <c r="D165" s="224"/>
      <c r="E165" s="225">
        <v>785.91600000000005</v>
      </c>
      <c r="F165" s="220"/>
      <c r="G165" s="220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10"/>
      <c r="AA165" s="210"/>
      <c r="AB165" s="210"/>
      <c r="AC165" s="210"/>
      <c r="AD165" s="210"/>
      <c r="AE165" s="210"/>
      <c r="AF165" s="210"/>
      <c r="AG165" s="210" t="s">
        <v>192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3">
      <c r="A166" s="217"/>
      <c r="B166" s="218"/>
      <c r="C166" s="249" t="s">
        <v>303</v>
      </c>
      <c r="D166" s="224"/>
      <c r="E166" s="225">
        <v>256.83</v>
      </c>
      <c r="F166" s="220"/>
      <c r="G166" s="220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10"/>
      <c r="AA166" s="210"/>
      <c r="AB166" s="210"/>
      <c r="AC166" s="210"/>
      <c r="AD166" s="210"/>
      <c r="AE166" s="210"/>
      <c r="AF166" s="210"/>
      <c r="AG166" s="210" t="s">
        <v>192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3">
      <c r="A167" s="217"/>
      <c r="B167" s="218"/>
      <c r="C167" s="250"/>
      <c r="D167" s="243"/>
      <c r="E167" s="243"/>
      <c r="F167" s="243"/>
      <c r="G167" s="243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10"/>
      <c r="AA167" s="210"/>
      <c r="AB167" s="210"/>
      <c r="AC167" s="210"/>
      <c r="AD167" s="210"/>
      <c r="AE167" s="210"/>
      <c r="AF167" s="210"/>
      <c r="AG167" s="210" t="s">
        <v>193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3">
      <c r="A168" s="234">
        <v>18</v>
      </c>
      <c r="B168" s="235" t="s">
        <v>321</v>
      </c>
      <c r="C168" s="246" t="s">
        <v>322</v>
      </c>
      <c r="D168" s="236" t="s">
        <v>294</v>
      </c>
      <c r="E168" s="237">
        <v>844.07399999999996</v>
      </c>
      <c r="F168" s="238"/>
      <c r="G168" s="239">
        <f>ROUND(E168*F168,2)</f>
        <v>0</v>
      </c>
      <c r="H168" s="238"/>
      <c r="I168" s="239">
        <f>ROUND(E168*H168,2)</f>
        <v>0</v>
      </c>
      <c r="J168" s="238"/>
      <c r="K168" s="239">
        <f>ROUND(E168*J168,2)</f>
        <v>0</v>
      </c>
      <c r="L168" s="239">
        <v>21</v>
      </c>
      <c r="M168" s="239">
        <f>G168*(1+L168/100)</f>
        <v>0</v>
      </c>
      <c r="N168" s="237">
        <v>7.3999999999999999E-4</v>
      </c>
      <c r="O168" s="237">
        <f>ROUND(E168*N168,2)</f>
        <v>0.62</v>
      </c>
      <c r="P168" s="237">
        <v>0</v>
      </c>
      <c r="Q168" s="237">
        <f>ROUND(E168*P168,2)</f>
        <v>0</v>
      </c>
      <c r="R168" s="239"/>
      <c r="S168" s="239" t="s">
        <v>182</v>
      </c>
      <c r="T168" s="240" t="s">
        <v>201</v>
      </c>
      <c r="U168" s="220">
        <v>0</v>
      </c>
      <c r="V168" s="220">
        <f>ROUND(E168*U168,2)</f>
        <v>0</v>
      </c>
      <c r="W168" s="220"/>
      <c r="X168" s="220" t="s">
        <v>184</v>
      </c>
      <c r="Y168" s="220" t="s">
        <v>185</v>
      </c>
      <c r="Z168" s="210"/>
      <c r="AA168" s="210"/>
      <c r="AB168" s="210"/>
      <c r="AC168" s="210"/>
      <c r="AD168" s="210"/>
      <c r="AE168" s="210"/>
      <c r="AF168" s="210"/>
      <c r="AG168" s="210" t="s">
        <v>186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3">
      <c r="A169" s="217"/>
      <c r="B169" s="218"/>
      <c r="C169" s="247" t="s">
        <v>323</v>
      </c>
      <c r="D169" s="241"/>
      <c r="E169" s="241"/>
      <c r="F169" s="241"/>
      <c r="G169" s="241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10"/>
      <c r="AA169" s="210"/>
      <c r="AB169" s="210"/>
      <c r="AC169" s="210"/>
      <c r="AD169" s="210"/>
      <c r="AE169" s="210"/>
      <c r="AF169" s="210"/>
      <c r="AG169" s="210" t="s">
        <v>188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44" t="str">
        <f>C169</f>
        <v>položka zahrnuje dodávku předepsané geotextilie, mimostaveništní a vnitrostaveništní dopravu a její uložení včetně potřebných přesahů</v>
      </c>
      <c r="BB169" s="210"/>
      <c r="BC169" s="210"/>
      <c r="BD169" s="210"/>
      <c r="BE169" s="210"/>
      <c r="BF169" s="210"/>
      <c r="BG169" s="210"/>
      <c r="BH169" s="210"/>
    </row>
    <row r="170" spans="1:60" ht="20.6" outlineLevel="2" x14ac:dyDescent="0.3">
      <c r="A170" s="217"/>
      <c r="B170" s="218"/>
      <c r="C170" s="249" t="s">
        <v>324</v>
      </c>
      <c r="D170" s="224"/>
      <c r="E170" s="225">
        <v>844.07399999999996</v>
      </c>
      <c r="F170" s="220"/>
      <c r="G170" s="22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10"/>
      <c r="AA170" s="210"/>
      <c r="AB170" s="210"/>
      <c r="AC170" s="210"/>
      <c r="AD170" s="210"/>
      <c r="AE170" s="210"/>
      <c r="AF170" s="210"/>
      <c r="AG170" s="210" t="s">
        <v>192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3">
      <c r="A171" s="217"/>
      <c r="B171" s="218"/>
      <c r="C171" s="250"/>
      <c r="D171" s="243"/>
      <c r="E171" s="243"/>
      <c r="F171" s="243"/>
      <c r="G171" s="243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10"/>
      <c r="AA171" s="210"/>
      <c r="AB171" s="210"/>
      <c r="AC171" s="210"/>
      <c r="AD171" s="210"/>
      <c r="AE171" s="210"/>
      <c r="AF171" s="210"/>
      <c r="AG171" s="210" t="s">
        <v>193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3">
      <c r="A172" s="234">
        <v>19</v>
      </c>
      <c r="B172" s="235" t="s">
        <v>325</v>
      </c>
      <c r="C172" s="246" t="s">
        <v>326</v>
      </c>
      <c r="D172" s="236" t="s">
        <v>327</v>
      </c>
      <c r="E172" s="237">
        <v>468.93</v>
      </c>
      <c r="F172" s="238"/>
      <c r="G172" s="239">
        <f>ROUND(E172*F172,2)</f>
        <v>0</v>
      </c>
      <c r="H172" s="238"/>
      <c r="I172" s="239">
        <f>ROUND(E172*H172,2)</f>
        <v>0</v>
      </c>
      <c r="J172" s="238"/>
      <c r="K172" s="239">
        <f>ROUND(E172*J172,2)</f>
        <v>0</v>
      </c>
      <c r="L172" s="239">
        <v>21</v>
      </c>
      <c r="M172" s="239">
        <f>G172*(1+L172/100)</f>
        <v>0</v>
      </c>
      <c r="N172" s="237">
        <v>0.46139999999999998</v>
      </c>
      <c r="O172" s="237">
        <f>ROUND(E172*N172,2)</f>
        <v>216.36</v>
      </c>
      <c r="P172" s="237">
        <v>0</v>
      </c>
      <c r="Q172" s="237">
        <f>ROUND(E172*P172,2)</f>
        <v>0</v>
      </c>
      <c r="R172" s="239"/>
      <c r="S172" s="239" t="s">
        <v>182</v>
      </c>
      <c r="T172" s="240" t="s">
        <v>201</v>
      </c>
      <c r="U172" s="220">
        <v>1.474E-2</v>
      </c>
      <c r="V172" s="220">
        <f>ROUND(E172*U172,2)</f>
        <v>6.91</v>
      </c>
      <c r="W172" s="220"/>
      <c r="X172" s="220" t="s">
        <v>184</v>
      </c>
      <c r="Y172" s="220" t="s">
        <v>185</v>
      </c>
      <c r="Z172" s="210"/>
      <c r="AA172" s="210"/>
      <c r="AB172" s="210"/>
      <c r="AC172" s="210"/>
      <c r="AD172" s="210"/>
      <c r="AE172" s="210"/>
      <c r="AF172" s="210"/>
      <c r="AG172" s="210" t="s">
        <v>186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3">
      <c r="A173" s="217"/>
      <c r="B173" s="218"/>
      <c r="C173" s="247" t="s">
        <v>328</v>
      </c>
      <c r="D173" s="241"/>
      <c r="E173" s="241"/>
      <c r="F173" s="241"/>
      <c r="G173" s="241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10"/>
      <c r="AA173" s="210"/>
      <c r="AB173" s="210"/>
      <c r="AC173" s="210"/>
      <c r="AD173" s="210"/>
      <c r="AE173" s="210"/>
      <c r="AF173" s="210"/>
      <c r="AG173" s="210" t="s">
        <v>188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ht="21" outlineLevel="3" x14ac:dyDescent="0.3">
      <c r="A174" s="217"/>
      <c r="B174" s="218"/>
      <c r="C174" s="248" t="s">
        <v>329</v>
      </c>
      <c r="D174" s="242"/>
      <c r="E174" s="242"/>
      <c r="F174" s="242"/>
      <c r="G174" s="242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10"/>
      <c r="AA174" s="210"/>
      <c r="AB174" s="210"/>
      <c r="AC174" s="210"/>
      <c r="AD174" s="210"/>
      <c r="AE174" s="210"/>
      <c r="AF174" s="210"/>
      <c r="AG174" s="210" t="s">
        <v>188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44" t="str">
        <f>C174</f>
        <v>- výkop rýhy předepsaného tvaru v dané třídě těžitelnosti, výplň, zásyp trativodu včetně dopravy, uložení přebytečného materiálu, dodávky předepsaného materiálu pro výplň a zásyp</v>
      </c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3">
      <c r="A175" s="217"/>
      <c r="B175" s="218"/>
      <c r="C175" s="248" t="s">
        <v>330</v>
      </c>
      <c r="D175" s="242"/>
      <c r="E175" s="242"/>
      <c r="F175" s="242"/>
      <c r="G175" s="242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10"/>
      <c r="AA175" s="210"/>
      <c r="AB175" s="210"/>
      <c r="AC175" s="210"/>
      <c r="AD175" s="210"/>
      <c r="AE175" s="210"/>
      <c r="AF175" s="210"/>
      <c r="AG175" s="210" t="s">
        <v>188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3">
      <c r="A176" s="217"/>
      <c r="B176" s="218"/>
      <c r="C176" s="248" t="s">
        <v>331</v>
      </c>
      <c r="D176" s="242"/>
      <c r="E176" s="242"/>
      <c r="F176" s="242"/>
      <c r="G176" s="242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10"/>
      <c r="AA176" s="210"/>
      <c r="AB176" s="210"/>
      <c r="AC176" s="210"/>
      <c r="AD176" s="210"/>
      <c r="AE176" s="210"/>
      <c r="AF176" s="210"/>
      <c r="AG176" s="210" t="s">
        <v>188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3">
      <c r="A177" s="217"/>
      <c r="B177" s="218"/>
      <c r="C177" s="248" t="s">
        <v>332</v>
      </c>
      <c r="D177" s="242"/>
      <c r="E177" s="242"/>
      <c r="F177" s="242"/>
      <c r="G177" s="242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10"/>
      <c r="AA177" s="210"/>
      <c r="AB177" s="210"/>
      <c r="AC177" s="210"/>
      <c r="AD177" s="210"/>
      <c r="AE177" s="210"/>
      <c r="AF177" s="210"/>
      <c r="AG177" s="210" t="s">
        <v>188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3">
      <c r="A178" s="217"/>
      <c r="B178" s="218"/>
      <c r="C178" s="248" t="s">
        <v>333</v>
      </c>
      <c r="D178" s="242"/>
      <c r="E178" s="242"/>
      <c r="F178" s="242"/>
      <c r="G178" s="242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10"/>
      <c r="AA178" s="210"/>
      <c r="AB178" s="210"/>
      <c r="AC178" s="210"/>
      <c r="AD178" s="210"/>
      <c r="AE178" s="210"/>
      <c r="AF178" s="210"/>
      <c r="AG178" s="210" t="s">
        <v>188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3">
      <c r="A179" s="217"/>
      <c r="B179" s="218"/>
      <c r="C179" s="248" t="s">
        <v>334</v>
      </c>
      <c r="D179" s="242"/>
      <c r="E179" s="242"/>
      <c r="F179" s="242"/>
      <c r="G179" s="242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10"/>
      <c r="AA179" s="210"/>
      <c r="AB179" s="210"/>
      <c r="AC179" s="210"/>
      <c r="AD179" s="210"/>
      <c r="AE179" s="210"/>
      <c r="AF179" s="210"/>
      <c r="AG179" s="210" t="s">
        <v>188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44" t="str">
        <f>C179</f>
        <v>- ukončení trativodu zaústěním do potrubí nebo vodoteče, případně vybudování ukončujícího objektu (kapličky) dle VL</v>
      </c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3">
      <c r="A180" s="217"/>
      <c r="B180" s="218"/>
      <c r="C180" s="248" t="s">
        <v>335</v>
      </c>
      <c r="D180" s="242"/>
      <c r="E180" s="242"/>
      <c r="F180" s="242"/>
      <c r="G180" s="242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10"/>
      <c r="AA180" s="210"/>
      <c r="AB180" s="210"/>
      <c r="AC180" s="210"/>
      <c r="AD180" s="210"/>
      <c r="AE180" s="210"/>
      <c r="AF180" s="210"/>
      <c r="AG180" s="210" t="s">
        <v>188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3">
      <c r="A181" s="217"/>
      <c r="B181" s="218"/>
      <c r="C181" s="248" t="s">
        <v>336</v>
      </c>
      <c r="D181" s="242"/>
      <c r="E181" s="242"/>
      <c r="F181" s="242"/>
      <c r="G181" s="242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10"/>
      <c r="AA181" s="210"/>
      <c r="AB181" s="210"/>
      <c r="AC181" s="210"/>
      <c r="AD181" s="210"/>
      <c r="AE181" s="210"/>
      <c r="AF181" s="210"/>
      <c r="AG181" s="210" t="s">
        <v>188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3">
      <c r="A182" s="217"/>
      <c r="B182" s="218"/>
      <c r="C182" s="249" t="s">
        <v>337</v>
      </c>
      <c r="D182" s="224"/>
      <c r="E182" s="225">
        <v>468.93</v>
      </c>
      <c r="F182" s="220"/>
      <c r="G182" s="220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10"/>
      <c r="AA182" s="210"/>
      <c r="AB182" s="210"/>
      <c r="AC182" s="210"/>
      <c r="AD182" s="210"/>
      <c r="AE182" s="210"/>
      <c r="AF182" s="210"/>
      <c r="AG182" s="210" t="s">
        <v>192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3">
      <c r="A183" s="217"/>
      <c r="B183" s="218"/>
      <c r="C183" s="250"/>
      <c r="D183" s="243"/>
      <c r="E183" s="243"/>
      <c r="F183" s="243"/>
      <c r="G183" s="243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10"/>
      <c r="AA183" s="210"/>
      <c r="AB183" s="210"/>
      <c r="AC183" s="210"/>
      <c r="AD183" s="210"/>
      <c r="AE183" s="210"/>
      <c r="AF183" s="210"/>
      <c r="AG183" s="210" t="s">
        <v>193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x14ac:dyDescent="0.3">
      <c r="A184" s="227" t="s">
        <v>177</v>
      </c>
      <c r="B184" s="228" t="s">
        <v>117</v>
      </c>
      <c r="C184" s="245" t="s">
        <v>118</v>
      </c>
      <c r="D184" s="229"/>
      <c r="E184" s="230"/>
      <c r="F184" s="231"/>
      <c r="G184" s="231">
        <f>SUMIF(AG185:AG204,"&lt;&gt;NOR",G185:G204)</f>
        <v>0</v>
      </c>
      <c r="H184" s="231"/>
      <c r="I184" s="231">
        <f>SUM(I185:I204)</f>
        <v>0</v>
      </c>
      <c r="J184" s="231"/>
      <c r="K184" s="231">
        <f>SUM(K185:K204)</f>
        <v>0</v>
      </c>
      <c r="L184" s="231"/>
      <c r="M184" s="231">
        <f>SUM(M185:M204)</f>
        <v>0</v>
      </c>
      <c r="N184" s="230"/>
      <c r="O184" s="230">
        <f>SUM(O185:O204)</f>
        <v>0</v>
      </c>
      <c r="P184" s="230"/>
      <c r="Q184" s="230">
        <f>SUM(Q185:Q204)</f>
        <v>0</v>
      </c>
      <c r="R184" s="231"/>
      <c r="S184" s="231"/>
      <c r="T184" s="232"/>
      <c r="U184" s="226"/>
      <c r="V184" s="226">
        <f>SUM(V185:V204)</f>
        <v>0</v>
      </c>
      <c r="W184" s="226"/>
      <c r="X184" s="226"/>
      <c r="Y184" s="226"/>
      <c r="AG184" t="s">
        <v>178</v>
      </c>
    </row>
    <row r="185" spans="1:60" outlineLevel="1" x14ac:dyDescent="0.3">
      <c r="A185" s="234">
        <v>20</v>
      </c>
      <c r="B185" s="235" t="s">
        <v>338</v>
      </c>
      <c r="C185" s="246" t="s">
        <v>339</v>
      </c>
      <c r="D185" s="236" t="s">
        <v>200</v>
      </c>
      <c r="E185" s="237">
        <v>1.7786999999999999</v>
      </c>
      <c r="F185" s="238"/>
      <c r="G185" s="239">
        <f>ROUND(E185*F185,2)</f>
        <v>0</v>
      </c>
      <c r="H185" s="238"/>
      <c r="I185" s="239">
        <f>ROUND(E185*H185,2)</f>
        <v>0</v>
      </c>
      <c r="J185" s="238"/>
      <c r="K185" s="239">
        <f>ROUND(E185*J185,2)</f>
        <v>0</v>
      </c>
      <c r="L185" s="239">
        <v>21</v>
      </c>
      <c r="M185" s="239">
        <f>G185*(1+L185/100)</f>
        <v>0</v>
      </c>
      <c r="N185" s="237">
        <v>0</v>
      </c>
      <c r="O185" s="237">
        <f>ROUND(E185*N185,2)</f>
        <v>0</v>
      </c>
      <c r="P185" s="237">
        <v>0</v>
      </c>
      <c r="Q185" s="237">
        <f>ROUND(E185*P185,2)</f>
        <v>0</v>
      </c>
      <c r="R185" s="239"/>
      <c r="S185" s="239" t="s">
        <v>182</v>
      </c>
      <c r="T185" s="240" t="s">
        <v>183</v>
      </c>
      <c r="U185" s="220">
        <v>0</v>
      </c>
      <c r="V185" s="220">
        <f>ROUND(E185*U185,2)</f>
        <v>0</v>
      </c>
      <c r="W185" s="220"/>
      <c r="X185" s="220" t="s">
        <v>184</v>
      </c>
      <c r="Y185" s="220" t="s">
        <v>185</v>
      </c>
      <c r="Z185" s="210"/>
      <c r="AA185" s="210"/>
      <c r="AB185" s="210"/>
      <c r="AC185" s="210"/>
      <c r="AD185" s="210"/>
      <c r="AE185" s="210"/>
      <c r="AF185" s="210"/>
      <c r="AG185" s="210" t="s">
        <v>186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ht="21" outlineLevel="2" x14ac:dyDescent="0.3">
      <c r="A186" s="217"/>
      <c r="B186" s="218"/>
      <c r="C186" s="247" t="s">
        <v>340</v>
      </c>
      <c r="D186" s="241"/>
      <c r="E186" s="241"/>
      <c r="F186" s="241"/>
      <c r="G186" s="241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10"/>
      <c r="AA186" s="210"/>
      <c r="AB186" s="210"/>
      <c r="AC186" s="210"/>
      <c r="AD186" s="210"/>
      <c r="AE186" s="210"/>
      <c r="AF186" s="210"/>
      <c r="AG186" s="210" t="s">
        <v>188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44" t="str">
        <f>C186</f>
        <v>- dodání  čerstvého  betonu  (betonové  směsi)  požadované  kvality,  jeho  uložení  do požadovaného tvaru při jakékoliv hustotě výztuže, konzistenci čerstvého betonu a způsobu hutnění, ošetření a ochranu betonu,</v>
      </c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3">
      <c r="A187" s="217"/>
      <c r="B187" s="218"/>
      <c r="C187" s="248" t="s">
        <v>341</v>
      </c>
      <c r="D187" s="242"/>
      <c r="E187" s="242"/>
      <c r="F187" s="242"/>
      <c r="G187" s="242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10"/>
      <c r="AA187" s="210"/>
      <c r="AB187" s="210"/>
      <c r="AC187" s="210"/>
      <c r="AD187" s="210"/>
      <c r="AE187" s="210"/>
      <c r="AF187" s="210"/>
      <c r="AG187" s="210" t="s">
        <v>188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3">
      <c r="A188" s="217"/>
      <c r="B188" s="218"/>
      <c r="C188" s="248" t="s">
        <v>342</v>
      </c>
      <c r="D188" s="242"/>
      <c r="E188" s="242"/>
      <c r="F188" s="242"/>
      <c r="G188" s="242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10"/>
      <c r="AA188" s="210"/>
      <c r="AB188" s="210"/>
      <c r="AC188" s="210"/>
      <c r="AD188" s="210"/>
      <c r="AE188" s="210"/>
      <c r="AF188" s="210"/>
      <c r="AG188" s="210" t="s">
        <v>188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3">
      <c r="A189" s="217"/>
      <c r="B189" s="218"/>
      <c r="C189" s="248" t="s">
        <v>343</v>
      </c>
      <c r="D189" s="242"/>
      <c r="E189" s="242"/>
      <c r="F189" s="242"/>
      <c r="G189" s="242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10"/>
      <c r="AA189" s="210"/>
      <c r="AB189" s="210"/>
      <c r="AC189" s="210"/>
      <c r="AD189" s="210"/>
      <c r="AE189" s="210"/>
      <c r="AF189" s="210"/>
      <c r="AG189" s="210" t="s">
        <v>188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44" t="str">
        <f>C189</f>
        <v>- zřízení pracovních a dilatačních spar, včetně potřebných úprav, výplně, vložek, opracování, očištění a ošetření,</v>
      </c>
      <c r="BB189" s="210"/>
      <c r="BC189" s="210"/>
      <c r="BD189" s="210"/>
      <c r="BE189" s="210"/>
      <c r="BF189" s="210"/>
      <c r="BG189" s="210"/>
      <c r="BH189" s="210"/>
    </row>
    <row r="190" spans="1:60" ht="21" outlineLevel="3" x14ac:dyDescent="0.3">
      <c r="A190" s="217"/>
      <c r="B190" s="218"/>
      <c r="C190" s="248" t="s">
        <v>344</v>
      </c>
      <c r="D190" s="242"/>
      <c r="E190" s="242"/>
      <c r="F190" s="242"/>
      <c r="G190" s="242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10"/>
      <c r="AA190" s="210"/>
      <c r="AB190" s="210"/>
      <c r="AC190" s="210"/>
      <c r="AD190" s="210"/>
      <c r="AE190" s="210"/>
      <c r="AF190" s="210"/>
      <c r="AG190" s="210" t="s">
        <v>188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44" t="str">
        <f>C190</f>
        <v>- bednění  požadovaných  konstr. (i ztracené) s úpravou  dle požadované  kvality povrchu betonu, včetně odbedňovacích a odskružovacích prostředků,</v>
      </c>
      <c r="BB190" s="210"/>
      <c r="BC190" s="210"/>
      <c r="BD190" s="210"/>
      <c r="BE190" s="210"/>
      <c r="BF190" s="210"/>
      <c r="BG190" s="210"/>
      <c r="BH190" s="210"/>
    </row>
    <row r="191" spans="1:60" ht="21" outlineLevel="3" x14ac:dyDescent="0.3">
      <c r="A191" s="217"/>
      <c r="B191" s="218"/>
      <c r="C191" s="248" t="s">
        <v>345</v>
      </c>
      <c r="D191" s="242"/>
      <c r="E191" s="242"/>
      <c r="F191" s="242"/>
      <c r="G191" s="242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10"/>
      <c r="AA191" s="210"/>
      <c r="AB191" s="210"/>
      <c r="AC191" s="210"/>
      <c r="AD191" s="210"/>
      <c r="AE191" s="210"/>
      <c r="AF191" s="210"/>
      <c r="AG191" s="210" t="s">
        <v>188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44" t="str">
        <f>C191</f>
        <v>- podpěrné  konstr. (skruže) a lešení všech druhů pro bednění, uložení čerstvého betonu, výztuže a doplňkových konstr., vč. požadovaných otvorů, ochranných a bezpečnostních opatření a základů těchto konstrukcí a lešení,</v>
      </c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3">
      <c r="A192" s="217"/>
      <c r="B192" s="218"/>
      <c r="C192" s="248" t="s">
        <v>346</v>
      </c>
      <c r="D192" s="242"/>
      <c r="E192" s="242"/>
      <c r="F192" s="242"/>
      <c r="G192" s="242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10"/>
      <c r="AA192" s="210"/>
      <c r="AB192" s="210"/>
      <c r="AC192" s="210"/>
      <c r="AD192" s="210"/>
      <c r="AE192" s="210"/>
      <c r="AF192" s="210"/>
      <c r="AG192" s="210" t="s">
        <v>188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3">
      <c r="A193" s="217"/>
      <c r="B193" s="218"/>
      <c r="C193" s="248" t="s">
        <v>347</v>
      </c>
      <c r="D193" s="242"/>
      <c r="E193" s="242"/>
      <c r="F193" s="242"/>
      <c r="G193" s="242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10"/>
      <c r="AA193" s="210"/>
      <c r="AB193" s="210"/>
      <c r="AC193" s="210"/>
      <c r="AD193" s="210"/>
      <c r="AE193" s="210"/>
      <c r="AF193" s="210"/>
      <c r="AG193" s="210" t="s">
        <v>188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44" t="str">
        <f>C193</f>
        <v>- zřízení  všech  požadovaných  otvorů, kapes, výklenků, prostupů, dutin, drážek a pod., vč. ztížení práce a úprav  kolem nich,</v>
      </c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3">
      <c r="A194" s="217"/>
      <c r="B194" s="218"/>
      <c r="C194" s="248" t="s">
        <v>348</v>
      </c>
      <c r="D194" s="242"/>
      <c r="E194" s="242"/>
      <c r="F194" s="242"/>
      <c r="G194" s="242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10"/>
      <c r="AA194" s="210"/>
      <c r="AB194" s="210"/>
      <c r="AC194" s="210"/>
      <c r="AD194" s="210"/>
      <c r="AE194" s="210"/>
      <c r="AF194" s="210"/>
      <c r="AG194" s="210" t="s">
        <v>188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3">
      <c r="A195" s="217"/>
      <c r="B195" s="218"/>
      <c r="C195" s="248" t="s">
        <v>349</v>
      </c>
      <c r="D195" s="242"/>
      <c r="E195" s="242"/>
      <c r="F195" s="242"/>
      <c r="G195" s="242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10"/>
      <c r="AA195" s="210"/>
      <c r="AB195" s="210"/>
      <c r="AC195" s="210"/>
      <c r="AD195" s="210"/>
      <c r="AE195" s="210"/>
      <c r="AF195" s="210"/>
      <c r="AG195" s="210" t="s">
        <v>188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3">
      <c r="A196" s="217"/>
      <c r="B196" s="218"/>
      <c r="C196" s="248" t="s">
        <v>350</v>
      </c>
      <c r="D196" s="242"/>
      <c r="E196" s="242"/>
      <c r="F196" s="242"/>
      <c r="G196" s="242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10"/>
      <c r="AA196" s="210"/>
      <c r="AB196" s="210"/>
      <c r="AC196" s="210"/>
      <c r="AD196" s="210"/>
      <c r="AE196" s="210"/>
      <c r="AF196" s="210"/>
      <c r="AG196" s="210" t="s">
        <v>188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3">
      <c r="A197" s="217"/>
      <c r="B197" s="218"/>
      <c r="C197" s="248" t="s">
        <v>351</v>
      </c>
      <c r="D197" s="242"/>
      <c r="E197" s="242"/>
      <c r="F197" s="242"/>
      <c r="G197" s="242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10"/>
      <c r="AA197" s="210"/>
      <c r="AB197" s="210"/>
      <c r="AC197" s="210"/>
      <c r="AD197" s="210"/>
      <c r="AE197" s="210"/>
      <c r="AF197" s="210"/>
      <c r="AG197" s="210" t="s">
        <v>188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3">
      <c r="A198" s="217"/>
      <c r="B198" s="218"/>
      <c r="C198" s="248" t="s">
        <v>352</v>
      </c>
      <c r="D198" s="242"/>
      <c r="E198" s="242"/>
      <c r="F198" s="242"/>
      <c r="G198" s="242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10"/>
      <c r="AA198" s="210"/>
      <c r="AB198" s="210"/>
      <c r="AC198" s="210"/>
      <c r="AD198" s="210"/>
      <c r="AE198" s="210"/>
      <c r="AF198" s="210"/>
      <c r="AG198" s="210" t="s">
        <v>188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3">
      <c r="A199" s="217"/>
      <c r="B199" s="218"/>
      <c r="C199" s="248" t="s">
        <v>353</v>
      </c>
      <c r="D199" s="242"/>
      <c r="E199" s="242"/>
      <c r="F199" s="242"/>
      <c r="G199" s="242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10"/>
      <c r="AA199" s="210"/>
      <c r="AB199" s="210"/>
      <c r="AC199" s="210"/>
      <c r="AD199" s="210"/>
      <c r="AE199" s="210"/>
      <c r="AF199" s="210"/>
      <c r="AG199" s="210" t="s">
        <v>188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3">
      <c r="A200" s="217"/>
      <c r="B200" s="218"/>
      <c r="C200" s="248" t="s">
        <v>354</v>
      </c>
      <c r="D200" s="242"/>
      <c r="E200" s="242"/>
      <c r="F200" s="242"/>
      <c r="G200" s="242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10"/>
      <c r="AA200" s="210"/>
      <c r="AB200" s="210"/>
      <c r="AC200" s="210"/>
      <c r="AD200" s="210"/>
      <c r="AE200" s="210"/>
      <c r="AF200" s="210"/>
      <c r="AG200" s="210" t="s">
        <v>188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44" t="str">
        <f>C200</f>
        <v>- opatření  povrchů  betonu  izolací  proti zemní vlhkosti v částech, kde přijdou do styku se zeminou nebo kamenivem,</v>
      </c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3">
      <c r="A201" s="217"/>
      <c r="B201" s="218"/>
      <c r="C201" s="248" t="s">
        <v>355</v>
      </c>
      <c r="D201" s="242"/>
      <c r="E201" s="242"/>
      <c r="F201" s="242"/>
      <c r="G201" s="242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10"/>
      <c r="AA201" s="210"/>
      <c r="AB201" s="210"/>
      <c r="AC201" s="210"/>
      <c r="AD201" s="210"/>
      <c r="AE201" s="210"/>
      <c r="AF201" s="210"/>
      <c r="AG201" s="210" t="s">
        <v>188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3">
      <c r="A202" s="217"/>
      <c r="B202" s="218"/>
      <c r="C202" s="248" t="s">
        <v>356</v>
      </c>
      <c r="D202" s="242"/>
      <c r="E202" s="242"/>
      <c r="F202" s="242"/>
      <c r="G202" s="242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10"/>
      <c r="AA202" s="210"/>
      <c r="AB202" s="210"/>
      <c r="AC202" s="210"/>
      <c r="AD202" s="210"/>
      <c r="AE202" s="210"/>
      <c r="AF202" s="210"/>
      <c r="AG202" s="210" t="s">
        <v>188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2" x14ac:dyDescent="0.3">
      <c r="A203" s="217"/>
      <c r="B203" s="218"/>
      <c r="C203" s="249" t="s">
        <v>357</v>
      </c>
      <c r="D203" s="224"/>
      <c r="E203" s="225">
        <v>1.7786999999999999</v>
      </c>
      <c r="F203" s="220"/>
      <c r="G203" s="220"/>
      <c r="H203" s="220"/>
      <c r="I203" s="220"/>
      <c r="J203" s="220"/>
      <c r="K203" s="220"/>
      <c r="L203" s="220"/>
      <c r="M203" s="220"/>
      <c r="N203" s="219"/>
      <c r="O203" s="219"/>
      <c r="P203" s="219"/>
      <c r="Q203" s="219"/>
      <c r="R203" s="220"/>
      <c r="S203" s="220"/>
      <c r="T203" s="220"/>
      <c r="U203" s="220"/>
      <c r="V203" s="220"/>
      <c r="W203" s="220"/>
      <c r="X203" s="220"/>
      <c r="Y203" s="220"/>
      <c r="Z203" s="210"/>
      <c r="AA203" s="210"/>
      <c r="AB203" s="210"/>
      <c r="AC203" s="210"/>
      <c r="AD203" s="210"/>
      <c r="AE203" s="210"/>
      <c r="AF203" s="210"/>
      <c r="AG203" s="210" t="s">
        <v>192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3">
      <c r="A204" s="217"/>
      <c r="B204" s="218"/>
      <c r="C204" s="250"/>
      <c r="D204" s="243"/>
      <c r="E204" s="243"/>
      <c r="F204" s="243"/>
      <c r="G204" s="243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10"/>
      <c r="AA204" s="210"/>
      <c r="AB204" s="210"/>
      <c r="AC204" s="210"/>
      <c r="AD204" s="210"/>
      <c r="AE204" s="210"/>
      <c r="AF204" s="210"/>
      <c r="AG204" s="210" t="s">
        <v>193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x14ac:dyDescent="0.3">
      <c r="A205" s="227" t="s">
        <v>177</v>
      </c>
      <c r="B205" s="228" t="s">
        <v>121</v>
      </c>
      <c r="C205" s="245" t="s">
        <v>122</v>
      </c>
      <c r="D205" s="229"/>
      <c r="E205" s="230"/>
      <c r="F205" s="231"/>
      <c r="G205" s="231">
        <f>SUMIF(AG206:AG360,"&lt;&gt;NOR",G206:G360)</f>
        <v>0</v>
      </c>
      <c r="H205" s="231"/>
      <c r="I205" s="231">
        <f>SUM(I206:I360)</f>
        <v>0</v>
      </c>
      <c r="J205" s="231"/>
      <c r="K205" s="231">
        <f>SUM(K206:K360)</f>
        <v>0</v>
      </c>
      <c r="L205" s="231"/>
      <c r="M205" s="231">
        <f>SUM(M206:M360)</f>
        <v>0</v>
      </c>
      <c r="N205" s="230"/>
      <c r="O205" s="230">
        <f>SUM(O206:O360)</f>
        <v>3941.19</v>
      </c>
      <c r="P205" s="230"/>
      <c r="Q205" s="230">
        <f>SUM(Q206:Q360)</f>
        <v>0</v>
      </c>
      <c r="R205" s="231"/>
      <c r="S205" s="231"/>
      <c r="T205" s="232"/>
      <c r="U205" s="226"/>
      <c r="V205" s="226">
        <f>SUM(V206:V360)</f>
        <v>105.71000000000001</v>
      </c>
      <c r="W205" s="226"/>
      <c r="X205" s="226"/>
      <c r="Y205" s="226"/>
      <c r="AG205" t="s">
        <v>178</v>
      </c>
    </row>
    <row r="206" spans="1:60" outlineLevel="1" x14ac:dyDescent="0.3">
      <c r="A206" s="234">
        <v>21</v>
      </c>
      <c r="B206" s="235" t="s">
        <v>358</v>
      </c>
      <c r="C206" s="246" t="s">
        <v>359</v>
      </c>
      <c r="D206" s="236" t="s">
        <v>181</v>
      </c>
      <c r="E206" s="237">
        <v>2432.8020000000001</v>
      </c>
      <c r="F206" s="238"/>
      <c r="G206" s="239">
        <f>ROUND(E206*F206,2)</f>
        <v>0</v>
      </c>
      <c r="H206" s="238"/>
      <c r="I206" s="239">
        <f>ROUND(E206*H206,2)</f>
        <v>0</v>
      </c>
      <c r="J206" s="238"/>
      <c r="K206" s="239">
        <f>ROUND(E206*J206,2)</f>
        <v>0</v>
      </c>
      <c r="L206" s="239">
        <v>21</v>
      </c>
      <c r="M206" s="239">
        <f>G206*(1+L206/100)</f>
        <v>0</v>
      </c>
      <c r="N206" s="237">
        <v>0</v>
      </c>
      <c r="O206" s="237">
        <f>ROUND(E206*N206,2)</f>
        <v>0</v>
      </c>
      <c r="P206" s="237">
        <v>0</v>
      </c>
      <c r="Q206" s="237">
        <f>ROUND(E206*P206,2)</f>
        <v>0</v>
      </c>
      <c r="R206" s="239"/>
      <c r="S206" s="239" t="s">
        <v>182</v>
      </c>
      <c r="T206" s="240" t="s">
        <v>250</v>
      </c>
      <c r="U206" s="220">
        <v>0</v>
      </c>
      <c r="V206" s="220">
        <f>ROUND(E206*U206,2)</f>
        <v>0</v>
      </c>
      <c r="W206" s="220"/>
      <c r="X206" s="220" t="s">
        <v>184</v>
      </c>
      <c r="Y206" s="220" t="s">
        <v>185</v>
      </c>
      <c r="Z206" s="210"/>
      <c r="AA206" s="210"/>
      <c r="AB206" s="210"/>
      <c r="AC206" s="210"/>
      <c r="AD206" s="210"/>
      <c r="AE206" s="210"/>
      <c r="AF206" s="210"/>
      <c r="AG206" s="210" t="s">
        <v>186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2" x14ac:dyDescent="0.3">
      <c r="A207" s="217"/>
      <c r="B207" s="218"/>
      <c r="C207" s="247" t="s">
        <v>360</v>
      </c>
      <c r="D207" s="241"/>
      <c r="E207" s="241"/>
      <c r="F207" s="241"/>
      <c r="G207" s="241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10"/>
      <c r="AA207" s="210"/>
      <c r="AB207" s="210"/>
      <c r="AC207" s="210"/>
      <c r="AD207" s="210"/>
      <c r="AE207" s="210"/>
      <c r="AF207" s="210"/>
      <c r="AG207" s="210" t="s">
        <v>188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3">
      <c r="A208" s="217"/>
      <c r="B208" s="218"/>
      <c r="C208" s="248" t="s">
        <v>361</v>
      </c>
      <c r="D208" s="242"/>
      <c r="E208" s="242"/>
      <c r="F208" s="242"/>
      <c r="G208" s="242"/>
      <c r="H208" s="220"/>
      <c r="I208" s="220"/>
      <c r="J208" s="220"/>
      <c r="K208" s="220"/>
      <c r="L208" s="220"/>
      <c r="M208" s="220"/>
      <c r="N208" s="219"/>
      <c r="O208" s="219"/>
      <c r="P208" s="219"/>
      <c r="Q208" s="219"/>
      <c r="R208" s="220"/>
      <c r="S208" s="220"/>
      <c r="T208" s="220"/>
      <c r="U208" s="220"/>
      <c r="V208" s="220"/>
      <c r="W208" s="220"/>
      <c r="X208" s="220"/>
      <c r="Y208" s="220"/>
      <c r="Z208" s="210"/>
      <c r="AA208" s="210"/>
      <c r="AB208" s="210"/>
      <c r="AC208" s="210"/>
      <c r="AD208" s="210"/>
      <c r="AE208" s="210"/>
      <c r="AF208" s="210"/>
      <c r="AG208" s="210" t="s">
        <v>188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3">
      <c r="A209" s="217"/>
      <c r="B209" s="218"/>
      <c r="C209" s="248" t="s">
        <v>362</v>
      </c>
      <c r="D209" s="242"/>
      <c r="E209" s="242"/>
      <c r="F209" s="242"/>
      <c r="G209" s="242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10"/>
      <c r="AA209" s="210"/>
      <c r="AB209" s="210"/>
      <c r="AC209" s="210"/>
      <c r="AD209" s="210"/>
      <c r="AE209" s="210"/>
      <c r="AF209" s="210"/>
      <c r="AG209" s="210" t="s">
        <v>188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3">
      <c r="A210" s="217"/>
      <c r="B210" s="218"/>
      <c r="C210" s="248" t="s">
        <v>363</v>
      </c>
      <c r="D210" s="242"/>
      <c r="E210" s="242"/>
      <c r="F210" s="242"/>
      <c r="G210" s="242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10"/>
      <c r="AA210" s="210"/>
      <c r="AB210" s="210"/>
      <c r="AC210" s="210"/>
      <c r="AD210" s="210"/>
      <c r="AE210" s="210"/>
      <c r="AF210" s="210"/>
      <c r="AG210" s="210" t="s">
        <v>188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3">
      <c r="A211" s="217"/>
      <c r="B211" s="218"/>
      <c r="C211" s="248" t="s">
        <v>364</v>
      </c>
      <c r="D211" s="242"/>
      <c r="E211" s="242"/>
      <c r="F211" s="242"/>
      <c r="G211" s="242"/>
      <c r="H211" s="220"/>
      <c r="I211" s="220"/>
      <c r="J211" s="220"/>
      <c r="K211" s="220"/>
      <c r="L211" s="220"/>
      <c r="M211" s="220"/>
      <c r="N211" s="219"/>
      <c r="O211" s="219"/>
      <c r="P211" s="219"/>
      <c r="Q211" s="219"/>
      <c r="R211" s="220"/>
      <c r="S211" s="220"/>
      <c r="T211" s="220"/>
      <c r="U211" s="220"/>
      <c r="V211" s="220"/>
      <c r="W211" s="220"/>
      <c r="X211" s="220"/>
      <c r="Y211" s="220"/>
      <c r="Z211" s="210"/>
      <c r="AA211" s="210"/>
      <c r="AB211" s="210"/>
      <c r="AC211" s="210"/>
      <c r="AD211" s="210"/>
      <c r="AE211" s="210"/>
      <c r="AF211" s="210"/>
      <c r="AG211" s="210" t="s">
        <v>188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44" t="str">
        <f>C211</f>
        <v>- úpravu napojení, ukončení podél obrubníků, dilatačních zařízení, odvodňovacích proužků, odvodňovačů, vpustí, šachet a pod.</v>
      </c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3">
      <c r="A212" s="217"/>
      <c r="B212" s="218"/>
      <c r="C212" s="248" t="s">
        <v>365</v>
      </c>
      <c r="D212" s="242"/>
      <c r="E212" s="242"/>
      <c r="F212" s="242"/>
      <c r="G212" s="242"/>
      <c r="H212" s="220"/>
      <c r="I212" s="220"/>
      <c r="J212" s="220"/>
      <c r="K212" s="220"/>
      <c r="L212" s="220"/>
      <c r="M212" s="220"/>
      <c r="N212" s="219"/>
      <c r="O212" s="219"/>
      <c r="P212" s="219"/>
      <c r="Q212" s="219"/>
      <c r="R212" s="220"/>
      <c r="S212" s="220"/>
      <c r="T212" s="220"/>
      <c r="U212" s="220"/>
      <c r="V212" s="220"/>
      <c r="W212" s="220"/>
      <c r="X212" s="220"/>
      <c r="Y212" s="220"/>
      <c r="Z212" s="210"/>
      <c r="AA212" s="210"/>
      <c r="AB212" s="210"/>
      <c r="AC212" s="210"/>
      <c r="AD212" s="210"/>
      <c r="AE212" s="210"/>
      <c r="AF212" s="210"/>
      <c r="AG212" s="210" t="s">
        <v>188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3">
      <c r="A213" s="217"/>
      <c r="B213" s="218"/>
      <c r="C213" s="248" t="s">
        <v>366</v>
      </c>
      <c r="D213" s="242"/>
      <c r="E213" s="242"/>
      <c r="F213" s="242"/>
      <c r="G213" s="242"/>
      <c r="H213" s="220"/>
      <c r="I213" s="220"/>
      <c r="J213" s="220"/>
      <c r="K213" s="220"/>
      <c r="L213" s="220"/>
      <c r="M213" s="220"/>
      <c r="N213" s="219"/>
      <c r="O213" s="219"/>
      <c r="P213" s="219"/>
      <c r="Q213" s="219"/>
      <c r="R213" s="220"/>
      <c r="S213" s="220"/>
      <c r="T213" s="220"/>
      <c r="U213" s="220"/>
      <c r="V213" s="220"/>
      <c r="W213" s="220"/>
      <c r="X213" s="220"/>
      <c r="Y213" s="220"/>
      <c r="Z213" s="210"/>
      <c r="AA213" s="210"/>
      <c r="AB213" s="210"/>
      <c r="AC213" s="210"/>
      <c r="AD213" s="210"/>
      <c r="AE213" s="210"/>
      <c r="AF213" s="210"/>
      <c r="AG213" s="210" t="s">
        <v>188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44" t="str">
        <f>C213</f>
        <v>- nezahrnuje těsnění podél obrubníků, dilatačních zařízení, odvodňovacích proužků, odvodňovačů, vpustí, šachet a pod.</v>
      </c>
      <c r="BB213" s="210"/>
      <c r="BC213" s="210"/>
      <c r="BD213" s="210"/>
      <c r="BE213" s="210"/>
      <c r="BF213" s="210"/>
      <c r="BG213" s="210"/>
      <c r="BH213" s="210"/>
    </row>
    <row r="214" spans="1:60" outlineLevel="2" x14ac:dyDescent="0.3">
      <c r="A214" s="217"/>
      <c r="B214" s="218"/>
      <c r="C214" s="249" t="s">
        <v>367</v>
      </c>
      <c r="D214" s="224"/>
      <c r="E214" s="225">
        <v>2432.8020000000001</v>
      </c>
      <c r="F214" s="220"/>
      <c r="G214" s="220"/>
      <c r="H214" s="220"/>
      <c r="I214" s="220"/>
      <c r="J214" s="220"/>
      <c r="K214" s="220"/>
      <c r="L214" s="220"/>
      <c r="M214" s="220"/>
      <c r="N214" s="219"/>
      <c r="O214" s="219"/>
      <c r="P214" s="219"/>
      <c r="Q214" s="219"/>
      <c r="R214" s="220"/>
      <c r="S214" s="220"/>
      <c r="T214" s="220"/>
      <c r="U214" s="220"/>
      <c r="V214" s="220"/>
      <c r="W214" s="220"/>
      <c r="X214" s="220"/>
      <c r="Y214" s="220"/>
      <c r="Z214" s="210"/>
      <c r="AA214" s="210"/>
      <c r="AB214" s="210"/>
      <c r="AC214" s="210"/>
      <c r="AD214" s="210"/>
      <c r="AE214" s="210"/>
      <c r="AF214" s="210"/>
      <c r="AG214" s="210" t="s">
        <v>192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2" x14ac:dyDescent="0.3">
      <c r="A215" s="217"/>
      <c r="B215" s="218"/>
      <c r="C215" s="250"/>
      <c r="D215" s="243"/>
      <c r="E215" s="243"/>
      <c r="F215" s="243"/>
      <c r="G215" s="243"/>
      <c r="H215" s="220"/>
      <c r="I215" s="220"/>
      <c r="J215" s="220"/>
      <c r="K215" s="220"/>
      <c r="L215" s="220"/>
      <c r="M215" s="220"/>
      <c r="N215" s="219"/>
      <c r="O215" s="219"/>
      <c r="P215" s="219"/>
      <c r="Q215" s="219"/>
      <c r="R215" s="220"/>
      <c r="S215" s="220"/>
      <c r="T215" s="220"/>
      <c r="U215" s="220"/>
      <c r="V215" s="220"/>
      <c r="W215" s="220"/>
      <c r="X215" s="220"/>
      <c r="Y215" s="220"/>
      <c r="Z215" s="210"/>
      <c r="AA215" s="210"/>
      <c r="AB215" s="210"/>
      <c r="AC215" s="210"/>
      <c r="AD215" s="210"/>
      <c r="AE215" s="210"/>
      <c r="AF215" s="210"/>
      <c r="AG215" s="210" t="s">
        <v>193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1" x14ac:dyDescent="0.3">
      <c r="A216" s="234">
        <v>22</v>
      </c>
      <c r="B216" s="235" t="s">
        <v>368</v>
      </c>
      <c r="C216" s="246" t="s">
        <v>369</v>
      </c>
      <c r="D216" s="236" t="s">
        <v>181</v>
      </c>
      <c r="E216" s="237">
        <v>2504.355</v>
      </c>
      <c r="F216" s="238"/>
      <c r="G216" s="239">
        <f>ROUND(E216*F216,2)</f>
        <v>0</v>
      </c>
      <c r="H216" s="238"/>
      <c r="I216" s="239">
        <f>ROUND(E216*H216,2)</f>
        <v>0</v>
      </c>
      <c r="J216" s="238"/>
      <c r="K216" s="239">
        <f>ROUND(E216*J216,2)</f>
        <v>0</v>
      </c>
      <c r="L216" s="239">
        <v>21</v>
      </c>
      <c r="M216" s="239">
        <f>G216*(1+L216/100)</f>
        <v>0</v>
      </c>
      <c r="N216" s="237">
        <v>0</v>
      </c>
      <c r="O216" s="237">
        <f>ROUND(E216*N216,2)</f>
        <v>0</v>
      </c>
      <c r="P216" s="237">
        <v>0</v>
      </c>
      <c r="Q216" s="237">
        <f>ROUND(E216*P216,2)</f>
        <v>0</v>
      </c>
      <c r="R216" s="239"/>
      <c r="S216" s="239" t="s">
        <v>182</v>
      </c>
      <c r="T216" s="240" t="s">
        <v>197</v>
      </c>
      <c r="U216" s="220">
        <v>0</v>
      </c>
      <c r="V216" s="220">
        <f>ROUND(E216*U216,2)</f>
        <v>0</v>
      </c>
      <c r="W216" s="220"/>
      <c r="X216" s="220" t="s">
        <v>184</v>
      </c>
      <c r="Y216" s="220" t="s">
        <v>185</v>
      </c>
      <c r="Z216" s="210"/>
      <c r="AA216" s="210"/>
      <c r="AB216" s="210"/>
      <c r="AC216" s="210"/>
      <c r="AD216" s="210"/>
      <c r="AE216" s="210"/>
      <c r="AF216" s="210"/>
      <c r="AG216" s="210" t="s">
        <v>186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2" x14ac:dyDescent="0.3">
      <c r="A217" s="217"/>
      <c r="B217" s="218"/>
      <c r="C217" s="247" t="s">
        <v>202</v>
      </c>
      <c r="D217" s="241"/>
      <c r="E217" s="241"/>
      <c r="F217" s="241"/>
      <c r="G217" s="241"/>
      <c r="H217" s="220"/>
      <c r="I217" s="220"/>
      <c r="J217" s="220"/>
      <c r="K217" s="220"/>
      <c r="L217" s="220"/>
      <c r="M217" s="220"/>
      <c r="N217" s="219"/>
      <c r="O217" s="219"/>
      <c r="P217" s="219"/>
      <c r="Q217" s="219"/>
      <c r="R217" s="220"/>
      <c r="S217" s="220"/>
      <c r="T217" s="220"/>
      <c r="U217" s="220"/>
      <c r="V217" s="220"/>
      <c r="W217" s="220"/>
      <c r="X217" s="220"/>
      <c r="Y217" s="220"/>
      <c r="Z217" s="210"/>
      <c r="AA217" s="210"/>
      <c r="AB217" s="210"/>
      <c r="AC217" s="210"/>
      <c r="AD217" s="210"/>
      <c r="AE217" s="210"/>
      <c r="AF217" s="210"/>
      <c r="AG217" s="210" t="s">
        <v>188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3">
      <c r="A218" s="217"/>
      <c r="B218" s="218"/>
      <c r="C218" s="248" t="s">
        <v>360</v>
      </c>
      <c r="D218" s="242"/>
      <c r="E218" s="242"/>
      <c r="F218" s="242"/>
      <c r="G218" s="242"/>
      <c r="H218" s="220"/>
      <c r="I218" s="220"/>
      <c r="J218" s="220"/>
      <c r="K218" s="220"/>
      <c r="L218" s="220"/>
      <c r="M218" s="220"/>
      <c r="N218" s="219"/>
      <c r="O218" s="219"/>
      <c r="P218" s="219"/>
      <c r="Q218" s="219"/>
      <c r="R218" s="220"/>
      <c r="S218" s="220"/>
      <c r="T218" s="220"/>
      <c r="U218" s="220"/>
      <c r="V218" s="220"/>
      <c r="W218" s="220"/>
      <c r="X218" s="220"/>
      <c r="Y218" s="220"/>
      <c r="Z218" s="210"/>
      <c r="AA218" s="210"/>
      <c r="AB218" s="210"/>
      <c r="AC218" s="210"/>
      <c r="AD218" s="210"/>
      <c r="AE218" s="210"/>
      <c r="AF218" s="210"/>
      <c r="AG218" s="210" t="s">
        <v>188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3">
      <c r="A219" s="217"/>
      <c r="B219" s="218"/>
      <c r="C219" s="248" t="s">
        <v>361</v>
      </c>
      <c r="D219" s="242"/>
      <c r="E219" s="242"/>
      <c r="F219" s="242"/>
      <c r="G219" s="242"/>
      <c r="H219" s="220"/>
      <c r="I219" s="220"/>
      <c r="J219" s="220"/>
      <c r="K219" s="220"/>
      <c r="L219" s="220"/>
      <c r="M219" s="220"/>
      <c r="N219" s="219"/>
      <c r="O219" s="219"/>
      <c r="P219" s="219"/>
      <c r="Q219" s="219"/>
      <c r="R219" s="220"/>
      <c r="S219" s="220"/>
      <c r="T219" s="220"/>
      <c r="U219" s="220"/>
      <c r="V219" s="220"/>
      <c r="W219" s="220"/>
      <c r="X219" s="220"/>
      <c r="Y219" s="220"/>
      <c r="Z219" s="210"/>
      <c r="AA219" s="210"/>
      <c r="AB219" s="210"/>
      <c r="AC219" s="210"/>
      <c r="AD219" s="210"/>
      <c r="AE219" s="210"/>
      <c r="AF219" s="210"/>
      <c r="AG219" s="210" t="s">
        <v>188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3">
      <c r="A220" s="217"/>
      <c r="B220" s="218"/>
      <c r="C220" s="248" t="s">
        <v>362</v>
      </c>
      <c r="D220" s="242"/>
      <c r="E220" s="242"/>
      <c r="F220" s="242"/>
      <c r="G220" s="242"/>
      <c r="H220" s="220"/>
      <c r="I220" s="220"/>
      <c r="J220" s="220"/>
      <c r="K220" s="220"/>
      <c r="L220" s="220"/>
      <c r="M220" s="220"/>
      <c r="N220" s="219"/>
      <c r="O220" s="219"/>
      <c r="P220" s="219"/>
      <c r="Q220" s="219"/>
      <c r="R220" s="220"/>
      <c r="S220" s="220"/>
      <c r="T220" s="220"/>
      <c r="U220" s="220"/>
      <c r="V220" s="220"/>
      <c r="W220" s="220"/>
      <c r="X220" s="220"/>
      <c r="Y220" s="220"/>
      <c r="Z220" s="210"/>
      <c r="AA220" s="210"/>
      <c r="AB220" s="210"/>
      <c r="AC220" s="210"/>
      <c r="AD220" s="210"/>
      <c r="AE220" s="210"/>
      <c r="AF220" s="210"/>
      <c r="AG220" s="210" t="s">
        <v>188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3">
      <c r="A221" s="217"/>
      <c r="B221" s="218"/>
      <c r="C221" s="248" t="s">
        <v>363</v>
      </c>
      <c r="D221" s="242"/>
      <c r="E221" s="242"/>
      <c r="F221" s="242"/>
      <c r="G221" s="242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10"/>
      <c r="AA221" s="210"/>
      <c r="AB221" s="210"/>
      <c r="AC221" s="210"/>
      <c r="AD221" s="210"/>
      <c r="AE221" s="210"/>
      <c r="AF221" s="210"/>
      <c r="AG221" s="210" t="s">
        <v>188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3">
      <c r="A222" s="217"/>
      <c r="B222" s="218"/>
      <c r="C222" s="248" t="s">
        <v>364</v>
      </c>
      <c r="D222" s="242"/>
      <c r="E222" s="242"/>
      <c r="F222" s="242"/>
      <c r="G222" s="242"/>
      <c r="H222" s="220"/>
      <c r="I222" s="220"/>
      <c r="J222" s="220"/>
      <c r="K222" s="220"/>
      <c r="L222" s="220"/>
      <c r="M222" s="220"/>
      <c r="N222" s="219"/>
      <c r="O222" s="219"/>
      <c r="P222" s="219"/>
      <c r="Q222" s="219"/>
      <c r="R222" s="220"/>
      <c r="S222" s="220"/>
      <c r="T222" s="220"/>
      <c r="U222" s="220"/>
      <c r="V222" s="220"/>
      <c r="W222" s="220"/>
      <c r="X222" s="220"/>
      <c r="Y222" s="220"/>
      <c r="Z222" s="210"/>
      <c r="AA222" s="210"/>
      <c r="AB222" s="210"/>
      <c r="AC222" s="210"/>
      <c r="AD222" s="210"/>
      <c r="AE222" s="210"/>
      <c r="AF222" s="210"/>
      <c r="AG222" s="210" t="s">
        <v>188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44" t="str">
        <f>C222</f>
        <v>- úpravu napojení, ukončení podél obrubníků, dilatačních zařízení, odvodňovacích proužků, odvodňovačů, vpustí, šachet a pod.</v>
      </c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3">
      <c r="A223" s="217"/>
      <c r="B223" s="218"/>
      <c r="C223" s="248" t="s">
        <v>370</v>
      </c>
      <c r="D223" s="242"/>
      <c r="E223" s="242"/>
      <c r="F223" s="242"/>
      <c r="G223" s="242"/>
      <c r="H223" s="220"/>
      <c r="I223" s="220"/>
      <c r="J223" s="220"/>
      <c r="K223" s="220"/>
      <c r="L223" s="220"/>
      <c r="M223" s="220"/>
      <c r="N223" s="219"/>
      <c r="O223" s="219"/>
      <c r="P223" s="219"/>
      <c r="Q223" s="219"/>
      <c r="R223" s="220"/>
      <c r="S223" s="220"/>
      <c r="T223" s="220"/>
      <c r="U223" s="220"/>
      <c r="V223" s="220"/>
      <c r="W223" s="220"/>
      <c r="X223" s="220"/>
      <c r="Y223" s="220"/>
      <c r="Z223" s="210"/>
      <c r="AA223" s="210"/>
      <c r="AB223" s="210"/>
      <c r="AC223" s="210"/>
      <c r="AD223" s="210"/>
      <c r="AE223" s="210"/>
      <c r="AF223" s="210"/>
      <c r="AG223" s="210" t="s">
        <v>188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3">
      <c r="A224" s="217"/>
      <c r="B224" s="218"/>
      <c r="C224" s="248" t="s">
        <v>371</v>
      </c>
      <c r="D224" s="242"/>
      <c r="E224" s="242"/>
      <c r="F224" s="242"/>
      <c r="G224" s="242"/>
      <c r="H224" s="220"/>
      <c r="I224" s="220"/>
      <c r="J224" s="220"/>
      <c r="K224" s="220"/>
      <c r="L224" s="220"/>
      <c r="M224" s="220"/>
      <c r="N224" s="219"/>
      <c r="O224" s="219"/>
      <c r="P224" s="219"/>
      <c r="Q224" s="219"/>
      <c r="R224" s="220"/>
      <c r="S224" s="220"/>
      <c r="T224" s="220"/>
      <c r="U224" s="220"/>
      <c r="V224" s="220"/>
      <c r="W224" s="220"/>
      <c r="X224" s="220"/>
      <c r="Y224" s="220"/>
      <c r="Z224" s="210"/>
      <c r="AA224" s="210"/>
      <c r="AB224" s="210"/>
      <c r="AC224" s="210"/>
      <c r="AD224" s="210"/>
      <c r="AE224" s="210"/>
      <c r="AF224" s="210"/>
      <c r="AG224" s="210" t="s">
        <v>188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3" x14ac:dyDescent="0.3">
      <c r="A225" s="217"/>
      <c r="B225" s="218"/>
      <c r="C225" s="248" t="s">
        <v>372</v>
      </c>
      <c r="D225" s="242"/>
      <c r="E225" s="242"/>
      <c r="F225" s="242"/>
      <c r="G225" s="242"/>
      <c r="H225" s="220"/>
      <c r="I225" s="220"/>
      <c r="J225" s="220"/>
      <c r="K225" s="220"/>
      <c r="L225" s="220"/>
      <c r="M225" s="220"/>
      <c r="N225" s="219"/>
      <c r="O225" s="219"/>
      <c r="P225" s="219"/>
      <c r="Q225" s="219"/>
      <c r="R225" s="220"/>
      <c r="S225" s="220"/>
      <c r="T225" s="220"/>
      <c r="U225" s="220"/>
      <c r="V225" s="220"/>
      <c r="W225" s="220"/>
      <c r="X225" s="220"/>
      <c r="Y225" s="220"/>
      <c r="Z225" s="210"/>
      <c r="AA225" s="210"/>
      <c r="AB225" s="210"/>
      <c r="AC225" s="210"/>
      <c r="AD225" s="210"/>
      <c r="AE225" s="210"/>
      <c r="AF225" s="210"/>
      <c r="AG225" s="210" t="s">
        <v>188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44" t="str">
        <f>C225</f>
        <v>- těsnění podél obrubníků, dilatačních zařízení, odvodňovacích proužků, odvodňovačů, vpustí, šachet a pod.</v>
      </c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3">
      <c r="A226" s="217"/>
      <c r="B226" s="218"/>
      <c r="C226" s="249" t="s">
        <v>373</v>
      </c>
      <c r="D226" s="224"/>
      <c r="E226" s="225">
        <v>2504.355</v>
      </c>
      <c r="F226" s="220"/>
      <c r="G226" s="220"/>
      <c r="H226" s="220"/>
      <c r="I226" s="220"/>
      <c r="J226" s="220"/>
      <c r="K226" s="220"/>
      <c r="L226" s="220"/>
      <c r="M226" s="220"/>
      <c r="N226" s="219"/>
      <c r="O226" s="219"/>
      <c r="P226" s="219"/>
      <c r="Q226" s="219"/>
      <c r="R226" s="220"/>
      <c r="S226" s="220"/>
      <c r="T226" s="220"/>
      <c r="U226" s="220"/>
      <c r="V226" s="220"/>
      <c r="W226" s="220"/>
      <c r="X226" s="220"/>
      <c r="Y226" s="220"/>
      <c r="Z226" s="210"/>
      <c r="AA226" s="210"/>
      <c r="AB226" s="210"/>
      <c r="AC226" s="210"/>
      <c r="AD226" s="210"/>
      <c r="AE226" s="210"/>
      <c r="AF226" s="210"/>
      <c r="AG226" s="210" t="s">
        <v>192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2" x14ac:dyDescent="0.3">
      <c r="A227" s="217"/>
      <c r="B227" s="218"/>
      <c r="C227" s="250"/>
      <c r="D227" s="243"/>
      <c r="E227" s="243"/>
      <c r="F227" s="243"/>
      <c r="G227" s="243"/>
      <c r="H227" s="220"/>
      <c r="I227" s="220"/>
      <c r="J227" s="220"/>
      <c r="K227" s="220"/>
      <c r="L227" s="220"/>
      <c r="M227" s="220"/>
      <c r="N227" s="219"/>
      <c r="O227" s="219"/>
      <c r="P227" s="219"/>
      <c r="Q227" s="219"/>
      <c r="R227" s="220"/>
      <c r="S227" s="220"/>
      <c r="T227" s="220"/>
      <c r="U227" s="220"/>
      <c r="V227" s="220"/>
      <c r="W227" s="220"/>
      <c r="X227" s="220"/>
      <c r="Y227" s="220"/>
      <c r="Z227" s="210"/>
      <c r="AA227" s="210"/>
      <c r="AB227" s="210"/>
      <c r="AC227" s="210"/>
      <c r="AD227" s="210"/>
      <c r="AE227" s="210"/>
      <c r="AF227" s="210"/>
      <c r="AG227" s="210" t="s">
        <v>193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1" x14ac:dyDescent="0.3">
      <c r="A228" s="234">
        <v>23</v>
      </c>
      <c r="B228" s="235" t="s">
        <v>374</v>
      </c>
      <c r="C228" s="246" t="s">
        <v>375</v>
      </c>
      <c r="D228" s="236" t="s">
        <v>181</v>
      </c>
      <c r="E228" s="237">
        <v>13.86</v>
      </c>
      <c r="F228" s="238"/>
      <c r="G228" s="239">
        <f>ROUND(E228*F228,2)</f>
        <v>0</v>
      </c>
      <c r="H228" s="238"/>
      <c r="I228" s="239">
        <f>ROUND(E228*H228,2)</f>
        <v>0</v>
      </c>
      <c r="J228" s="238"/>
      <c r="K228" s="239">
        <f>ROUND(E228*J228,2)</f>
        <v>0</v>
      </c>
      <c r="L228" s="239">
        <v>21</v>
      </c>
      <c r="M228" s="239">
        <f>G228*(1+L228/100)</f>
        <v>0</v>
      </c>
      <c r="N228" s="237">
        <v>0</v>
      </c>
      <c r="O228" s="237">
        <f>ROUND(E228*N228,2)</f>
        <v>0</v>
      </c>
      <c r="P228" s="237">
        <v>0</v>
      </c>
      <c r="Q228" s="237">
        <f>ROUND(E228*P228,2)</f>
        <v>0</v>
      </c>
      <c r="R228" s="239"/>
      <c r="S228" s="239" t="s">
        <v>182</v>
      </c>
      <c r="T228" s="240" t="s">
        <v>183</v>
      </c>
      <c r="U228" s="220">
        <v>0</v>
      </c>
      <c r="V228" s="220">
        <f>ROUND(E228*U228,2)</f>
        <v>0</v>
      </c>
      <c r="W228" s="220"/>
      <c r="X228" s="220" t="s">
        <v>184</v>
      </c>
      <c r="Y228" s="220" t="s">
        <v>185</v>
      </c>
      <c r="Z228" s="210"/>
      <c r="AA228" s="210"/>
      <c r="AB228" s="210"/>
      <c r="AC228" s="210"/>
      <c r="AD228" s="210"/>
      <c r="AE228" s="210"/>
      <c r="AF228" s="210"/>
      <c r="AG228" s="210" t="s">
        <v>186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ht="21" outlineLevel="2" x14ac:dyDescent="0.3">
      <c r="A229" s="217"/>
      <c r="B229" s="218"/>
      <c r="C229" s="247" t="s">
        <v>376</v>
      </c>
      <c r="D229" s="241"/>
      <c r="E229" s="241"/>
      <c r="F229" s="241"/>
      <c r="G229" s="241"/>
      <c r="H229" s="220"/>
      <c r="I229" s="220"/>
      <c r="J229" s="220"/>
      <c r="K229" s="220"/>
      <c r="L229" s="220"/>
      <c r="M229" s="220"/>
      <c r="N229" s="219"/>
      <c r="O229" s="219"/>
      <c r="P229" s="219"/>
      <c r="Q229" s="219"/>
      <c r="R229" s="220"/>
      <c r="S229" s="220"/>
      <c r="T229" s="220"/>
      <c r="U229" s="220"/>
      <c r="V229" s="220"/>
      <c r="W229" s="220"/>
      <c r="X229" s="220"/>
      <c r="Y229" s="220"/>
      <c r="Z229" s="210"/>
      <c r="AA229" s="210"/>
      <c r="AB229" s="210"/>
      <c r="AC229" s="210"/>
      <c r="AD229" s="210"/>
      <c r="AE229" s="210"/>
      <c r="AF229" s="210"/>
      <c r="AG229" s="210" t="s">
        <v>188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44" t="str">
        <f>C229</f>
        <v>- dodání dlažebního materiálu v požadované kvalitě, dodání materiálu pro předepsané  lože v tloušťce předepsané dokumentací a pro předepsanou výplň spar</v>
      </c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3">
      <c r="A230" s="217"/>
      <c r="B230" s="218"/>
      <c r="C230" s="248" t="s">
        <v>361</v>
      </c>
      <c r="D230" s="242"/>
      <c r="E230" s="242"/>
      <c r="F230" s="242"/>
      <c r="G230" s="242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10"/>
      <c r="AA230" s="210"/>
      <c r="AB230" s="210"/>
      <c r="AC230" s="210"/>
      <c r="AD230" s="210"/>
      <c r="AE230" s="210"/>
      <c r="AF230" s="210"/>
      <c r="AG230" s="210" t="s">
        <v>188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3">
      <c r="A231" s="217"/>
      <c r="B231" s="218"/>
      <c r="C231" s="248" t="s">
        <v>377</v>
      </c>
      <c r="D231" s="242"/>
      <c r="E231" s="242"/>
      <c r="F231" s="242"/>
      <c r="G231" s="242"/>
      <c r="H231" s="220"/>
      <c r="I231" s="220"/>
      <c r="J231" s="220"/>
      <c r="K231" s="220"/>
      <c r="L231" s="220"/>
      <c r="M231" s="220"/>
      <c r="N231" s="219"/>
      <c r="O231" s="219"/>
      <c r="P231" s="219"/>
      <c r="Q231" s="219"/>
      <c r="R231" s="220"/>
      <c r="S231" s="220"/>
      <c r="T231" s="220"/>
      <c r="U231" s="220"/>
      <c r="V231" s="220"/>
      <c r="W231" s="220"/>
      <c r="X231" s="220"/>
      <c r="Y231" s="220"/>
      <c r="Z231" s="210"/>
      <c r="AA231" s="210"/>
      <c r="AB231" s="210"/>
      <c r="AC231" s="210"/>
      <c r="AD231" s="210"/>
      <c r="AE231" s="210"/>
      <c r="AF231" s="210"/>
      <c r="AG231" s="210" t="s">
        <v>188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44" t="str">
        <f>C231</f>
        <v>- uložení dlažby dle předepsaného technologického předpisu včetně předepsané podkladní vrstvy a předepsané výplně spar</v>
      </c>
      <c r="BB231" s="210"/>
      <c r="BC231" s="210"/>
      <c r="BD231" s="210"/>
      <c r="BE231" s="210"/>
      <c r="BF231" s="210"/>
      <c r="BG231" s="210"/>
      <c r="BH231" s="210"/>
    </row>
    <row r="232" spans="1:60" outlineLevel="3" x14ac:dyDescent="0.3">
      <c r="A232" s="217"/>
      <c r="B232" s="218"/>
      <c r="C232" s="248" t="s">
        <v>387</v>
      </c>
      <c r="D232" s="242"/>
      <c r="E232" s="242"/>
      <c r="F232" s="242"/>
      <c r="G232" s="242"/>
      <c r="H232" s="220"/>
      <c r="I232" s="220"/>
      <c r="J232" s="220"/>
      <c r="K232" s="220"/>
      <c r="L232" s="220"/>
      <c r="M232" s="220"/>
      <c r="N232" s="219"/>
      <c r="O232" s="219"/>
      <c r="P232" s="219"/>
      <c r="Q232" s="219"/>
      <c r="R232" s="220"/>
      <c r="S232" s="220"/>
      <c r="T232" s="220"/>
      <c r="U232" s="220"/>
      <c r="V232" s="220"/>
      <c r="W232" s="220"/>
      <c r="X232" s="220"/>
      <c r="Y232" s="220"/>
      <c r="Z232" s="210"/>
      <c r="AA232" s="210"/>
      <c r="AB232" s="210"/>
      <c r="AC232" s="210"/>
      <c r="AD232" s="210"/>
      <c r="AE232" s="210"/>
      <c r="AF232" s="210"/>
      <c r="AG232" s="210" t="s">
        <v>188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ht="21" outlineLevel="3" x14ac:dyDescent="0.3">
      <c r="A233" s="217"/>
      <c r="B233" s="218"/>
      <c r="C233" s="248" t="s">
        <v>378</v>
      </c>
      <c r="D233" s="242"/>
      <c r="E233" s="242"/>
      <c r="F233" s="242"/>
      <c r="G233" s="242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10"/>
      <c r="AA233" s="210"/>
      <c r="AB233" s="210"/>
      <c r="AC233" s="210"/>
      <c r="AD233" s="210"/>
      <c r="AE233" s="210"/>
      <c r="AF233" s="210"/>
      <c r="AG233" s="210" t="s">
        <v>188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44" t="str">
        <f>C233</f>
        <v>- úpravu napojení, ukončení podél obrubníků, dilatačních zařízení, odvodňovacích proužků, odvodňovačů, vpustí, šachet a pod., nestanoví-li zadávací dokumentace jinak</v>
      </c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3">
      <c r="A234" s="217"/>
      <c r="B234" s="218"/>
      <c r="C234" s="248" t="s">
        <v>365</v>
      </c>
      <c r="D234" s="242"/>
      <c r="E234" s="242"/>
      <c r="F234" s="242"/>
      <c r="G234" s="242"/>
      <c r="H234" s="220"/>
      <c r="I234" s="220"/>
      <c r="J234" s="220"/>
      <c r="K234" s="220"/>
      <c r="L234" s="220"/>
      <c r="M234" s="220"/>
      <c r="N234" s="219"/>
      <c r="O234" s="219"/>
      <c r="P234" s="219"/>
      <c r="Q234" s="219"/>
      <c r="R234" s="220"/>
      <c r="S234" s="220"/>
      <c r="T234" s="220"/>
      <c r="U234" s="220"/>
      <c r="V234" s="220"/>
      <c r="W234" s="220"/>
      <c r="X234" s="220"/>
      <c r="Y234" s="220"/>
      <c r="Z234" s="210"/>
      <c r="AA234" s="210"/>
      <c r="AB234" s="210"/>
      <c r="AC234" s="210"/>
      <c r="AD234" s="210"/>
      <c r="AE234" s="210"/>
      <c r="AF234" s="210"/>
      <c r="AG234" s="210" t="s">
        <v>188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3">
      <c r="A235" s="217"/>
      <c r="B235" s="218"/>
      <c r="C235" s="248" t="s">
        <v>366</v>
      </c>
      <c r="D235" s="242"/>
      <c r="E235" s="242"/>
      <c r="F235" s="242"/>
      <c r="G235" s="242"/>
      <c r="H235" s="220"/>
      <c r="I235" s="220"/>
      <c r="J235" s="220"/>
      <c r="K235" s="220"/>
      <c r="L235" s="220"/>
      <c r="M235" s="220"/>
      <c r="N235" s="219"/>
      <c r="O235" s="219"/>
      <c r="P235" s="219"/>
      <c r="Q235" s="219"/>
      <c r="R235" s="220"/>
      <c r="S235" s="220"/>
      <c r="T235" s="220"/>
      <c r="U235" s="220"/>
      <c r="V235" s="220"/>
      <c r="W235" s="220"/>
      <c r="X235" s="220"/>
      <c r="Y235" s="220"/>
      <c r="Z235" s="210"/>
      <c r="AA235" s="210"/>
      <c r="AB235" s="210"/>
      <c r="AC235" s="210"/>
      <c r="AD235" s="210"/>
      <c r="AE235" s="210"/>
      <c r="AF235" s="210"/>
      <c r="AG235" s="210" t="s">
        <v>188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44" t="str">
        <f>C235</f>
        <v>- nezahrnuje těsnění podél obrubníků, dilatačních zařízení, odvodňovacích proužků, odvodňovačů, vpustí, šachet a pod.</v>
      </c>
      <c r="BB235" s="210"/>
      <c r="BC235" s="210"/>
      <c r="BD235" s="210"/>
      <c r="BE235" s="210"/>
      <c r="BF235" s="210"/>
      <c r="BG235" s="210"/>
      <c r="BH235" s="210"/>
    </row>
    <row r="236" spans="1:60" outlineLevel="2" x14ac:dyDescent="0.3">
      <c r="A236" s="217"/>
      <c r="B236" s="218"/>
      <c r="C236" s="249" t="s">
        <v>379</v>
      </c>
      <c r="D236" s="224"/>
      <c r="E236" s="225">
        <v>13.86</v>
      </c>
      <c r="F236" s="220"/>
      <c r="G236" s="220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10"/>
      <c r="AA236" s="210"/>
      <c r="AB236" s="210"/>
      <c r="AC236" s="210"/>
      <c r="AD236" s="210"/>
      <c r="AE236" s="210"/>
      <c r="AF236" s="210"/>
      <c r="AG236" s="210" t="s">
        <v>192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2" x14ac:dyDescent="0.3">
      <c r="A237" s="217"/>
      <c r="B237" s="218"/>
      <c r="C237" s="250"/>
      <c r="D237" s="243"/>
      <c r="E237" s="243"/>
      <c r="F237" s="243"/>
      <c r="G237" s="243"/>
      <c r="H237" s="220"/>
      <c r="I237" s="220"/>
      <c r="J237" s="220"/>
      <c r="K237" s="220"/>
      <c r="L237" s="220"/>
      <c r="M237" s="220"/>
      <c r="N237" s="219"/>
      <c r="O237" s="219"/>
      <c r="P237" s="219"/>
      <c r="Q237" s="219"/>
      <c r="R237" s="220"/>
      <c r="S237" s="220"/>
      <c r="T237" s="220"/>
      <c r="U237" s="220"/>
      <c r="V237" s="220"/>
      <c r="W237" s="220"/>
      <c r="X237" s="220"/>
      <c r="Y237" s="220"/>
      <c r="Z237" s="210"/>
      <c r="AA237" s="210"/>
      <c r="AB237" s="210"/>
      <c r="AC237" s="210"/>
      <c r="AD237" s="210"/>
      <c r="AE237" s="210"/>
      <c r="AF237" s="210"/>
      <c r="AG237" s="210" t="s">
        <v>193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1" x14ac:dyDescent="0.3">
      <c r="A238" s="234">
        <v>24</v>
      </c>
      <c r="B238" s="235" t="s">
        <v>380</v>
      </c>
      <c r="C238" s="246" t="s">
        <v>381</v>
      </c>
      <c r="D238" s="236" t="s">
        <v>181</v>
      </c>
      <c r="E238" s="237">
        <v>27.3</v>
      </c>
      <c r="F238" s="238"/>
      <c r="G238" s="239">
        <f>ROUND(E238*F238,2)</f>
        <v>0</v>
      </c>
      <c r="H238" s="238"/>
      <c r="I238" s="239">
        <f>ROUND(E238*H238,2)</f>
        <v>0</v>
      </c>
      <c r="J238" s="238"/>
      <c r="K238" s="239">
        <f>ROUND(E238*J238,2)</f>
        <v>0</v>
      </c>
      <c r="L238" s="239">
        <v>21</v>
      </c>
      <c r="M238" s="239">
        <f>G238*(1+L238/100)</f>
        <v>0</v>
      </c>
      <c r="N238" s="237">
        <v>0</v>
      </c>
      <c r="O238" s="237">
        <f>ROUND(E238*N238,2)</f>
        <v>0</v>
      </c>
      <c r="P238" s="237">
        <v>0</v>
      </c>
      <c r="Q238" s="237">
        <f>ROUND(E238*P238,2)</f>
        <v>0</v>
      </c>
      <c r="R238" s="239"/>
      <c r="S238" s="239" t="s">
        <v>182</v>
      </c>
      <c r="T238" s="240" t="s">
        <v>183</v>
      </c>
      <c r="U238" s="220">
        <v>0</v>
      </c>
      <c r="V238" s="220">
        <f>ROUND(E238*U238,2)</f>
        <v>0</v>
      </c>
      <c r="W238" s="220"/>
      <c r="X238" s="220" t="s">
        <v>184</v>
      </c>
      <c r="Y238" s="220" t="s">
        <v>185</v>
      </c>
      <c r="Z238" s="210"/>
      <c r="AA238" s="210"/>
      <c r="AB238" s="210"/>
      <c r="AC238" s="210"/>
      <c r="AD238" s="210"/>
      <c r="AE238" s="210"/>
      <c r="AF238" s="210"/>
      <c r="AG238" s="210" t="s">
        <v>186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ht="21" outlineLevel="2" x14ac:dyDescent="0.3">
      <c r="A239" s="217"/>
      <c r="B239" s="218"/>
      <c r="C239" s="247" t="s">
        <v>376</v>
      </c>
      <c r="D239" s="241"/>
      <c r="E239" s="241"/>
      <c r="F239" s="241"/>
      <c r="G239" s="241"/>
      <c r="H239" s="220"/>
      <c r="I239" s="220"/>
      <c r="J239" s="220"/>
      <c r="K239" s="220"/>
      <c r="L239" s="220"/>
      <c r="M239" s="220"/>
      <c r="N239" s="219"/>
      <c r="O239" s="219"/>
      <c r="P239" s="219"/>
      <c r="Q239" s="219"/>
      <c r="R239" s="220"/>
      <c r="S239" s="220"/>
      <c r="T239" s="220"/>
      <c r="U239" s="220"/>
      <c r="V239" s="220"/>
      <c r="W239" s="220"/>
      <c r="X239" s="220"/>
      <c r="Y239" s="220"/>
      <c r="Z239" s="210"/>
      <c r="AA239" s="210"/>
      <c r="AB239" s="210"/>
      <c r="AC239" s="210"/>
      <c r="AD239" s="210"/>
      <c r="AE239" s="210"/>
      <c r="AF239" s="210"/>
      <c r="AG239" s="210" t="s">
        <v>188</v>
      </c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44" t="str">
        <f>C239</f>
        <v>- dodání dlažebního materiálu v požadované kvalitě, dodání materiálu pro předepsané  lože v tloušťce předepsané dokumentací a pro předepsanou výplň spar</v>
      </c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3">
      <c r="A240" s="217"/>
      <c r="B240" s="218"/>
      <c r="C240" s="248" t="s">
        <v>361</v>
      </c>
      <c r="D240" s="242"/>
      <c r="E240" s="242"/>
      <c r="F240" s="242"/>
      <c r="G240" s="242"/>
      <c r="H240" s="220"/>
      <c r="I240" s="220"/>
      <c r="J240" s="220"/>
      <c r="K240" s="220"/>
      <c r="L240" s="220"/>
      <c r="M240" s="220"/>
      <c r="N240" s="219"/>
      <c r="O240" s="219"/>
      <c r="P240" s="219"/>
      <c r="Q240" s="219"/>
      <c r="R240" s="220"/>
      <c r="S240" s="220"/>
      <c r="T240" s="220"/>
      <c r="U240" s="220"/>
      <c r="V240" s="220"/>
      <c r="W240" s="220"/>
      <c r="X240" s="220"/>
      <c r="Y240" s="220"/>
      <c r="Z240" s="210"/>
      <c r="AA240" s="210"/>
      <c r="AB240" s="210"/>
      <c r="AC240" s="210"/>
      <c r="AD240" s="210"/>
      <c r="AE240" s="210"/>
      <c r="AF240" s="210"/>
      <c r="AG240" s="210" t="s">
        <v>188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3" x14ac:dyDescent="0.3">
      <c r="A241" s="217"/>
      <c r="B241" s="218"/>
      <c r="C241" s="248" t="s">
        <v>377</v>
      </c>
      <c r="D241" s="242"/>
      <c r="E241" s="242"/>
      <c r="F241" s="242"/>
      <c r="G241" s="242"/>
      <c r="H241" s="220"/>
      <c r="I241" s="220"/>
      <c r="J241" s="220"/>
      <c r="K241" s="220"/>
      <c r="L241" s="220"/>
      <c r="M241" s="220"/>
      <c r="N241" s="219"/>
      <c r="O241" s="219"/>
      <c r="P241" s="219"/>
      <c r="Q241" s="219"/>
      <c r="R241" s="220"/>
      <c r="S241" s="220"/>
      <c r="T241" s="220"/>
      <c r="U241" s="220"/>
      <c r="V241" s="220"/>
      <c r="W241" s="220"/>
      <c r="X241" s="220"/>
      <c r="Y241" s="220"/>
      <c r="Z241" s="210"/>
      <c r="AA241" s="210"/>
      <c r="AB241" s="210"/>
      <c r="AC241" s="210"/>
      <c r="AD241" s="210"/>
      <c r="AE241" s="210"/>
      <c r="AF241" s="210"/>
      <c r="AG241" s="210" t="s">
        <v>188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44" t="str">
        <f>C241</f>
        <v>- uložení dlažby dle předepsaného technologického předpisu včetně předepsané podkladní vrstvy a předepsané výplně spar</v>
      </c>
      <c r="BB241" s="210"/>
      <c r="BC241" s="210"/>
      <c r="BD241" s="210"/>
      <c r="BE241" s="210"/>
      <c r="BF241" s="210"/>
      <c r="BG241" s="210"/>
      <c r="BH241" s="210"/>
    </row>
    <row r="242" spans="1:60" outlineLevel="3" x14ac:dyDescent="0.3">
      <c r="A242" s="217"/>
      <c r="B242" s="218"/>
      <c r="C242" s="248" t="s">
        <v>387</v>
      </c>
      <c r="D242" s="242"/>
      <c r="E242" s="242"/>
      <c r="F242" s="242"/>
      <c r="G242" s="242"/>
      <c r="H242" s="220"/>
      <c r="I242" s="220"/>
      <c r="J242" s="220"/>
      <c r="K242" s="220"/>
      <c r="L242" s="220"/>
      <c r="M242" s="220"/>
      <c r="N242" s="219"/>
      <c r="O242" s="219"/>
      <c r="P242" s="219"/>
      <c r="Q242" s="219"/>
      <c r="R242" s="220"/>
      <c r="S242" s="220"/>
      <c r="T242" s="220"/>
      <c r="U242" s="220"/>
      <c r="V242" s="220"/>
      <c r="W242" s="220"/>
      <c r="X242" s="220"/>
      <c r="Y242" s="220"/>
      <c r="Z242" s="210"/>
      <c r="AA242" s="210"/>
      <c r="AB242" s="210"/>
      <c r="AC242" s="210"/>
      <c r="AD242" s="210"/>
      <c r="AE242" s="210"/>
      <c r="AF242" s="210"/>
      <c r="AG242" s="210" t="s">
        <v>188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ht="21" outlineLevel="3" x14ac:dyDescent="0.3">
      <c r="A243" s="217"/>
      <c r="B243" s="218"/>
      <c r="C243" s="248" t="s">
        <v>378</v>
      </c>
      <c r="D243" s="242"/>
      <c r="E243" s="242"/>
      <c r="F243" s="242"/>
      <c r="G243" s="242"/>
      <c r="H243" s="220"/>
      <c r="I243" s="220"/>
      <c r="J243" s="220"/>
      <c r="K243" s="220"/>
      <c r="L243" s="220"/>
      <c r="M243" s="220"/>
      <c r="N243" s="219"/>
      <c r="O243" s="219"/>
      <c r="P243" s="219"/>
      <c r="Q243" s="219"/>
      <c r="R243" s="220"/>
      <c r="S243" s="220"/>
      <c r="T243" s="220"/>
      <c r="U243" s="220"/>
      <c r="V243" s="220"/>
      <c r="W243" s="220"/>
      <c r="X243" s="220"/>
      <c r="Y243" s="220"/>
      <c r="Z243" s="210"/>
      <c r="AA243" s="210"/>
      <c r="AB243" s="210"/>
      <c r="AC243" s="210"/>
      <c r="AD243" s="210"/>
      <c r="AE243" s="210"/>
      <c r="AF243" s="210"/>
      <c r="AG243" s="210" t="s">
        <v>188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44" t="str">
        <f>C243</f>
        <v>- úpravu napojení, ukončení podél obrubníků, dilatačních zařízení, odvodňovacích proužků, odvodňovačů, vpustí, šachet a pod., nestanoví-li zadávací dokumentace jinak</v>
      </c>
      <c r="BB243" s="210"/>
      <c r="BC243" s="210"/>
      <c r="BD243" s="210"/>
      <c r="BE243" s="210"/>
      <c r="BF243" s="210"/>
      <c r="BG243" s="210"/>
      <c r="BH243" s="210"/>
    </row>
    <row r="244" spans="1:60" outlineLevel="3" x14ac:dyDescent="0.3">
      <c r="A244" s="217"/>
      <c r="B244" s="218"/>
      <c r="C244" s="248" t="s">
        <v>365</v>
      </c>
      <c r="D244" s="242"/>
      <c r="E244" s="242"/>
      <c r="F244" s="242"/>
      <c r="G244" s="242"/>
      <c r="H244" s="220"/>
      <c r="I244" s="220"/>
      <c r="J244" s="220"/>
      <c r="K244" s="220"/>
      <c r="L244" s="220"/>
      <c r="M244" s="220"/>
      <c r="N244" s="219"/>
      <c r="O244" s="219"/>
      <c r="P244" s="219"/>
      <c r="Q244" s="219"/>
      <c r="R244" s="220"/>
      <c r="S244" s="220"/>
      <c r="T244" s="220"/>
      <c r="U244" s="220"/>
      <c r="V244" s="220"/>
      <c r="W244" s="220"/>
      <c r="X244" s="220"/>
      <c r="Y244" s="220"/>
      <c r="Z244" s="210"/>
      <c r="AA244" s="210"/>
      <c r="AB244" s="210"/>
      <c r="AC244" s="210"/>
      <c r="AD244" s="210"/>
      <c r="AE244" s="210"/>
      <c r="AF244" s="210"/>
      <c r="AG244" s="210" t="s">
        <v>188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3" x14ac:dyDescent="0.3">
      <c r="A245" s="217"/>
      <c r="B245" s="218"/>
      <c r="C245" s="248" t="s">
        <v>366</v>
      </c>
      <c r="D245" s="242"/>
      <c r="E245" s="242"/>
      <c r="F245" s="242"/>
      <c r="G245" s="242"/>
      <c r="H245" s="220"/>
      <c r="I245" s="220"/>
      <c r="J245" s="220"/>
      <c r="K245" s="220"/>
      <c r="L245" s="220"/>
      <c r="M245" s="220"/>
      <c r="N245" s="219"/>
      <c r="O245" s="219"/>
      <c r="P245" s="219"/>
      <c r="Q245" s="219"/>
      <c r="R245" s="220"/>
      <c r="S245" s="220"/>
      <c r="T245" s="220"/>
      <c r="U245" s="220"/>
      <c r="V245" s="220"/>
      <c r="W245" s="220"/>
      <c r="X245" s="220"/>
      <c r="Y245" s="220"/>
      <c r="Z245" s="210"/>
      <c r="AA245" s="210"/>
      <c r="AB245" s="210"/>
      <c r="AC245" s="210"/>
      <c r="AD245" s="210"/>
      <c r="AE245" s="210"/>
      <c r="AF245" s="210"/>
      <c r="AG245" s="210" t="s">
        <v>188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44" t="str">
        <f>C245</f>
        <v>- nezahrnuje těsnění podél obrubníků, dilatačních zařízení, odvodňovacích proužků, odvodňovačů, vpustí, šachet a pod.</v>
      </c>
      <c r="BB245" s="210"/>
      <c r="BC245" s="210"/>
      <c r="BD245" s="210"/>
      <c r="BE245" s="210"/>
      <c r="BF245" s="210"/>
      <c r="BG245" s="210"/>
      <c r="BH245" s="210"/>
    </row>
    <row r="246" spans="1:60" outlineLevel="2" x14ac:dyDescent="0.3">
      <c r="A246" s="217"/>
      <c r="B246" s="218"/>
      <c r="C246" s="249" t="s">
        <v>382</v>
      </c>
      <c r="D246" s="224"/>
      <c r="E246" s="225">
        <v>27.3</v>
      </c>
      <c r="F246" s="220"/>
      <c r="G246" s="220"/>
      <c r="H246" s="220"/>
      <c r="I246" s="220"/>
      <c r="J246" s="220"/>
      <c r="K246" s="220"/>
      <c r="L246" s="220"/>
      <c r="M246" s="220"/>
      <c r="N246" s="219"/>
      <c r="O246" s="219"/>
      <c r="P246" s="219"/>
      <c r="Q246" s="219"/>
      <c r="R246" s="220"/>
      <c r="S246" s="220"/>
      <c r="T246" s="220"/>
      <c r="U246" s="220"/>
      <c r="V246" s="220"/>
      <c r="W246" s="220"/>
      <c r="X246" s="220"/>
      <c r="Y246" s="220"/>
      <c r="Z246" s="210"/>
      <c r="AA246" s="210"/>
      <c r="AB246" s="210"/>
      <c r="AC246" s="210"/>
      <c r="AD246" s="210"/>
      <c r="AE246" s="210"/>
      <c r="AF246" s="210"/>
      <c r="AG246" s="210" t="s">
        <v>192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2" x14ac:dyDescent="0.3">
      <c r="A247" s="217"/>
      <c r="B247" s="218"/>
      <c r="C247" s="250"/>
      <c r="D247" s="243"/>
      <c r="E247" s="243"/>
      <c r="F247" s="243"/>
      <c r="G247" s="243"/>
      <c r="H247" s="220"/>
      <c r="I247" s="220"/>
      <c r="J247" s="220"/>
      <c r="K247" s="220"/>
      <c r="L247" s="220"/>
      <c r="M247" s="220"/>
      <c r="N247" s="219"/>
      <c r="O247" s="219"/>
      <c r="P247" s="219"/>
      <c r="Q247" s="219"/>
      <c r="R247" s="220"/>
      <c r="S247" s="220"/>
      <c r="T247" s="220"/>
      <c r="U247" s="220"/>
      <c r="V247" s="220"/>
      <c r="W247" s="220"/>
      <c r="X247" s="220"/>
      <c r="Y247" s="220"/>
      <c r="Z247" s="210"/>
      <c r="AA247" s="210"/>
      <c r="AB247" s="210"/>
      <c r="AC247" s="210"/>
      <c r="AD247" s="210"/>
      <c r="AE247" s="210"/>
      <c r="AF247" s="210"/>
      <c r="AG247" s="210" t="s">
        <v>193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1" x14ac:dyDescent="0.3">
      <c r="A248" s="234">
        <v>25</v>
      </c>
      <c r="B248" s="235" t="s">
        <v>383</v>
      </c>
      <c r="C248" s="246" t="s">
        <v>384</v>
      </c>
      <c r="D248" s="236" t="s">
        <v>294</v>
      </c>
      <c r="E248" s="237">
        <v>1144.9079999999999</v>
      </c>
      <c r="F248" s="238"/>
      <c r="G248" s="239">
        <f>ROUND(E248*F248,2)</f>
        <v>0</v>
      </c>
      <c r="H248" s="238"/>
      <c r="I248" s="239">
        <f>ROUND(E248*H248,2)</f>
        <v>0</v>
      </c>
      <c r="J248" s="238"/>
      <c r="K248" s="239">
        <f>ROUND(E248*J248,2)</f>
        <v>0</v>
      </c>
      <c r="L248" s="239">
        <v>21</v>
      </c>
      <c r="M248" s="239">
        <f>G248*(1+L248/100)</f>
        <v>0</v>
      </c>
      <c r="N248" s="237">
        <v>0.28799999999999998</v>
      </c>
      <c r="O248" s="237">
        <f>ROUND(E248*N248,2)</f>
        <v>329.73</v>
      </c>
      <c r="P248" s="237">
        <v>0</v>
      </c>
      <c r="Q248" s="237">
        <f>ROUND(E248*P248,2)</f>
        <v>0</v>
      </c>
      <c r="R248" s="239"/>
      <c r="S248" s="239" t="s">
        <v>182</v>
      </c>
      <c r="T248" s="240" t="s">
        <v>201</v>
      </c>
      <c r="U248" s="220">
        <v>7.3600000000000002E-3</v>
      </c>
      <c r="V248" s="220">
        <f>ROUND(E248*U248,2)</f>
        <v>8.43</v>
      </c>
      <c r="W248" s="220"/>
      <c r="X248" s="220" t="s">
        <v>184</v>
      </c>
      <c r="Y248" s="220" t="s">
        <v>185</v>
      </c>
      <c r="Z248" s="210"/>
      <c r="AA248" s="210"/>
      <c r="AB248" s="210"/>
      <c r="AC248" s="210"/>
      <c r="AD248" s="210"/>
      <c r="AE248" s="210"/>
      <c r="AF248" s="210"/>
      <c r="AG248" s="210" t="s">
        <v>186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2" x14ac:dyDescent="0.3">
      <c r="A249" s="217"/>
      <c r="B249" s="218"/>
      <c r="C249" s="247" t="s">
        <v>385</v>
      </c>
      <c r="D249" s="241"/>
      <c r="E249" s="241"/>
      <c r="F249" s="241"/>
      <c r="G249" s="241"/>
      <c r="H249" s="220"/>
      <c r="I249" s="220"/>
      <c r="J249" s="220"/>
      <c r="K249" s="220"/>
      <c r="L249" s="220"/>
      <c r="M249" s="220"/>
      <c r="N249" s="219"/>
      <c r="O249" s="219"/>
      <c r="P249" s="219"/>
      <c r="Q249" s="219"/>
      <c r="R249" s="220"/>
      <c r="S249" s="220"/>
      <c r="T249" s="220"/>
      <c r="U249" s="220"/>
      <c r="V249" s="220"/>
      <c r="W249" s="220"/>
      <c r="X249" s="220"/>
      <c r="Y249" s="220"/>
      <c r="Z249" s="210"/>
      <c r="AA249" s="210"/>
      <c r="AB249" s="210"/>
      <c r="AC249" s="210"/>
      <c r="AD249" s="210"/>
      <c r="AE249" s="210"/>
      <c r="AF249" s="210"/>
      <c r="AG249" s="210" t="s">
        <v>188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3" x14ac:dyDescent="0.3">
      <c r="A250" s="217"/>
      <c r="B250" s="218"/>
      <c r="C250" s="248" t="s">
        <v>386</v>
      </c>
      <c r="D250" s="242"/>
      <c r="E250" s="242"/>
      <c r="F250" s="242"/>
      <c r="G250" s="242"/>
      <c r="H250" s="220"/>
      <c r="I250" s="220"/>
      <c r="J250" s="220"/>
      <c r="K250" s="220"/>
      <c r="L250" s="220"/>
      <c r="M250" s="220"/>
      <c r="N250" s="219"/>
      <c r="O250" s="219"/>
      <c r="P250" s="219"/>
      <c r="Q250" s="219"/>
      <c r="R250" s="220"/>
      <c r="S250" s="220"/>
      <c r="T250" s="220"/>
      <c r="U250" s="220"/>
      <c r="V250" s="220"/>
      <c r="W250" s="220"/>
      <c r="X250" s="220"/>
      <c r="Y250" s="220"/>
      <c r="Z250" s="210"/>
      <c r="AA250" s="210"/>
      <c r="AB250" s="210"/>
      <c r="AC250" s="210"/>
      <c r="AD250" s="210"/>
      <c r="AE250" s="210"/>
      <c r="AF250" s="210"/>
      <c r="AG250" s="210" t="s">
        <v>188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3" x14ac:dyDescent="0.3">
      <c r="A251" s="217"/>
      <c r="B251" s="218"/>
      <c r="C251" s="248" t="s">
        <v>387</v>
      </c>
      <c r="D251" s="242"/>
      <c r="E251" s="242"/>
      <c r="F251" s="242"/>
      <c r="G251" s="242"/>
      <c r="H251" s="220"/>
      <c r="I251" s="220"/>
      <c r="J251" s="220"/>
      <c r="K251" s="220"/>
      <c r="L251" s="220"/>
      <c r="M251" s="220"/>
      <c r="N251" s="219"/>
      <c r="O251" s="219"/>
      <c r="P251" s="219"/>
      <c r="Q251" s="219"/>
      <c r="R251" s="220"/>
      <c r="S251" s="220"/>
      <c r="T251" s="220"/>
      <c r="U251" s="220"/>
      <c r="V251" s="220"/>
      <c r="W251" s="220"/>
      <c r="X251" s="220"/>
      <c r="Y251" s="220"/>
      <c r="Z251" s="210"/>
      <c r="AA251" s="210"/>
      <c r="AB251" s="210"/>
      <c r="AC251" s="210"/>
      <c r="AD251" s="210"/>
      <c r="AE251" s="210"/>
      <c r="AF251" s="210"/>
      <c r="AG251" s="210" t="s">
        <v>188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3">
      <c r="A252" s="217"/>
      <c r="B252" s="218"/>
      <c r="C252" s="248" t="s">
        <v>365</v>
      </c>
      <c r="D252" s="242"/>
      <c r="E252" s="242"/>
      <c r="F252" s="242"/>
      <c r="G252" s="242"/>
      <c r="H252" s="220"/>
      <c r="I252" s="220"/>
      <c r="J252" s="220"/>
      <c r="K252" s="220"/>
      <c r="L252" s="220"/>
      <c r="M252" s="220"/>
      <c r="N252" s="219"/>
      <c r="O252" s="219"/>
      <c r="P252" s="219"/>
      <c r="Q252" s="219"/>
      <c r="R252" s="220"/>
      <c r="S252" s="220"/>
      <c r="T252" s="220"/>
      <c r="U252" s="220"/>
      <c r="V252" s="220"/>
      <c r="W252" s="220"/>
      <c r="X252" s="220"/>
      <c r="Y252" s="220"/>
      <c r="Z252" s="210"/>
      <c r="AA252" s="210"/>
      <c r="AB252" s="210"/>
      <c r="AC252" s="210"/>
      <c r="AD252" s="210"/>
      <c r="AE252" s="210"/>
      <c r="AF252" s="210"/>
      <c r="AG252" s="210" t="s">
        <v>188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2" x14ac:dyDescent="0.3">
      <c r="A253" s="217"/>
      <c r="B253" s="218"/>
      <c r="C253" s="249" t="s">
        <v>388</v>
      </c>
      <c r="D253" s="224"/>
      <c r="E253" s="225">
        <v>330.91199999999998</v>
      </c>
      <c r="F253" s="220"/>
      <c r="G253" s="220"/>
      <c r="H253" s="220"/>
      <c r="I253" s="220"/>
      <c r="J253" s="220"/>
      <c r="K253" s="220"/>
      <c r="L253" s="220"/>
      <c r="M253" s="220"/>
      <c r="N253" s="219"/>
      <c r="O253" s="219"/>
      <c r="P253" s="219"/>
      <c r="Q253" s="219"/>
      <c r="R253" s="220"/>
      <c r="S253" s="220"/>
      <c r="T253" s="220"/>
      <c r="U253" s="220"/>
      <c r="V253" s="220"/>
      <c r="W253" s="220"/>
      <c r="X253" s="220"/>
      <c r="Y253" s="220"/>
      <c r="Z253" s="210"/>
      <c r="AA253" s="210"/>
      <c r="AB253" s="210"/>
      <c r="AC253" s="210"/>
      <c r="AD253" s="210"/>
      <c r="AE253" s="210"/>
      <c r="AF253" s="210"/>
      <c r="AG253" s="210" t="s">
        <v>192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3" x14ac:dyDescent="0.3">
      <c r="A254" s="217"/>
      <c r="B254" s="218"/>
      <c r="C254" s="249" t="s">
        <v>389</v>
      </c>
      <c r="D254" s="224"/>
      <c r="E254" s="225">
        <v>28.08</v>
      </c>
      <c r="F254" s="220"/>
      <c r="G254" s="220"/>
      <c r="H254" s="220"/>
      <c r="I254" s="220"/>
      <c r="J254" s="220"/>
      <c r="K254" s="220"/>
      <c r="L254" s="220"/>
      <c r="M254" s="220"/>
      <c r="N254" s="219"/>
      <c r="O254" s="219"/>
      <c r="P254" s="219"/>
      <c r="Q254" s="219"/>
      <c r="R254" s="220"/>
      <c r="S254" s="220"/>
      <c r="T254" s="220"/>
      <c r="U254" s="220"/>
      <c r="V254" s="220"/>
      <c r="W254" s="220"/>
      <c r="X254" s="220"/>
      <c r="Y254" s="220"/>
      <c r="Z254" s="210"/>
      <c r="AA254" s="210"/>
      <c r="AB254" s="210"/>
      <c r="AC254" s="210"/>
      <c r="AD254" s="210"/>
      <c r="AE254" s="210"/>
      <c r="AF254" s="210"/>
      <c r="AG254" s="210" t="s">
        <v>192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3">
      <c r="A255" s="217"/>
      <c r="B255" s="218"/>
      <c r="C255" s="249" t="s">
        <v>390</v>
      </c>
      <c r="D255" s="224"/>
      <c r="E255" s="225">
        <v>785.91600000000005</v>
      </c>
      <c r="F255" s="220"/>
      <c r="G255" s="220"/>
      <c r="H255" s="220"/>
      <c r="I255" s="220"/>
      <c r="J255" s="220"/>
      <c r="K255" s="220"/>
      <c r="L255" s="220"/>
      <c r="M255" s="220"/>
      <c r="N255" s="219"/>
      <c r="O255" s="219"/>
      <c r="P255" s="219"/>
      <c r="Q255" s="219"/>
      <c r="R255" s="220"/>
      <c r="S255" s="220"/>
      <c r="T255" s="220"/>
      <c r="U255" s="220"/>
      <c r="V255" s="220"/>
      <c r="W255" s="220"/>
      <c r="X255" s="220"/>
      <c r="Y255" s="220"/>
      <c r="Z255" s="210"/>
      <c r="AA255" s="210"/>
      <c r="AB255" s="210"/>
      <c r="AC255" s="210"/>
      <c r="AD255" s="210"/>
      <c r="AE255" s="210"/>
      <c r="AF255" s="210"/>
      <c r="AG255" s="210" t="s">
        <v>192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2" x14ac:dyDescent="0.3">
      <c r="A256" s="217"/>
      <c r="B256" s="218"/>
      <c r="C256" s="250"/>
      <c r="D256" s="243"/>
      <c r="E256" s="243"/>
      <c r="F256" s="243"/>
      <c r="G256" s="243"/>
      <c r="H256" s="220"/>
      <c r="I256" s="220"/>
      <c r="J256" s="220"/>
      <c r="K256" s="220"/>
      <c r="L256" s="220"/>
      <c r="M256" s="220"/>
      <c r="N256" s="219"/>
      <c r="O256" s="219"/>
      <c r="P256" s="219"/>
      <c r="Q256" s="219"/>
      <c r="R256" s="220"/>
      <c r="S256" s="220"/>
      <c r="T256" s="220"/>
      <c r="U256" s="220"/>
      <c r="V256" s="220"/>
      <c r="W256" s="220"/>
      <c r="X256" s="220"/>
      <c r="Y256" s="220"/>
      <c r="Z256" s="210"/>
      <c r="AA256" s="210"/>
      <c r="AB256" s="210"/>
      <c r="AC256" s="210"/>
      <c r="AD256" s="210"/>
      <c r="AE256" s="210"/>
      <c r="AF256" s="210"/>
      <c r="AG256" s="210" t="s">
        <v>193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1" x14ac:dyDescent="0.3">
      <c r="A257" s="234">
        <v>26</v>
      </c>
      <c r="B257" s="235" t="s">
        <v>391</v>
      </c>
      <c r="C257" s="246" t="s">
        <v>392</v>
      </c>
      <c r="D257" s="236" t="s">
        <v>294</v>
      </c>
      <c r="E257" s="237">
        <v>4309.41</v>
      </c>
      <c r="F257" s="238"/>
      <c r="G257" s="239">
        <f>ROUND(E257*F257,2)</f>
        <v>0</v>
      </c>
      <c r="H257" s="238"/>
      <c r="I257" s="239">
        <f>ROUND(E257*H257,2)</f>
        <v>0</v>
      </c>
      <c r="J257" s="238"/>
      <c r="K257" s="239">
        <f>ROUND(E257*J257,2)</f>
        <v>0</v>
      </c>
      <c r="L257" s="239">
        <v>21</v>
      </c>
      <c r="M257" s="239">
        <f>G257*(1+L257/100)</f>
        <v>0</v>
      </c>
      <c r="N257" s="237">
        <v>0.378</v>
      </c>
      <c r="O257" s="237">
        <f>ROUND(E257*N257,2)</f>
        <v>1628.96</v>
      </c>
      <c r="P257" s="237">
        <v>0</v>
      </c>
      <c r="Q257" s="237">
        <f>ROUND(E257*P257,2)</f>
        <v>0</v>
      </c>
      <c r="R257" s="239"/>
      <c r="S257" s="239" t="s">
        <v>182</v>
      </c>
      <c r="T257" s="240" t="s">
        <v>201</v>
      </c>
      <c r="U257" s="220">
        <v>1.21E-2</v>
      </c>
      <c r="V257" s="220">
        <f>ROUND(E257*U257,2)</f>
        <v>52.14</v>
      </c>
      <c r="W257" s="220"/>
      <c r="X257" s="220" t="s">
        <v>184</v>
      </c>
      <c r="Y257" s="220" t="s">
        <v>185</v>
      </c>
      <c r="Z257" s="210"/>
      <c r="AA257" s="210"/>
      <c r="AB257" s="210"/>
      <c r="AC257" s="210"/>
      <c r="AD257" s="210"/>
      <c r="AE257" s="210"/>
      <c r="AF257" s="210"/>
      <c r="AG257" s="210" t="s">
        <v>186</v>
      </c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2" x14ac:dyDescent="0.3">
      <c r="A258" s="217"/>
      <c r="B258" s="218"/>
      <c r="C258" s="247" t="s">
        <v>385</v>
      </c>
      <c r="D258" s="241"/>
      <c r="E258" s="241"/>
      <c r="F258" s="241"/>
      <c r="G258" s="241"/>
      <c r="H258" s="220"/>
      <c r="I258" s="220"/>
      <c r="J258" s="220"/>
      <c r="K258" s="220"/>
      <c r="L258" s="220"/>
      <c r="M258" s="220"/>
      <c r="N258" s="219"/>
      <c r="O258" s="219"/>
      <c r="P258" s="219"/>
      <c r="Q258" s="219"/>
      <c r="R258" s="220"/>
      <c r="S258" s="220"/>
      <c r="T258" s="220"/>
      <c r="U258" s="220"/>
      <c r="V258" s="220"/>
      <c r="W258" s="220"/>
      <c r="X258" s="220"/>
      <c r="Y258" s="220"/>
      <c r="Z258" s="210"/>
      <c r="AA258" s="210"/>
      <c r="AB258" s="210"/>
      <c r="AC258" s="210"/>
      <c r="AD258" s="210"/>
      <c r="AE258" s="210"/>
      <c r="AF258" s="210"/>
      <c r="AG258" s="210" t="s">
        <v>188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3" x14ac:dyDescent="0.3">
      <c r="A259" s="217"/>
      <c r="B259" s="218"/>
      <c r="C259" s="248" t="s">
        <v>386</v>
      </c>
      <c r="D259" s="242"/>
      <c r="E259" s="242"/>
      <c r="F259" s="242"/>
      <c r="G259" s="242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10"/>
      <c r="AA259" s="210"/>
      <c r="AB259" s="210"/>
      <c r="AC259" s="210"/>
      <c r="AD259" s="210"/>
      <c r="AE259" s="210"/>
      <c r="AF259" s="210"/>
      <c r="AG259" s="210" t="s">
        <v>188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3" x14ac:dyDescent="0.3">
      <c r="A260" s="217"/>
      <c r="B260" s="218"/>
      <c r="C260" s="248" t="s">
        <v>387</v>
      </c>
      <c r="D260" s="242"/>
      <c r="E260" s="242"/>
      <c r="F260" s="242"/>
      <c r="G260" s="242"/>
      <c r="H260" s="220"/>
      <c r="I260" s="220"/>
      <c r="J260" s="220"/>
      <c r="K260" s="220"/>
      <c r="L260" s="220"/>
      <c r="M260" s="220"/>
      <c r="N260" s="219"/>
      <c r="O260" s="219"/>
      <c r="P260" s="219"/>
      <c r="Q260" s="219"/>
      <c r="R260" s="220"/>
      <c r="S260" s="220"/>
      <c r="T260" s="220"/>
      <c r="U260" s="220"/>
      <c r="V260" s="220"/>
      <c r="W260" s="220"/>
      <c r="X260" s="220"/>
      <c r="Y260" s="220"/>
      <c r="Z260" s="210"/>
      <c r="AA260" s="210"/>
      <c r="AB260" s="210"/>
      <c r="AC260" s="210"/>
      <c r="AD260" s="210"/>
      <c r="AE260" s="210"/>
      <c r="AF260" s="210"/>
      <c r="AG260" s="210" t="s">
        <v>188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3" x14ac:dyDescent="0.3">
      <c r="A261" s="217"/>
      <c r="B261" s="218"/>
      <c r="C261" s="248" t="s">
        <v>365</v>
      </c>
      <c r="D261" s="242"/>
      <c r="E261" s="242"/>
      <c r="F261" s="242"/>
      <c r="G261" s="242"/>
      <c r="H261" s="220"/>
      <c r="I261" s="220"/>
      <c r="J261" s="220"/>
      <c r="K261" s="220"/>
      <c r="L261" s="220"/>
      <c r="M261" s="220"/>
      <c r="N261" s="219"/>
      <c r="O261" s="219"/>
      <c r="P261" s="219"/>
      <c r="Q261" s="219"/>
      <c r="R261" s="220"/>
      <c r="S261" s="220"/>
      <c r="T261" s="220"/>
      <c r="U261" s="220"/>
      <c r="V261" s="220"/>
      <c r="W261" s="220"/>
      <c r="X261" s="220"/>
      <c r="Y261" s="220"/>
      <c r="Z261" s="210"/>
      <c r="AA261" s="210"/>
      <c r="AB261" s="210"/>
      <c r="AC261" s="210"/>
      <c r="AD261" s="210"/>
      <c r="AE261" s="210"/>
      <c r="AF261" s="210"/>
      <c r="AG261" s="210" t="s">
        <v>188</v>
      </c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2" x14ac:dyDescent="0.3">
      <c r="A262" s="217"/>
      <c r="B262" s="218"/>
      <c r="C262" s="249" t="s">
        <v>393</v>
      </c>
      <c r="D262" s="224"/>
      <c r="E262" s="225">
        <v>2649.99</v>
      </c>
      <c r="F262" s="220"/>
      <c r="G262" s="220"/>
      <c r="H262" s="220"/>
      <c r="I262" s="220"/>
      <c r="J262" s="220"/>
      <c r="K262" s="220"/>
      <c r="L262" s="220"/>
      <c r="M262" s="220"/>
      <c r="N262" s="219"/>
      <c r="O262" s="219"/>
      <c r="P262" s="219"/>
      <c r="Q262" s="219"/>
      <c r="R262" s="220"/>
      <c r="S262" s="220"/>
      <c r="T262" s="220"/>
      <c r="U262" s="220"/>
      <c r="V262" s="220"/>
      <c r="W262" s="220"/>
      <c r="X262" s="220"/>
      <c r="Y262" s="220"/>
      <c r="Z262" s="210"/>
      <c r="AA262" s="210"/>
      <c r="AB262" s="210"/>
      <c r="AC262" s="210"/>
      <c r="AD262" s="210"/>
      <c r="AE262" s="210"/>
      <c r="AF262" s="210"/>
      <c r="AG262" s="210" t="s">
        <v>192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3" x14ac:dyDescent="0.3">
      <c r="A263" s="217"/>
      <c r="B263" s="218"/>
      <c r="C263" s="249" t="s">
        <v>297</v>
      </c>
      <c r="D263" s="224"/>
      <c r="E263" s="225">
        <v>500.25599999999997</v>
      </c>
      <c r="F263" s="220"/>
      <c r="G263" s="220"/>
      <c r="H263" s="220"/>
      <c r="I263" s="220"/>
      <c r="J263" s="220"/>
      <c r="K263" s="220"/>
      <c r="L263" s="220"/>
      <c r="M263" s="220"/>
      <c r="N263" s="219"/>
      <c r="O263" s="219"/>
      <c r="P263" s="219"/>
      <c r="Q263" s="219"/>
      <c r="R263" s="220"/>
      <c r="S263" s="220"/>
      <c r="T263" s="220"/>
      <c r="U263" s="220"/>
      <c r="V263" s="220"/>
      <c r="W263" s="220"/>
      <c r="X263" s="220"/>
      <c r="Y263" s="220"/>
      <c r="Z263" s="210"/>
      <c r="AA263" s="210"/>
      <c r="AB263" s="210"/>
      <c r="AC263" s="210"/>
      <c r="AD263" s="210"/>
      <c r="AE263" s="210"/>
      <c r="AF263" s="210"/>
      <c r="AG263" s="210" t="s">
        <v>192</v>
      </c>
      <c r="AH263" s="210">
        <v>0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3" x14ac:dyDescent="0.3">
      <c r="A264" s="217"/>
      <c r="B264" s="218"/>
      <c r="C264" s="249" t="s">
        <v>298</v>
      </c>
      <c r="D264" s="224"/>
      <c r="E264" s="225">
        <v>14.256</v>
      </c>
      <c r="F264" s="220"/>
      <c r="G264" s="220"/>
      <c r="H264" s="220"/>
      <c r="I264" s="220"/>
      <c r="J264" s="220"/>
      <c r="K264" s="220"/>
      <c r="L264" s="220"/>
      <c r="M264" s="220"/>
      <c r="N264" s="219"/>
      <c r="O264" s="219"/>
      <c r="P264" s="219"/>
      <c r="Q264" s="219"/>
      <c r="R264" s="220"/>
      <c r="S264" s="220"/>
      <c r="T264" s="220"/>
      <c r="U264" s="220"/>
      <c r="V264" s="220"/>
      <c r="W264" s="220"/>
      <c r="X264" s="220"/>
      <c r="Y264" s="220"/>
      <c r="Z264" s="210"/>
      <c r="AA264" s="210"/>
      <c r="AB264" s="210"/>
      <c r="AC264" s="210"/>
      <c r="AD264" s="210"/>
      <c r="AE264" s="210"/>
      <c r="AF264" s="210"/>
      <c r="AG264" s="210" t="s">
        <v>192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3" x14ac:dyDescent="0.3">
      <c r="A265" s="217"/>
      <c r="B265" s="218"/>
      <c r="C265" s="249" t="s">
        <v>299</v>
      </c>
      <c r="D265" s="224"/>
      <c r="E265" s="225">
        <v>330.91199999999998</v>
      </c>
      <c r="F265" s="220"/>
      <c r="G265" s="220"/>
      <c r="H265" s="220"/>
      <c r="I265" s="220"/>
      <c r="J265" s="220"/>
      <c r="K265" s="220"/>
      <c r="L265" s="220"/>
      <c r="M265" s="220"/>
      <c r="N265" s="219"/>
      <c r="O265" s="219"/>
      <c r="P265" s="219"/>
      <c r="Q265" s="219"/>
      <c r="R265" s="220"/>
      <c r="S265" s="220"/>
      <c r="T265" s="220"/>
      <c r="U265" s="220"/>
      <c r="V265" s="220"/>
      <c r="W265" s="220"/>
      <c r="X265" s="220"/>
      <c r="Y265" s="220"/>
      <c r="Z265" s="210"/>
      <c r="AA265" s="210"/>
      <c r="AB265" s="210"/>
      <c r="AC265" s="210"/>
      <c r="AD265" s="210"/>
      <c r="AE265" s="210"/>
      <c r="AF265" s="210"/>
      <c r="AG265" s="210" t="s">
        <v>192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3">
      <c r="A266" s="217"/>
      <c r="B266" s="218"/>
      <c r="C266" s="249" t="s">
        <v>300</v>
      </c>
      <c r="D266" s="224"/>
      <c r="E266" s="225">
        <v>28.08</v>
      </c>
      <c r="F266" s="220"/>
      <c r="G266" s="220"/>
      <c r="H266" s="220"/>
      <c r="I266" s="220"/>
      <c r="J266" s="220"/>
      <c r="K266" s="220"/>
      <c r="L266" s="220"/>
      <c r="M266" s="220"/>
      <c r="N266" s="219"/>
      <c r="O266" s="219"/>
      <c r="P266" s="219"/>
      <c r="Q266" s="219"/>
      <c r="R266" s="220"/>
      <c r="S266" s="220"/>
      <c r="T266" s="220"/>
      <c r="U266" s="220"/>
      <c r="V266" s="220"/>
      <c r="W266" s="220"/>
      <c r="X266" s="220"/>
      <c r="Y266" s="220"/>
      <c r="Z266" s="210"/>
      <c r="AA266" s="210"/>
      <c r="AB266" s="210"/>
      <c r="AC266" s="210"/>
      <c r="AD266" s="210"/>
      <c r="AE266" s="210"/>
      <c r="AF266" s="210"/>
      <c r="AG266" s="210" t="s">
        <v>192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3">
      <c r="A267" s="217"/>
      <c r="B267" s="218"/>
      <c r="C267" s="249" t="s">
        <v>301</v>
      </c>
      <c r="D267" s="224"/>
      <c r="E267" s="225">
        <v>785.91600000000005</v>
      </c>
      <c r="F267" s="220"/>
      <c r="G267" s="220"/>
      <c r="H267" s="220"/>
      <c r="I267" s="220"/>
      <c r="J267" s="220"/>
      <c r="K267" s="220"/>
      <c r="L267" s="220"/>
      <c r="M267" s="220"/>
      <c r="N267" s="219"/>
      <c r="O267" s="219"/>
      <c r="P267" s="219"/>
      <c r="Q267" s="219"/>
      <c r="R267" s="220"/>
      <c r="S267" s="220"/>
      <c r="T267" s="220"/>
      <c r="U267" s="220"/>
      <c r="V267" s="220"/>
      <c r="W267" s="220"/>
      <c r="X267" s="220"/>
      <c r="Y267" s="220"/>
      <c r="Z267" s="210"/>
      <c r="AA267" s="210"/>
      <c r="AB267" s="210"/>
      <c r="AC267" s="210"/>
      <c r="AD267" s="210"/>
      <c r="AE267" s="210"/>
      <c r="AF267" s="210"/>
      <c r="AG267" s="210" t="s">
        <v>192</v>
      </c>
      <c r="AH267" s="210">
        <v>0</v>
      </c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2" x14ac:dyDescent="0.3">
      <c r="A268" s="217"/>
      <c r="B268" s="218"/>
      <c r="C268" s="250"/>
      <c r="D268" s="243"/>
      <c r="E268" s="243"/>
      <c r="F268" s="243"/>
      <c r="G268" s="243"/>
      <c r="H268" s="220"/>
      <c r="I268" s="220"/>
      <c r="J268" s="220"/>
      <c r="K268" s="220"/>
      <c r="L268" s="220"/>
      <c r="M268" s="220"/>
      <c r="N268" s="219"/>
      <c r="O268" s="219"/>
      <c r="P268" s="219"/>
      <c r="Q268" s="219"/>
      <c r="R268" s="220"/>
      <c r="S268" s="220"/>
      <c r="T268" s="220"/>
      <c r="U268" s="220"/>
      <c r="V268" s="220"/>
      <c r="W268" s="220"/>
      <c r="X268" s="220"/>
      <c r="Y268" s="220"/>
      <c r="Z268" s="210"/>
      <c r="AA268" s="210"/>
      <c r="AB268" s="210"/>
      <c r="AC268" s="210"/>
      <c r="AD268" s="210"/>
      <c r="AE268" s="210"/>
      <c r="AF268" s="210"/>
      <c r="AG268" s="210" t="s">
        <v>193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1" x14ac:dyDescent="0.3">
      <c r="A269" s="234">
        <v>27</v>
      </c>
      <c r="B269" s="235" t="s">
        <v>394</v>
      </c>
      <c r="C269" s="246" t="s">
        <v>395</v>
      </c>
      <c r="D269" s="236" t="s">
        <v>294</v>
      </c>
      <c r="E269" s="237">
        <v>256.83</v>
      </c>
      <c r="F269" s="238"/>
      <c r="G269" s="239">
        <f>ROUND(E269*F269,2)</f>
        <v>0</v>
      </c>
      <c r="H269" s="238"/>
      <c r="I269" s="239">
        <f>ROUND(E269*H269,2)</f>
        <v>0</v>
      </c>
      <c r="J269" s="238"/>
      <c r="K269" s="239">
        <f>ROUND(E269*J269,2)</f>
        <v>0</v>
      </c>
      <c r="L269" s="239">
        <v>21</v>
      </c>
      <c r="M269" s="239">
        <f>G269*(1+L269/100)</f>
        <v>0</v>
      </c>
      <c r="N269" s="237">
        <v>0.441</v>
      </c>
      <c r="O269" s="237">
        <f>ROUND(E269*N269,2)</f>
        <v>113.26</v>
      </c>
      <c r="P269" s="237">
        <v>0</v>
      </c>
      <c r="Q269" s="237">
        <f>ROUND(E269*P269,2)</f>
        <v>0</v>
      </c>
      <c r="R269" s="239"/>
      <c r="S269" s="239" t="s">
        <v>182</v>
      </c>
      <c r="T269" s="240" t="s">
        <v>201</v>
      </c>
      <c r="U269" s="220">
        <v>1.41E-2</v>
      </c>
      <c r="V269" s="220">
        <f>ROUND(E269*U269,2)</f>
        <v>3.62</v>
      </c>
      <c r="W269" s="220"/>
      <c r="X269" s="220" t="s">
        <v>184</v>
      </c>
      <c r="Y269" s="220" t="s">
        <v>185</v>
      </c>
      <c r="Z269" s="210"/>
      <c r="AA269" s="210"/>
      <c r="AB269" s="210"/>
      <c r="AC269" s="210"/>
      <c r="AD269" s="210"/>
      <c r="AE269" s="210"/>
      <c r="AF269" s="210"/>
      <c r="AG269" s="210" t="s">
        <v>186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2" x14ac:dyDescent="0.3">
      <c r="A270" s="217"/>
      <c r="B270" s="218"/>
      <c r="C270" s="247" t="s">
        <v>385</v>
      </c>
      <c r="D270" s="241"/>
      <c r="E270" s="241"/>
      <c r="F270" s="241"/>
      <c r="G270" s="241"/>
      <c r="H270" s="220"/>
      <c r="I270" s="220"/>
      <c r="J270" s="220"/>
      <c r="K270" s="220"/>
      <c r="L270" s="220"/>
      <c r="M270" s="220"/>
      <c r="N270" s="219"/>
      <c r="O270" s="219"/>
      <c r="P270" s="219"/>
      <c r="Q270" s="219"/>
      <c r="R270" s="220"/>
      <c r="S270" s="220"/>
      <c r="T270" s="220"/>
      <c r="U270" s="220"/>
      <c r="V270" s="220"/>
      <c r="W270" s="220"/>
      <c r="X270" s="220"/>
      <c r="Y270" s="220"/>
      <c r="Z270" s="210"/>
      <c r="AA270" s="210"/>
      <c r="AB270" s="210"/>
      <c r="AC270" s="210"/>
      <c r="AD270" s="210"/>
      <c r="AE270" s="210"/>
      <c r="AF270" s="210"/>
      <c r="AG270" s="210" t="s">
        <v>188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3" x14ac:dyDescent="0.3">
      <c r="A271" s="217"/>
      <c r="B271" s="218"/>
      <c r="C271" s="248" t="s">
        <v>386</v>
      </c>
      <c r="D271" s="242"/>
      <c r="E271" s="242"/>
      <c r="F271" s="242"/>
      <c r="G271" s="242"/>
      <c r="H271" s="220"/>
      <c r="I271" s="220"/>
      <c r="J271" s="220"/>
      <c r="K271" s="220"/>
      <c r="L271" s="220"/>
      <c r="M271" s="220"/>
      <c r="N271" s="219"/>
      <c r="O271" s="219"/>
      <c r="P271" s="219"/>
      <c r="Q271" s="219"/>
      <c r="R271" s="220"/>
      <c r="S271" s="220"/>
      <c r="T271" s="220"/>
      <c r="U271" s="220"/>
      <c r="V271" s="220"/>
      <c r="W271" s="220"/>
      <c r="X271" s="220"/>
      <c r="Y271" s="220"/>
      <c r="Z271" s="210"/>
      <c r="AA271" s="210"/>
      <c r="AB271" s="210"/>
      <c r="AC271" s="210"/>
      <c r="AD271" s="210"/>
      <c r="AE271" s="210"/>
      <c r="AF271" s="210"/>
      <c r="AG271" s="210" t="s">
        <v>188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3">
      <c r="A272" s="217"/>
      <c r="B272" s="218"/>
      <c r="C272" s="248" t="s">
        <v>387</v>
      </c>
      <c r="D272" s="242"/>
      <c r="E272" s="242"/>
      <c r="F272" s="242"/>
      <c r="G272" s="242"/>
      <c r="H272" s="220"/>
      <c r="I272" s="220"/>
      <c r="J272" s="220"/>
      <c r="K272" s="220"/>
      <c r="L272" s="220"/>
      <c r="M272" s="220"/>
      <c r="N272" s="219"/>
      <c r="O272" s="219"/>
      <c r="P272" s="219"/>
      <c r="Q272" s="219"/>
      <c r="R272" s="220"/>
      <c r="S272" s="220"/>
      <c r="T272" s="220"/>
      <c r="U272" s="220"/>
      <c r="V272" s="220"/>
      <c r="W272" s="220"/>
      <c r="X272" s="220"/>
      <c r="Y272" s="220"/>
      <c r="Z272" s="210"/>
      <c r="AA272" s="210"/>
      <c r="AB272" s="210"/>
      <c r="AC272" s="210"/>
      <c r="AD272" s="210"/>
      <c r="AE272" s="210"/>
      <c r="AF272" s="210"/>
      <c r="AG272" s="210" t="s">
        <v>188</v>
      </c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3">
      <c r="A273" s="217"/>
      <c r="B273" s="218"/>
      <c r="C273" s="248" t="s">
        <v>365</v>
      </c>
      <c r="D273" s="242"/>
      <c r="E273" s="242"/>
      <c r="F273" s="242"/>
      <c r="G273" s="242"/>
      <c r="H273" s="220"/>
      <c r="I273" s="220"/>
      <c r="J273" s="220"/>
      <c r="K273" s="220"/>
      <c r="L273" s="220"/>
      <c r="M273" s="220"/>
      <c r="N273" s="219"/>
      <c r="O273" s="219"/>
      <c r="P273" s="219"/>
      <c r="Q273" s="219"/>
      <c r="R273" s="220"/>
      <c r="S273" s="220"/>
      <c r="T273" s="220"/>
      <c r="U273" s="220"/>
      <c r="V273" s="220"/>
      <c r="W273" s="220"/>
      <c r="X273" s="220"/>
      <c r="Y273" s="220"/>
      <c r="Z273" s="210"/>
      <c r="AA273" s="210"/>
      <c r="AB273" s="210"/>
      <c r="AC273" s="210"/>
      <c r="AD273" s="210"/>
      <c r="AE273" s="210"/>
      <c r="AF273" s="210"/>
      <c r="AG273" s="210" t="s">
        <v>188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2" x14ac:dyDescent="0.3">
      <c r="A274" s="217"/>
      <c r="B274" s="218"/>
      <c r="C274" s="249" t="s">
        <v>396</v>
      </c>
      <c r="D274" s="224"/>
      <c r="E274" s="225">
        <v>256.83</v>
      </c>
      <c r="F274" s="220"/>
      <c r="G274" s="220"/>
      <c r="H274" s="220"/>
      <c r="I274" s="220"/>
      <c r="J274" s="220"/>
      <c r="K274" s="220"/>
      <c r="L274" s="220"/>
      <c r="M274" s="220"/>
      <c r="N274" s="219"/>
      <c r="O274" s="219"/>
      <c r="P274" s="219"/>
      <c r="Q274" s="219"/>
      <c r="R274" s="220"/>
      <c r="S274" s="220"/>
      <c r="T274" s="220"/>
      <c r="U274" s="220"/>
      <c r="V274" s="220"/>
      <c r="W274" s="220"/>
      <c r="X274" s="220"/>
      <c r="Y274" s="220"/>
      <c r="Z274" s="210"/>
      <c r="AA274" s="210"/>
      <c r="AB274" s="210"/>
      <c r="AC274" s="210"/>
      <c r="AD274" s="210"/>
      <c r="AE274" s="210"/>
      <c r="AF274" s="210"/>
      <c r="AG274" s="210" t="s">
        <v>192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2" x14ac:dyDescent="0.3">
      <c r="A275" s="217"/>
      <c r="B275" s="218"/>
      <c r="C275" s="250"/>
      <c r="D275" s="243"/>
      <c r="E275" s="243"/>
      <c r="F275" s="243"/>
      <c r="G275" s="243"/>
      <c r="H275" s="220"/>
      <c r="I275" s="220"/>
      <c r="J275" s="220"/>
      <c r="K275" s="220"/>
      <c r="L275" s="220"/>
      <c r="M275" s="220"/>
      <c r="N275" s="219"/>
      <c r="O275" s="219"/>
      <c r="P275" s="219"/>
      <c r="Q275" s="219"/>
      <c r="R275" s="220"/>
      <c r="S275" s="220"/>
      <c r="T275" s="220"/>
      <c r="U275" s="220"/>
      <c r="V275" s="220"/>
      <c r="W275" s="220"/>
      <c r="X275" s="220"/>
      <c r="Y275" s="220"/>
      <c r="Z275" s="210"/>
      <c r="AA275" s="210"/>
      <c r="AB275" s="210"/>
      <c r="AC275" s="210"/>
      <c r="AD275" s="210"/>
      <c r="AE275" s="210"/>
      <c r="AF275" s="210"/>
      <c r="AG275" s="210" t="s">
        <v>193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1" x14ac:dyDescent="0.3">
      <c r="A276" s="234">
        <v>28</v>
      </c>
      <c r="B276" s="235" t="s">
        <v>394</v>
      </c>
      <c r="C276" s="246" t="s">
        <v>395</v>
      </c>
      <c r="D276" s="236" t="s">
        <v>294</v>
      </c>
      <c r="E276" s="237">
        <v>2906.82</v>
      </c>
      <c r="F276" s="238"/>
      <c r="G276" s="239">
        <f>ROUND(E276*F276,2)</f>
        <v>0</v>
      </c>
      <c r="H276" s="238"/>
      <c r="I276" s="239">
        <f>ROUND(E276*H276,2)</f>
        <v>0</v>
      </c>
      <c r="J276" s="238"/>
      <c r="K276" s="239">
        <f>ROUND(E276*J276,2)</f>
        <v>0</v>
      </c>
      <c r="L276" s="239">
        <v>21</v>
      </c>
      <c r="M276" s="239">
        <f>G276*(1+L276/100)</f>
        <v>0</v>
      </c>
      <c r="N276" s="237">
        <v>0.441</v>
      </c>
      <c r="O276" s="237">
        <f>ROUND(E276*N276,2)</f>
        <v>1281.9100000000001</v>
      </c>
      <c r="P276" s="237">
        <v>0</v>
      </c>
      <c r="Q276" s="237">
        <f>ROUND(E276*P276,2)</f>
        <v>0</v>
      </c>
      <c r="R276" s="239"/>
      <c r="S276" s="239" t="s">
        <v>182</v>
      </c>
      <c r="T276" s="240" t="s">
        <v>201</v>
      </c>
      <c r="U276" s="220">
        <v>1.41E-2</v>
      </c>
      <c r="V276" s="220">
        <f>ROUND(E276*U276,2)</f>
        <v>40.99</v>
      </c>
      <c r="W276" s="220"/>
      <c r="X276" s="220" t="s">
        <v>184</v>
      </c>
      <c r="Y276" s="220" t="s">
        <v>185</v>
      </c>
      <c r="Z276" s="210"/>
      <c r="AA276" s="210"/>
      <c r="AB276" s="210"/>
      <c r="AC276" s="210"/>
      <c r="AD276" s="210"/>
      <c r="AE276" s="210"/>
      <c r="AF276" s="210"/>
      <c r="AG276" s="210" t="s">
        <v>186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3">
      <c r="A277" s="217"/>
      <c r="B277" s="218"/>
      <c r="C277" s="247" t="s">
        <v>385</v>
      </c>
      <c r="D277" s="241"/>
      <c r="E277" s="241"/>
      <c r="F277" s="241"/>
      <c r="G277" s="241"/>
      <c r="H277" s="220"/>
      <c r="I277" s="220"/>
      <c r="J277" s="220"/>
      <c r="K277" s="220"/>
      <c r="L277" s="220"/>
      <c r="M277" s="220"/>
      <c r="N277" s="219"/>
      <c r="O277" s="219"/>
      <c r="P277" s="219"/>
      <c r="Q277" s="219"/>
      <c r="R277" s="220"/>
      <c r="S277" s="220"/>
      <c r="T277" s="220"/>
      <c r="U277" s="220"/>
      <c r="V277" s="220"/>
      <c r="W277" s="220"/>
      <c r="X277" s="220"/>
      <c r="Y277" s="220"/>
      <c r="Z277" s="210"/>
      <c r="AA277" s="210"/>
      <c r="AB277" s="210"/>
      <c r="AC277" s="210"/>
      <c r="AD277" s="210"/>
      <c r="AE277" s="210"/>
      <c r="AF277" s="210"/>
      <c r="AG277" s="210" t="s">
        <v>188</v>
      </c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3">
      <c r="A278" s="217"/>
      <c r="B278" s="218"/>
      <c r="C278" s="248" t="s">
        <v>386</v>
      </c>
      <c r="D278" s="242"/>
      <c r="E278" s="242"/>
      <c r="F278" s="242"/>
      <c r="G278" s="242"/>
      <c r="H278" s="220"/>
      <c r="I278" s="220"/>
      <c r="J278" s="220"/>
      <c r="K278" s="220"/>
      <c r="L278" s="220"/>
      <c r="M278" s="220"/>
      <c r="N278" s="219"/>
      <c r="O278" s="219"/>
      <c r="P278" s="219"/>
      <c r="Q278" s="219"/>
      <c r="R278" s="220"/>
      <c r="S278" s="220"/>
      <c r="T278" s="220"/>
      <c r="U278" s="220"/>
      <c r="V278" s="220"/>
      <c r="W278" s="220"/>
      <c r="X278" s="220"/>
      <c r="Y278" s="220"/>
      <c r="Z278" s="210"/>
      <c r="AA278" s="210"/>
      <c r="AB278" s="210"/>
      <c r="AC278" s="210"/>
      <c r="AD278" s="210"/>
      <c r="AE278" s="210"/>
      <c r="AF278" s="210"/>
      <c r="AG278" s="210" t="s">
        <v>188</v>
      </c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3">
      <c r="A279" s="217"/>
      <c r="B279" s="218"/>
      <c r="C279" s="248" t="s">
        <v>387</v>
      </c>
      <c r="D279" s="242"/>
      <c r="E279" s="242"/>
      <c r="F279" s="242"/>
      <c r="G279" s="242"/>
      <c r="H279" s="220"/>
      <c r="I279" s="220"/>
      <c r="J279" s="220"/>
      <c r="K279" s="220"/>
      <c r="L279" s="220"/>
      <c r="M279" s="220"/>
      <c r="N279" s="219"/>
      <c r="O279" s="219"/>
      <c r="P279" s="219"/>
      <c r="Q279" s="219"/>
      <c r="R279" s="220"/>
      <c r="S279" s="220"/>
      <c r="T279" s="220"/>
      <c r="U279" s="220"/>
      <c r="V279" s="220"/>
      <c r="W279" s="220"/>
      <c r="X279" s="220"/>
      <c r="Y279" s="220"/>
      <c r="Z279" s="210"/>
      <c r="AA279" s="210"/>
      <c r="AB279" s="210"/>
      <c r="AC279" s="210"/>
      <c r="AD279" s="210"/>
      <c r="AE279" s="210"/>
      <c r="AF279" s="210"/>
      <c r="AG279" s="210" t="s">
        <v>188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3">
      <c r="A280" s="217"/>
      <c r="B280" s="218"/>
      <c r="C280" s="248" t="s">
        <v>365</v>
      </c>
      <c r="D280" s="242"/>
      <c r="E280" s="242"/>
      <c r="F280" s="242"/>
      <c r="G280" s="242"/>
      <c r="H280" s="220"/>
      <c r="I280" s="220"/>
      <c r="J280" s="220"/>
      <c r="K280" s="220"/>
      <c r="L280" s="220"/>
      <c r="M280" s="220"/>
      <c r="N280" s="219"/>
      <c r="O280" s="219"/>
      <c r="P280" s="219"/>
      <c r="Q280" s="219"/>
      <c r="R280" s="220"/>
      <c r="S280" s="220"/>
      <c r="T280" s="220"/>
      <c r="U280" s="220"/>
      <c r="V280" s="220"/>
      <c r="W280" s="220"/>
      <c r="X280" s="220"/>
      <c r="Y280" s="220"/>
      <c r="Z280" s="210"/>
      <c r="AA280" s="210"/>
      <c r="AB280" s="210"/>
      <c r="AC280" s="210"/>
      <c r="AD280" s="210"/>
      <c r="AE280" s="210"/>
      <c r="AF280" s="210"/>
      <c r="AG280" s="210" t="s">
        <v>188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2" x14ac:dyDescent="0.3">
      <c r="A281" s="217"/>
      <c r="B281" s="218"/>
      <c r="C281" s="249" t="s">
        <v>303</v>
      </c>
      <c r="D281" s="224"/>
      <c r="E281" s="225">
        <v>256.83</v>
      </c>
      <c r="F281" s="220"/>
      <c r="G281" s="220"/>
      <c r="H281" s="220"/>
      <c r="I281" s="220"/>
      <c r="J281" s="220"/>
      <c r="K281" s="220"/>
      <c r="L281" s="220"/>
      <c r="M281" s="220"/>
      <c r="N281" s="219"/>
      <c r="O281" s="219"/>
      <c r="P281" s="219"/>
      <c r="Q281" s="219"/>
      <c r="R281" s="220"/>
      <c r="S281" s="220"/>
      <c r="T281" s="220"/>
      <c r="U281" s="220"/>
      <c r="V281" s="220"/>
      <c r="W281" s="220"/>
      <c r="X281" s="220"/>
      <c r="Y281" s="220"/>
      <c r="Z281" s="210"/>
      <c r="AA281" s="210"/>
      <c r="AB281" s="210"/>
      <c r="AC281" s="210"/>
      <c r="AD281" s="210"/>
      <c r="AE281" s="210"/>
      <c r="AF281" s="210"/>
      <c r="AG281" s="210" t="s">
        <v>192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3">
      <c r="A282" s="217"/>
      <c r="B282" s="218"/>
      <c r="C282" s="249" t="s">
        <v>397</v>
      </c>
      <c r="D282" s="224"/>
      <c r="E282" s="225">
        <v>2649.99</v>
      </c>
      <c r="F282" s="220"/>
      <c r="G282" s="220"/>
      <c r="H282" s="220"/>
      <c r="I282" s="220"/>
      <c r="J282" s="220"/>
      <c r="K282" s="220"/>
      <c r="L282" s="220"/>
      <c r="M282" s="220"/>
      <c r="N282" s="219"/>
      <c r="O282" s="219"/>
      <c r="P282" s="219"/>
      <c r="Q282" s="219"/>
      <c r="R282" s="220"/>
      <c r="S282" s="220"/>
      <c r="T282" s="220"/>
      <c r="U282" s="220"/>
      <c r="V282" s="220"/>
      <c r="W282" s="220"/>
      <c r="X282" s="220"/>
      <c r="Y282" s="220"/>
      <c r="Z282" s="210"/>
      <c r="AA282" s="210"/>
      <c r="AB282" s="210"/>
      <c r="AC282" s="210"/>
      <c r="AD282" s="210"/>
      <c r="AE282" s="210"/>
      <c r="AF282" s="210"/>
      <c r="AG282" s="210" t="s">
        <v>192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2" x14ac:dyDescent="0.3">
      <c r="A283" s="217"/>
      <c r="B283" s="218"/>
      <c r="C283" s="250"/>
      <c r="D283" s="243"/>
      <c r="E283" s="243"/>
      <c r="F283" s="243"/>
      <c r="G283" s="243"/>
      <c r="H283" s="220"/>
      <c r="I283" s="220"/>
      <c r="J283" s="220"/>
      <c r="K283" s="220"/>
      <c r="L283" s="220"/>
      <c r="M283" s="220"/>
      <c r="N283" s="219"/>
      <c r="O283" s="219"/>
      <c r="P283" s="219"/>
      <c r="Q283" s="219"/>
      <c r="R283" s="220"/>
      <c r="S283" s="220"/>
      <c r="T283" s="220"/>
      <c r="U283" s="220"/>
      <c r="V283" s="220"/>
      <c r="W283" s="220"/>
      <c r="X283" s="220"/>
      <c r="Y283" s="220"/>
      <c r="Z283" s="210"/>
      <c r="AA283" s="210"/>
      <c r="AB283" s="210"/>
      <c r="AC283" s="210"/>
      <c r="AD283" s="210"/>
      <c r="AE283" s="210"/>
      <c r="AF283" s="210"/>
      <c r="AG283" s="210" t="s">
        <v>193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1" x14ac:dyDescent="0.3">
      <c r="A284" s="234">
        <v>29</v>
      </c>
      <c r="B284" s="235" t="s">
        <v>398</v>
      </c>
      <c r="C284" s="246" t="s">
        <v>399</v>
      </c>
      <c r="D284" s="236" t="s">
        <v>294</v>
      </c>
      <c r="E284" s="237">
        <v>286.64999999999998</v>
      </c>
      <c r="F284" s="238"/>
      <c r="G284" s="239">
        <f>ROUND(E284*F284,2)</f>
        <v>0</v>
      </c>
      <c r="H284" s="238"/>
      <c r="I284" s="239">
        <f>ROUND(E284*H284,2)</f>
        <v>0</v>
      </c>
      <c r="J284" s="238"/>
      <c r="K284" s="239">
        <f>ROUND(E284*J284,2)</f>
        <v>0</v>
      </c>
      <c r="L284" s="239">
        <v>21</v>
      </c>
      <c r="M284" s="239">
        <f>G284*(1+L284/100)</f>
        <v>0</v>
      </c>
      <c r="N284" s="237">
        <v>0</v>
      </c>
      <c r="O284" s="237">
        <f>ROUND(E284*N284,2)</f>
        <v>0</v>
      </c>
      <c r="P284" s="237">
        <v>0</v>
      </c>
      <c r="Q284" s="237">
        <f>ROUND(E284*P284,2)</f>
        <v>0</v>
      </c>
      <c r="R284" s="239"/>
      <c r="S284" s="239" t="s">
        <v>182</v>
      </c>
      <c r="T284" s="240" t="s">
        <v>400</v>
      </c>
      <c r="U284" s="220">
        <v>0</v>
      </c>
      <c r="V284" s="220">
        <f>ROUND(E284*U284,2)</f>
        <v>0</v>
      </c>
      <c r="W284" s="220"/>
      <c r="X284" s="220" t="s">
        <v>184</v>
      </c>
      <c r="Y284" s="220" t="s">
        <v>185</v>
      </c>
      <c r="Z284" s="210"/>
      <c r="AA284" s="210"/>
      <c r="AB284" s="210"/>
      <c r="AC284" s="210"/>
      <c r="AD284" s="210"/>
      <c r="AE284" s="210"/>
      <c r="AF284" s="210"/>
      <c r="AG284" s="210" t="s">
        <v>186</v>
      </c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2" x14ac:dyDescent="0.3">
      <c r="A285" s="217"/>
      <c r="B285" s="218"/>
      <c r="C285" s="247" t="s">
        <v>401</v>
      </c>
      <c r="D285" s="241"/>
      <c r="E285" s="241"/>
      <c r="F285" s="241"/>
      <c r="G285" s="241"/>
      <c r="H285" s="220"/>
      <c r="I285" s="220"/>
      <c r="J285" s="220"/>
      <c r="K285" s="220"/>
      <c r="L285" s="220"/>
      <c r="M285" s="220"/>
      <c r="N285" s="219"/>
      <c r="O285" s="219"/>
      <c r="P285" s="219"/>
      <c r="Q285" s="219"/>
      <c r="R285" s="220"/>
      <c r="S285" s="220"/>
      <c r="T285" s="220"/>
      <c r="U285" s="220"/>
      <c r="V285" s="220"/>
      <c r="W285" s="220"/>
      <c r="X285" s="220"/>
      <c r="Y285" s="220"/>
      <c r="Z285" s="210"/>
      <c r="AA285" s="210"/>
      <c r="AB285" s="210"/>
      <c r="AC285" s="210"/>
      <c r="AD285" s="210"/>
      <c r="AE285" s="210"/>
      <c r="AF285" s="210"/>
      <c r="AG285" s="210" t="s">
        <v>188</v>
      </c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3">
      <c r="A286" s="217"/>
      <c r="B286" s="218"/>
      <c r="C286" s="248" t="s">
        <v>361</v>
      </c>
      <c r="D286" s="242"/>
      <c r="E286" s="242"/>
      <c r="F286" s="242"/>
      <c r="G286" s="242"/>
      <c r="H286" s="220"/>
      <c r="I286" s="220"/>
      <c r="J286" s="220"/>
      <c r="K286" s="220"/>
      <c r="L286" s="220"/>
      <c r="M286" s="220"/>
      <c r="N286" s="219"/>
      <c r="O286" s="219"/>
      <c r="P286" s="219"/>
      <c r="Q286" s="219"/>
      <c r="R286" s="220"/>
      <c r="S286" s="220"/>
      <c r="T286" s="220"/>
      <c r="U286" s="220"/>
      <c r="V286" s="220"/>
      <c r="W286" s="220"/>
      <c r="X286" s="220"/>
      <c r="Y286" s="220"/>
      <c r="Z286" s="210"/>
      <c r="AA286" s="210"/>
      <c r="AB286" s="210"/>
      <c r="AC286" s="210"/>
      <c r="AD286" s="210"/>
      <c r="AE286" s="210"/>
      <c r="AF286" s="210"/>
      <c r="AG286" s="210" t="s">
        <v>188</v>
      </c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3">
      <c r="A287" s="217"/>
      <c r="B287" s="218"/>
      <c r="C287" s="248" t="s">
        <v>402</v>
      </c>
      <c r="D287" s="242"/>
      <c r="E287" s="242"/>
      <c r="F287" s="242"/>
      <c r="G287" s="242"/>
      <c r="H287" s="220"/>
      <c r="I287" s="220"/>
      <c r="J287" s="220"/>
      <c r="K287" s="220"/>
      <c r="L287" s="220"/>
      <c r="M287" s="220"/>
      <c r="N287" s="219"/>
      <c r="O287" s="219"/>
      <c r="P287" s="219"/>
      <c r="Q287" s="219"/>
      <c r="R287" s="220"/>
      <c r="S287" s="220"/>
      <c r="T287" s="220"/>
      <c r="U287" s="220"/>
      <c r="V287" s="220"/>
      <c r="W287" s="220"/>
      <c r="X287" s="220"/>
      <c r="Y287" s="220"/>
      <c r="Z287" s="210"/>
      <c r="AA287" s="210"/>
      <c r="AB287" s="210"/>
      <c r="AC287" s="210"/>
      <c r="AD287" s="210"/>
      <c r="AE287" s="210"/>
      <c r="AF287" s="210"/>
      <c r="AG287" s="210" t="s">
        <v>188</v>
      </c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3">
      <c r="A288" s="217"/>
      <c r="B288" s="218"/>
      <c r="C288" s="248" t="s">
        <v>363</v>
      </c>
      <c r="D288" s="242"/>
      <c r="E288" s="242"/>
      <c r="F288" s="242"/>
      <c r="G288" s="242"/>
      <c r="H288" s="220"/>
      <c r="I288" s="220"/>
      <c r="J288" s="220"/>
      <c r="K288" s="220"/>
      <c r="L288" s="220"/>
      <c r="M288" s="220"/>
      <c r="N288" s="219"/>
      <c r="O288" s="219"/>
      <c r="P288" s="219"/>
      <c r="Q288" s="219"/>
      <c r="R288" s="220"/>
      <c r="S288" s="220"/>
      <c r="T288" s="220"/>
      <c r="U288" s="220"/>
      <c r="V288" s="220"/>
      <c r="W288" s="220"/>
      <c r="X288" s="220"/>
      <c r="Y288" s="220"/>
      <c r="Z288" s="210"/>
      <c r="AA288" s="210"/>
      <c r="AB288" s="210"/>
      <c r="AC288" s="210"/>
      <c r="AD288" s="210"/>
      <c r="AE288" s="210"/>
      <c r="AF288" s="210"/>
      <c r="AG288" s="210" t="s">
        <v>188</v>
      </c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3">
      <c r="A289" s="217"/>
      <c r="B289" s="218"/>
      <c r="C289" s="248" t="s">
        <v>408</v>
      </c>
      <c r="D289" s="242"/>
      <c r="E289" s="242"/>
      <c r="F289" s="242"/>
      <c r="G289" s="242"/>
      <c r="H289" s="220"/>
      <c r="I289" s="220"/>
      <c r="J289" s="220"/>
      <c r="K289" s="220"/>
      <c r="L289" s="220"/>
      <c r="M289" s="220"/>
      <c r="N289" s="219"/>
      <c r="O289" s="219"/>
      <c r="P289" s="219"/>
      <c r="Q289" s="219"/>
      <c r="R289" s="220"/>
      <c r="S289" s="220"/>
      <c r="T289" s="220"/>
      <c r="U289" s="220"/>
      <c r="V289" s="220"/>
      <c r="W289" s="220"/>
      <c r="X289" s="220"/>
      <c r="Y289" s="220"/>
      <c r="Z289" s="210"/>
      <c r="AA289" s="210"/>
      <c r="AB289" s="210"/>
      <c r="AC289" s="210"/>
      <c r="AD289" s="210"/>
      <c r="AE289" s="210"/>
      <c r="AF289" s="210"/>
      <c r="AG289" s="210" t="s">
        <v>188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3">
      <c r="A290" s="217"/>
      <c r="B290" s="218"/>
      <c r="C290" s="248" t="s">
        <v>365</v>
      </c>
      <c r="D290" s="242"/>
      <c r="E290" s="242"/>
      <c r="F290" s="242"/>
      <c r="G290" s="242"/>
      <c r="H290" s="220"/>
      <c r="I290" s="220"/>
      <c r="J290" s="220"/>
      <c r="K290" s="220"/>
      <c r="L290" s="220"/>
      <c r="M290" s="220"/>
      <c r="N290" s="219"/>
      <c r="O290" s="219"/>
      <c r="P290" s="219"/>
      <c r="Q290" s="219"/>
      <c r="R290" s="220"/>
      <c r="S290" s="220"/>
      <c r="T290" s="220"/>
      <c r="U290" s="220"/>
      <c r="V290" s="220"/>
      <c r="W290" s="220"/>
      <c r="X290" s="220"/>
      <c r="Y290" s="220"/>
      <c r="Z290" s="210"/>
      <c r="AA290" s="210"/>
      <c r="AB290" s="210"/>
      <c r="AC290" s="210"/>
      <c r="AD290" s="210"/>
      <c r="AE290" s="210"/>
      <c r="AF290" s="210"/>
      <c r="AG290" s="210" t="s">
        <v>188</v>
      </c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2" x14ac:dyDescent="0.3">
      <c r="A291" s="217"/>
      <c r="B291" s="218"/>
      <c r="C291" s="249" t="s">
        <v>403</v>
      </c>
      <c r="D291" s="224"/>
      <c r="E291" s="225">
        <v>286.64999999999998</v>
      </c>
      <c r="F291" s="220"/>
      <c r="G291" s="220"/>
      <c r="H291" s="220"/>
      <c r="I291" s="220"/>
      <c r="J291" s="220"/>
      <c r="K291" s="220"/>
      <c r="L291" s="220"/>
      <c r="M291" s="220"/>
      <c r="N291" s="219"/>
      <c r="O291" s="219"/>
      <c r="P291" s="219"/>
      <c r="Q291" s="219"/>
      <c r="R291" s="220"/>
      <c r="S291" s="220"/>
      <c r="T291" s="220"/>
      <c r="U291" s="220"/>
      <c r="V291" s="220"/>
      <c r="W291" s="220"/>
      <c r="X291" s="220"/>
      <c r="Y291" s="220"/>
      <c r="Z291" s="210"/>
      <c r="AA291" s="210"/>
      <c r="AB291" s="210"/>
      <c r="AC291" s="210"/>
      <c r="AD291" s="210"/>
      <c r="AE291" s="210"/>
      <c r="AF291" s="210"/>
      <c r="AG291" s="210" t="s">
        <v>192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2" x14ac:dyDescent="0.3">
      <c r="A292" s="217"/>
      <c r="B292" s="218"/>
      <c r="C292" s="250"/>
      <c r="D292" s="243"/>
      <c r="E292" s="243"/>
      <c r="F292" s="243"/>
      <c r="G292" s="243"/>
      <c r="H292" s="220"/>
      <c r="I292" s="220"/>
      <c r="J292" s="220"/>
      <c r="K292" s="220"/>
      <c r="L292" s="220"/>
      <c r="M292" s="220"/>
      <c r="N292" s="219"/>
      <c r="O292" s="219"/>
      <c r="P292" s="219"/>
      <c r="Q292" s="219"/>
      <c r="R292" s="220"/>
      <c r="S292" s="220"/>
      <c r="T292" s="220"/>
      <c r="U292" s="220"/>
      <c r="V292" s="220"/>
      <c r="W292" s="220"/>
      <c r="X292" s="220"/>
      <c r="Y292" s="220"/>
      <c r="Z292" s="210"/>
      <c r="AA292" s="210"/>
      <c r="AB292" s="210"/>
      <c r="AC292" s="210"/>
      <c r="AD292" s="210"/>
      <c r="AE292" s="210"/>
      <c r="AF292" s="210"/>
      <c r="AG292" s="210" t="s">
        <v>193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1" x14ac:dyDescent="0.3">
      <c r="A293" s="234">
        <v>30</v>
      </c>
      <c r="B293" s="235" t="s">
        <v>404</v>
      </c>
      <c r="C293" s="246" t="s">
        <v>405</v>
      </c>
      <c r="D293" s="236" t="s">
        <v>294</v>
      </c>
      <c r="E293" s="237">
        <v>2649.99</v>
      </c>
      <c r="F293" s="238"/>
      <c r="G293" s="239">
        <f>ROUND(E293*F293,2)</f>
        <v>0</v>
      </c>
      <c r="H293" s="238"/>
      <c r="I293" s="239">
        <f>ROUND(E293*H293,2)</f>
        <v>0</v>
      </c>
      <c r="J293" s="238"/>
      <c r="K293" s="239">
        <f>ROUND(E293*J293,2)</f>
        <v>0</v>
      </c>
      <c r="L293" s="239">
        <v>21</v>
      </c>
      <c r="M293" s="239">
        <f>G293*(1+L293/100)</f>
        <v>0</v>
      </c>
      <c r="N293" s="237">
        <v>6.0099999999999997E-3</v>
      </c>
      <c r="O293" s="237">
        <f>ROUND(E293*N293,2)</f>
        <v>15.93</v>
      </c>
      <c r="P293" s="237">
        <v>0</v>
      </c>
      <c r="Q293" s="237">
        <f>ROUND(E293*P293,2)</f>
        <v>0</v>
      </c>
      <c r="R293" s="239"/>
      <c r="S293" s="239" t="s">
        <v>182</v>
      </c>
      <c r="T293" s="240" t="s">
        <v>201</v>
      </c>
      <c r="U293" s="220">
        <v>2.0000000000000001E-4</v>
      </c>
      <c r="V293" s="220">
        <f>ROUND(E293*U293,2)</f>
        <v>0.53</v>
      </c>
      <c r="W293" s="220"/>
      <c r="X293" s="220" t="s">
        <v>184</v>
      </c>
      <c r="Y293" s="220" t="s">
        <v>185</v>
      </c>
      <c r="Z293" s="210"/>
      <c r="AA293" s="210"/>
      <c r="AB293" s="210"/>
      <c r="AC293" s="210"/>
      <c r="AD293" s="210"/>
      <c r="AE293" s="210"/>
      <c r="AF293" s="210"/>
      <c r="AG293" s="210" t="s">
        <v>186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2" x14ac:dyDescent="0.3">
      <c r="A294" s="217"/>
      <c r="B294" s="218"/>
      <c r="C294" s="247" t="s">
        <v>406</v>
      </c>
      <c r="D294" s="241"/>
      <c r="E294" s="241"/>
      <c r="F294" s="241"/>
      <c r="G294" s="241"/>
      <c r="H294" s="220"/>
      <c r="I294" s="220"/>
      <c r="J294" s="220"/>
      <c r="K294" s="220"/>
      <c r="L294" s="220"/>
      <c r="M294" s="220"/>
      <c r="N294" s="219"/>
      <c r="O294" s="219"/>
      <c r="P294" s="219"/>
      <c r="Q294" s="219"/>
      <c r="R294" s="220"/>
      <c r="S294" s="220"/>
      <c r="T294" s="220"/>
      <c r="U294" s="220"/>
      <c r="V294" s="220"/>
      <c r="W294" s="220"/>
      <c r="X294" s="220"/>
      <c r="Y294" s="220"/>
      <c r="Z294" s="210"/>
      <c r="AA294" s="210"/>
      <c r="AB294" s="210"/>
      <c r="AC294" s="210"/>
      <c r="AD294" s="210"/>
      <c r="AE294" s="210"/>
      <c r="AF294" s="210"/>
      <c r="AG294" s="210" t="s">
        <v>188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3" x14ac:dyDescent="0.3">
      <c r="A295" s="217"/>
      <c r="B295" s="218"/>
      <c r="C295" s="248" t="s">
        <v>407</v>
      </c>
      <c r="D295" s="242"/>
      <c r="E295" s="242"/>
      <c r="F295" s="242"/>
      <c r="G295" s="242"/>
      <c r="H295" s="220"/>
      <c r="I295" s="220"/>
      <c r="J295" s="220"/>
      <c r="K295" s="220"/>
      <c r="L295" s="220"/>
      <c r="M295" s="220"/>
      <c r="N295" s="219"/>
      <c r="O295" s="219"/>
      <c r="P295" s="219"/>
      <c r="Q295" s="219"/>
      <c r="R295" s="220"/>
      <c r="S295" s="220"/>
      <c r="T295" s="220"/>
      <c r="U295" s="220"/>
      <c r="V295" s="220"/>
      <c r="W295" s="220"/>
      <c r="X295" s="220"/>
      <c r="Y295" s="220"/>
      <c r="Z295" s="210"/>
      <c r="AA295" s="210"/>
      <c r="AB295" s="210"/>
      <c r="AC295" s="210"/>
      <c r="AD295" s="210"/>
      <c r="AE295" s="210"/>
      <c r="AF295" s="210"/>
      <c r="AG295" s="210" t="s">
        <v>188</v>
      </c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3" x14ac:dyDescent="0.3">
      <c r="A296" s="217"/>
      <c r="B296" s="218"/>
      <c r="C296" s="248" t="s">
        <v>387</v>
      </c>
      <c r="D296" s="242"/>
      <c r="E296" s="242"/>
      <c r="F296" s="242"/>
      <c r="G296" s="242"/>
      <c r="H296" s="220"/>
      <c r="I296" s="220"/>
      <c r="J296" s="220"/>
      <c r="K296" s="220"/>
      <c r="L296" s="220"/>
      <c r="M296" s="220"/>
      <c r="N296" s="219"/>
      <c r="O296" s="219"/>
      <c r="P296" s="219"/>
      <c r="Q296" s="219"/>
      <c r="R296" s="220"/>
      <c r="S296" s="220"/>
      <c r="T296" s="220"/>
      <c r="U296" s="220"/>
      <c r="V296" s="220"/>
      <c r="W296" s="220"/>
      <c r="X296" s="220"/>
      <c r="Y296" s="220"/>
      <c r="Z296" s="210"/>
      <c r="AA296" s="210"/>
      <c r="AB296" s="210"/>
      <c r="AC296" s="210"/>
      <c r="AD296" s="210"/>
      <c r="AE296" s="210"/>
      <c r="AF296" s="210"/>
      <c r="AG296" s="210" t="s">
        <v>188</v>
      </c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3" x14ac:dyDescent="0.3">
      <c r="A297" s="217"/>
      <c r="B297" s="218"/>
      <c r="C297" s="248" t="s">
        <v>408</v>
      </c>
      <c r="D297" s="242"/>
      <c r="E297" s="242"/>
      <c r="F297" s="242"/>
      <c r="G297" s="242"/>
      <c r="H297" s="220"/>
      <c r="I297" s="220"/>
      <c r="J297" s="220"/>
      <c r="K297" s="220"/>
      <c r="L297" s="220"/>
      <c r="M297" s="220"/>
      <c r="N297" s="219"/>
      <c r="O297" s="219"/>
      <c r="P297" s="219"/>
      <c r="Q297" s="219"/>
      <c r="R297" s="220"/>
      <c r="S297" s="220"/>
      <c r="T297" s="220"/>
      <c r="U297" s="220"/>
      <c r="V297" s="220"/>
      <c r="W297" s="220"/>
      <c r="X297" s="220"/>
      <c r="Y297" s="220"/>
      <c r="Z297" s="210"/>
      <c r="AA297" s="210"/>
      <c r="AB297" s="210"/>
      <c r="AC297" s="210"/>
      <c r="AD297" s="210"/>
      <c r="AE297" s="210"/>
      <c r="AF297" s="210"/>
      <c r="AG297" s="210" t="s">
        <v>188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2" x14ac:dyDescent="0.3">
      <c r="A298" s="217"/>
      <c r="B298" s="218"/>
      <c r="C298" s="249" t="s">
        <v>409</v>
      </c>
      <c r="D298" s="224"/>
      <c r="E298" s="225">
        <v>2649.99</v>
      </c>
      <c r="F298" s="220"/>
      <c r="G298" s="220"/>
      <c r="H298" s="220"/>
      <c r="I298" s="220"/>
      <c r="J298" s="220"/>
      <c r="K298" s="220"/>
      <c r="L298" s="220"/>
      <c r="M298" s="220"/>
      <c r="N298" s="219"/>
      <c r="O298" s="219"/>
      <c r="P298" s="219"/>
      <c r="Q298" s="219"/>
      <c r="R298" s="220"/>
      <c r="S298" s="220"/>
      <c r="T298" s="220"/>
      <c r="U298" s="220"/>
      <c r="V298" s="220"/>
      <c r="W298" s="220"/>
      <c r="X298" s="220"/>
      <c r="Y298" s="220"/>
      <c r="Z298" s="210"/>
      <c r="AA298" s="210"/>
      <c r="AB298" s="210"/>
      <c r="AC298" s="210"/>
      <c r="AD298" s="210"/>
      <c r="AE298" s="210"/>
      <c r="AF298" s="210"/>
      <c r="AG298" s="210" t="s">
        <v>192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2" x14ac:dyDescent="0.3">
      <c r="A299" s="217"/>
      <c r="B299" s="218"/>
      <c r="C299" s="250"/>
      <c r="D299" s="243"/>
      <c r="E299" s="243"/>
      <c r="F299" s="243"/>
      <c r="G299" s="243"/>
      <c r="H299" s="220"/>
      <c r="I299" s="220"/>
      <c r="J299" s="220"/>
      <c r="K299" s="220"/>
      <c r="L299" s="220"/>
      <c r="M299" s="220"/>
      <c r="N299" s="219"/>
      <c r="O299" s="219"/>
      <c r="P299" s="219"/>
      <c r="Q299" s="219"/>
      <c r="R299" s="220"/>
      <c r="S299" s="220"/>
      <c r="T299" s="220"/>
      <c r="U299" s="220"/>
      <c r="V299" s="220"/>
      <c r="W299" s="220"/>
      <c r="X299" s="220"/>
      <c r="Y299" s="220"/>
      <c r="Z299" s="210"/>
      <c r="AA299" s="210"/>
      <c r="AB299" s="210"/>
      <c r="AC299" s="210"/>
      <c r="AD299" s="210"/>
      <c r="AE299" s="210"/>
      <c r="AF299" s="210"/>
      <c r="AG299" s="210" t="s">
        <v>193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1" x14ac:dyDescent="0.3">
      <c r="A300" s="234">
        <v>31</v>
      </c>
      <c r="B300" s="235" t="s">
        <v>410</v>
      </c>
      <c r="C300" s="246" t="s">
        <v>411</v>
      </c>
      <c r="D300" s="236" t="s">
        <v>294</v>
      </c>
      <c r="E300" s="237">
        <v>2504.355</v>
      </c>
      <c r="F300" s="238"/>
      <c r="G300" s="239">
        <f>ROUND(E300*F300,2)</f>
        <v>0</v>
      </c>
      <c r="H300" s="238"/>
      <c r="I300" s="239">
        <f>ROUND(E300*H300,2)</f>
        <v>0</v>
      </c>
      <c r="J300" s="238"/>
      <c r="K300" s="239">
        <f>ROUND(E300*J300,2)</f>
        <v>0</v>
      </c>
      <c r="L300" s="239">
        <v>21</v>
      </c>
      <c r="M300" s="239">
        <f>G300*(1+L300/100)</f>
        <v>0</v>
      </c>
      <c r="N300" s="237">
        <v>0</v>
      </c>
      <c r="O300" s="237">
        <f>ROUND(E300*N300,2)</f>
        <v>0</v>
      </c>
      <c r="P300" s="237">
        <v>0</v>
      </c>
      <c r="Q300" s="237">
        <f>ROUND(E300*P300,2)</f>
        <v>0</v>
      </c>
      <c r="R300" s="239"/>
      <c r="S300" s="239" t="s">
        <v>182</v>
      </c>
      <c r="T300" s="240" t="s">
        <v>400</v>
      </c>
      <c r="U300" s="220">
        <v>0</v>
      </c>
      <c r="V300" s="220">
        <f>ROUND(E300*U300,2)</f>
        <v>0</v>
      </c>
      <c r="W300" s="220"/>
      <c r="X300" s="220" t="s">
        <v>184</v>
      </c>
      <c r="Y300" s="220" t="s">
        <v>185</v>
      </c>
      <c r="Z300" s="210"/>
      <c r="AA300" s="210"/>
      <c r="AB300" s="210"/>
      <c r="AC300" s="210"/>
      <c r="AD300" s="210"/>
      <c r="AE300" s="210"/>
      <c r="AF300" s="210"/>
      <c r="AG300" s="210" t="s">
        <v>186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2" x14ac:dyDescent="0.3">
      <c r="A301" s="217"/>
      <c r="B301" s="218"/>
      <c r="C301" s="247" t="s">
        <v>406</v>
      </c>
      <c r="D301" s="241"/>
      <c r="E301" s="241"/>
      <c r="F301" s="241"/>
      <c r="G301" s="241"/>
      <c r="H301" s="220"/>
      <c r="I301" s="220"/>
      <c r="J301" s="220"/>
      <c r="K301" s="220"/>
      <c r="L301" s="220"/>
      <c r="M301" s="220"/>
      <c r="N301" s="219"/>
      <c r="O301" s="219"/>
      <c r="P301" s="219"/>
      <c r="Q301" s="219"/>
      <c r="R301" s="220"/>
      <c r="S301" s="220"/>
      <c r="T301" s="220"/>
      <c r="U301" s="220"/>
      <c r="V301" s="220"/>
      <c r="W301" s="220"/>
      <c r="X301" s="220"/>
      <c r="Y301" s="220"/>
      <c r="Z301" s="210"/>
      <c r="AA301" s="210"/>
      <c r="AB301" s="210"/>
      <c r="AC301" s="210"/>
      <c r="AD301" s="210"/>
      <c r="AE301" s="210"/>
      <c r="AF301" s="210"/>
      <c r="AG301" s="210" t="s">
        <v>188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3" x14ac:dyDescent="0.3">
      <c r="A302" s="217"/>
      <c r="B302" s="218"/>
      <c r="C302" s="248" t="s">
        <v>407</v>
      </c>
      <c r="D302" s="242"/>
      <c r="E302" s="242"/>
      <c r="F302" s="242"/>
      <c r="G302" s="242"/>
      <c r="H302" s="220"/>
      <c r="I302" s="220"/>
      <c r="J302" s="220"/>
      <c r="K302" s="220"/>
      <c r="L302" s="220"/>
      <c r="M302" s="220"/>
      <c r="N302" s="219"/>
      <c r="O302" s="219"/>
      <c r="P302" s="219"/>
      <c r="Q302" s="219"/>
      <c r="R302" s="220"/>
      <c r="S302" s="220"/>
      <c r="T302" s="220"/>
      <c r="U302" s="220"/>
      <c r="V302" s="220"/>
      <c r="W302" s="220"/>
      <c r="X302" s="220"/>
      <c r="Y302" s="220"/>
      <c r="Z302" s="210"/>
      <c r="AA302" s="210"/>
      <c r="AB302" s="210"/>
      <c r="AC302" s="210"/>
      <c r="AD302" s="210"/>
      <c r="AE302" s="210"/>
      <c r="AF302" s="210"/>
      <c r="AG302" s="210" t="s">
        <v>188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3" x14ac:dyDescent="0.3">
      <c r="A303" s="217"/>
      <c r="B303" s="218"/>
      <c r="C303" s="248" t="s">
        <v>387</v>
      </c>
      <c r="D303" s="242"/>
      <c r="E303" s="242"/>
      <c r="F303" s="242"/>
      <c r="G303" s="242"/>
      <c r="H303" s="220"/>
      <c r="I303" s="220"/>
      <c r="J303" s="220"/>
      <c r="K303" s="220"/>
      <c r="L303" s="220"/>
      <c r="M303" s="220"/>
      <c r="N303" s="219"/>
      <c r="O303" s="219"/>
      <c r="P303" s="219"/>
      <c r="Q303" s="219"/>
      <c r="R303" s="220"/>
      <c r="S303" s="220"/>
      <c r="T303" s="220"/>
      <c r="U303" s="220"/>
      <c r="V303" s="220"/>
      <c r="W303" s="220"/>
      <c r="X303" s="220"/>
      <c r="Y303" s="220"/>
      <c r="Z303" s="210"/>
      <c r="AA303" s="210"/>
      <c r="AB303" s="210"/>
      <c r="AC303" s="210"/>
      <c r="AD303" s="210"/>
      <c r="AE303" s="210"/>
      <c r="AF303" s="210"/>
      <c r="AG303" s="210" t="s">
        <v>188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3" x14ac:dyDescent="0.3">
      <c r="A304" s="217"/>
      <c r="B304" s="218"/>
      <c r="C304" s="248" t="s">
        <v>408</v>
      </c>
      <c r="D304" s="242"/>
      <c r="E304" s="242"/>
      <c r="F304" s="242"/>
      <c r="G304" s="242"/>
      <c r="H304" s="220"/>
      <c r="I304" s="220"/>
      <c r="J304" s="220"/>
      <c r="K304" s="220"/>
      <c r="L304" s="220"/>
      <c r="M304" s="220"/>
      <c r="N304" s="219"/>
      <c r="O304" s="219"/>
      <c r="P304" s="219"/>
      <c r="Q304" s="219"/>
      <c r="R304" s="220"/>
      <c r="S304" s="220"/>
      <c r="T304" s="220"/>
      <c r="U304" s="220"/>
      <c r="V304" s="220"/>
      <c r="W304" s="220"/>
      <c r="X304" s="220"/>
      <c r="Y304" s="220"/>
      <c r="Z304" s="210"/>
      <c r="AA304" s="210"/>
      <c r="AB304" s="210"/>
      <c r="AC304" s="210"/>
      <c r="AD304" s="210"/>
      <c r="AE304" s="210"/>
      <c r="AF304" s="210"/>
      <c r="AG304" s="210" t="s">
        <v>188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2" x14ac:dyDescent="0.3">
      <c r="A305" s="217"/>
      <c r="B305" s="218"/>
      <c r="C305" s="249" t="s">
        <v>412</v>
      </c>
      <c r="D305" s="224"/>
      <c r="E305" s="225">
        <v>2504.355</v>
      </c>
      <c r="F305" s="220"/>
      <c r="G305" s="220"/>
      <c r="H305" s="220"/>
      <c r="I305" s="220"/>
      <c r="J305" s="220"/>
      <c r="K305" s="220"/>
      <c r="L305" s="220"/>
      <c r="M305" s="220"/>
      <c r="N305" s="219"/>
      <c r="O305" s="219"/>
      <c r="P305" s="219"/>
      <c r="Q305" s="219"/>
      <c r="R305" s="220"/>
      <c r="S305" s="220"/>
      <c r="T305" s="220"/>
      <c r="U305" s="220"/>
      <c r="V305" s="220"/>
      <c r="W305" s="220"/>
      <c r="X305" s="220"/>
      <c r="Y305" s="220"/>
      <c r="Z305" s="210"/>
      <c r="AA305" s="210"/>
      <c r="AB305" s="210"/>
      <c r="AC305" s="210"/>
      <c r="AD305" s="210"/>
      <c r="AE305" s="210"/>
      <c r="AF305" s="210"/>
      <c r="AG305" s="210" t="s">
        <v>192</v>
      </c>
      <c r="AH305" s="210">
        <v>0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2" x14ac:dyDescent="0.3">
      <c r="A306" s="217"/>
      <c r="B306" s="218"/>
      <c r="C306" s="250"/>
      <c r="D306" s="243"/>
      <c r="E306" s="243"/>
      <c r="F306" s="243"/>
      <c r="G306" s="243"/>
      <c r="H306" s="220"/>
      <c r="I306" s="220"/>
      <c r="J306" s="220"/>
      <c r="K306" s="220"/>
      <c r="L306" s="220"/>
      <c r="M306" s="220"/>
      <c r="N306" s="219"/>
      <c r="O306" s="219"/>
      <c r="P306" s="219"/>
      <c r="Q306" s="219"/>
      <c r="R306" s="220"/>
      <c r="S306" s="220"/>
      <c r="T306" s="220"/>
      <c r="U306" s="220"/>
      <c r="V306" s="220"/>
      <c r="W306" s="220"/>
      <c r="X306" s="220"/>
      <c r="Y306" s="220"/>
      <c r="Z306" s="210"/>
      <c r="AA306" s="210"/>
      <c r="AB306" s="210"/>
      <c r="AC306" s="210"/>
      <c r="AD306" s="210"/>
      <c r="AE306" s="210"/>
      <c r="AF306" s="210"/>
      <c r="AG306" s="210" t="s">
        <v>193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1" x14ac:dyDescent="0.3">
      <c r="A307" s="234">
        <v>32</v>
      </c>
      <c r="B307" s="235" t="s">
        <v>413</v>
      </c>
      <c r="C307" s="246" t="s">
        <v>414</v>
      </c>
      <c r="D307" s="236" t="s">
        <v>294</v>
      </c>
      <c r="E307" s="237">
        <v>402.46499999999997</v>
      </c>
      <c r="F307" s="238"/>
      <c r="G307" s="239">
        <f>ROUND(E307*F307,2)</f>
        <v>0</v>
      </c>
      <c r="H307" s="238"/>
      <c r="I307" s="239">
        <f>ROUND(E307*H307,2)</f>
        <v>0</v>
      </c>
      <c r="J307" s="238"/>
      <c r="K307" s="239">
        <f>ROUND(E307*J307,2)</f>
        <v>0</v>
      </c>
      <c r="L307" s="239">
        <v>21</v>
      </c>
      <c r="M307" s="239">
        <f>G307*(1+L307/100)</f>
        <v>0</v>
      </c>
      <c r="N307" s="237">
        <v>0.30599999999999999</v>
      </c>
      <c r="O307" s="237">
        <f>ROUND(E307*N307,2)</f>
        <v>123.15</v>
      </c>
      <c r="P307" s="237">
        <v>0</v>
      </c>
      <c r="Q307" s="237">
        <f>ROUND(E307*P307,2)</f>
        <v>0</v>
      </c>
      <c r="R307" s="239"/>
      <c r="S307" s="239" t="s">
        <v>182</v>
      </c>
      <c r="T307" s="240" t="s">
        <v>201</v>
      </c>
      <c r="U307" s="220">
        <v>0</v>
      </c>
      <c r="V307" s="220">
        <f>ROUND(E307*U307,2)</f>
        <v>0</v>
      </c>
      <c r="W307" s="220"/>
      <c r="X307" s="220" t="s">
        <v>184</v>
      </c>
      <c r="Y307" s="220" t="s">
        <v>185</v>
      </c>
      <c r="Z307" s="210"/>
      <c r="AA307" s="210"/>
      <c r="AB307" s="210"/>
      <c r="AC307" s="210"/>
      <c r="AD307" s="210"/>
      <c r="AE307" s="210"/>
      <c r="AF307" s="210"/>
      <c r="AG307" s="210" t="s">
        <v>186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ht="21" outlineLevel="2" x14ac:dyDescent="0.3">
      <c r="A308" s="217"/>
      <c r="B308" s="218"/>
      <c r="C308" s="247" t="s">
        <v>376</v>
      </c>
      <c r="D308" s="241"/>
      <c r="E308" s="241"/>
      <c r="F308" s="241"/>
      <c r="G308" s="241"/>
      <c r="H308" s="220"/>
      <c r="I308" s="220"/>
      <c r="J308" s="220"/>
      <c r="K308" s="220"/>
      <c r="L308" s="220"/>
      <c r="M308" s="220"/>
      <c r="N308" s="219"/>
      <c r="O308" s="219"/>
      <c r="P308" s="219"/>
      <c r="Q308" s="219"/>
      <c r="R308" s="220"/>
      <c r="S308" s="220"/>
      <c r="T308" s="220"/>
      <c r="U308" s="220"/>
      <c r="V308" s="220"/>
      <c r="W308" s="220"/>
      <c r="X308" s="220"/>
      <c r="Y308" s="220"/>
      <c r="Z308" s="210"/>
      <c r="AA308" s="210"/>
      <c r="AB308" s="210"/>
      <c r="AC308" s="210"/>
      <c r="AD308" s="210"/>
      <c r="AE308" s="210"/>
      <c r="AF308" s="210"/>
      <c r="AG308" s="210" t="s">
        <v>188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44" t="str">
        <f>C308</f>
        <v>- dodání dlažebního materiálu v požadované kvalitě, dodání materiálu pro předepsané  lože v tloušťce předepsané dokumentací a pro předepsanou výplň spar</v>
      </c>
      <c r="BB308" s="210"/>
      <c r="BC308" s="210"/>
      <c r="BD308" s="210"/>
      <c r="BE308" s="210"/>
      <c r="BF308" s="210"/>
      <c r="BG308" s="210"/>
      <c r="BH308" s="210"/>
    </row>
    <row r="309" spans="1:60" outlineLevel="3" x14ac:dyDescent="0.3">
      <c r="A309" s="217"/>
      <c r="B309" s="218"/>
      <c r="C309" s="248" t="s">
        <v>361</v>
      </c>
      <c r="D309" s="242"/>
      <c r="E309" s="242"/>
      <c r="F309" s="242"/>
      <c r="G309" s="242"/>
      <c r="H309" s="220"/>
      <c r="I309" s="220"/>
      <c r="J309" s="220"/>
      <c r="K309" s="220"/>
      <c r="L309" s="220"/>
      <c r="M309" s="220"/>
      <c r="N309" s="219"/>
      <c r="O309" s="219"/>
      <c r="P309" s="219"/>
      <c r="Q309" s="219"/>
      <c r="R309" s="220"/>
      <c r="S309" s="220"/>
      <c r="T309" s="220"/>
      <c r="U309" s="220"/>
      <c r="V309" s="220"/>
      <c r="W309" s="220"/>
      <c r="X309" s="220"/>
      <c r="Y309" s="220"/>
      <c r="Z309" s="210"/>
      <c r="AA309" s="210"/>
      <c r="AB309" s="210"/>
      <c r="AC309" s="210"/>
      <c r="AD309" s="210"/>
      <c r="AE309" s="210"/>
      <c r="AF309" s="210"/>
      <c r="AG309" s="210" t="s">
        <v>188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3" x14ac:dyDescent="0.3">
      <c r="A310" s="217"/>
      <c r="B310" s="218"/>
      <c r="C310" s="248" t="s">
        <v>377</v>
      </c>
      <c r="D310" s="242"/>
      <c r="E310" s="242"/>
      <c r="F310" s="242"/>
      <c r="G310" s="242"/>
      <c r="H310" s="220"/>
      <c r="I310" s="220"/>
      <c r="J310" s="220"/>
      <c r="K310" s="220"/>
      <c r="L310" s="220"/>
      <c r="M310" s="220"/>
      <c r="N310" s="219"/>
      <c r="O310" s="219"/>
      <c r="P310" s="219"/>
      <c r="Q310" s="219"/>
      <c r="R310" s="220"/>
      <c r="S310" s="220"/>
      <c r="T310" s="220"/>
      <c r="U310" s="220"/>
      <c r="V310" s="220"/>
      <c r="W310" s="220"/>
      <c r="X310" s="220"/>
      <c r="Y310" s="220"/>
      <c r="Z310" s="210"/>
      <c r="AA310" s="210"/>
      <c r="AB310" s="210"/>
      <c r="AC310" s="210"/>
      <c r="AD310" s="210"/>
      <c r="AE310" s="210"/>
      <c r="AF310" s="210"/>
      <c r="AG310" s="210" t="s">
        <v>188</v>
      </c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44" t="str">
        <f>C310</f>
        <v>- uložení dlažby dle předepsaného technologického předpisu včetně předepsané podkladní vrstvy a předepsané výplně spar</v>
      </c>
      <c r="BB310" s="210"/>
      <c r="BC310" s="210"/>
      <c r="BD310" s="210"/>
      <c r="BE310" s="210"/>
      <c r="BF310" s="210"/>
      <c r="BG310" s="210"/>
      <c r="BH310" s="210"/>
    </row>
    <row r="311" spans="1:60" outlineLevel="3" x14ac:dyDescent="0.3">
      <c r="A311" s="217"/>
      <c r="B311" s="218"/>
      <c r="C311" s="248" t="s">
        <v>387</v>
      </c>
      <c r="D311" s="242"/>
      <c r="E311" s="242"/>
      <c r="F311" s="242"/>
      <c r="G311" s="242"/>
      <c r="H311" s="220"/>
      <c r="I311" s="220"/>
      <c r="J311" s="220"/>
      <c r="K311" s="220"/>
      <c r="L311" s="220"/>
      <c r="M311" s="220"/>
      <c r="N311" s="219"/>
      <c r="O311" s="219"/>
      <c r="P311" s="219"/>
      <c r="Q311" s="219"/>
      <c r="R311" s="220"/>
      <c r="S311" s="220"/>
      <c r="T311" s="220"/>
      <c r="U311" s="220"/>
      <c r="V311" s="220"/>
      <c r="W311" s="220"/>
      <c r="X311" s="220"/>
      <c r="Y311" s="220"/>
      <c r="Z311" s="210"/>
      <c r="AA311" s="210"/>
      <c r="AB311" s="210"/>
      <c r="AC311" s="210"/>
      <c r="AD311" s="210"/>
      <c r="AE311" s="210"/>
      <c r="AF311" s="210"/>
      <c r="AG311" s="210" t="s">
        <v>188</v>
      </c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ht="21" outlineLevel="3" x14ac:dyDescent="0.3">
      <c r="A312" s="217"/>
      <c r="B312" s="218"/>
      <c r="C312" s="248" t="s">
        <v>378</v>
      </c>
      <c r="D312" s="242"/>
      <c r="E312" s="242"/>
      <c r="F312" s="242"/>
      <c r="G312" s="242"/>
      <c r="H312" s="220"/>
      <c r="I312" s="220"/>
      <c r="J312" s="220"/>
      <c r="K312" s="220"/>
      <c r="L312" s="220"/>
      <c r="M312" s="220"/>
      <c r="N312" s="219"/>
      <c r="O312" s="219"/>
      <c r="P312" s="219"/>
      <c r="Q312" s="219"/>
      <c r="R312" s="220"/>
      <c r="S312" s="220"/>
      <c r="T312" s="220"/>
      <c r="U312" s="220"/>
      <c r="V312" s="220"/>
      <c r="W312" s="220"/>
      <c r="X312" s="220"/>
      <c r="Y312" s="220"/>
      <c r="Z312" s="210"/>
      <c r="AA312" s="210"/>
      <c r="AB312" s="210"/>
      <c r="AC312" s="210"/>
      <c r="AD312" s="210"/>
      <c r="AE312" s="210"/>
      <c r="AF312" s="210"/>
      <c r="AG312" s="210" t="s">
        <v>188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44" t="str">
        <f>C312</f>
        <v>- úpravu napojení, ukončení podél obrubníků, dilatačních zařízení, odvodňovacích proužků, odvodňovačů, vpustí, šachet a pod., nestanoví-li zadávací dokumentace jinak</v>
      </c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3">
      <c r="A313" s="217"/>
      <c r="B313" s="218"/>
      <c r="C313" s="248" t="s">
        <v>365</v>
      </c>
      <c r="D313" s="242"/>
      <c r="E313" s="242"/>
      <c r="F313" s="242"/>
      <c r="G313" s="242"/>
      <c r="H313" s="220"/>
      <c r="I313" s="220"/>
      <c r="J313" s="220"/>
      <c r="K313" s="220"/>
      <c r="L313" s="220"/>
      <c r="M313" s="220"/>
      <c r="N313" s="219"/>
      <c r="O313" s="219"/>
      <c r="P313" s="219"/>
      <c r="Q313" s="219"/>
      <c r="R313" s="220"/>
      <c r="S313" s="220"/>
      <c r="T313" s="220"/>
      <c r="U313" s="220"/>
      <c r="V313" s="220"/>
      <c r="W313" s="220"/>
      <c r="X313" s="220"/>
      <c r="Y313" s="220"/>
      <c r="Z313" s="210"/>
      <c r="AA313" s="210"/>
      <c r="AB313" s="210"/>
      <c r="AC313" s="210"/>
      <c r="AD313" s="210"/>
      <c r="AE313" s="210"/>
      <c r="AF313" s="210"/>
      <c r="AG313" s="210" t="s">
        <v>188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3" x14ac:dyDescent="0.3">
      <c r="A314" s="217"/>
      <c r="B314" s="218"/>
      <c r="C314" s="248" t="s">
        <v>366</v>
      </c>
      <c r="D314" s="242"/>
      <c r="E314" s="242"/>
      <c r="F314" s="242"/>
      <c r="G314" s="242"/>
      <c r="H314" s="220"/>
      <c r="I314" s="220"/>
      <c r="J314" s="220"/>
      <c r="K314" s="220"/>
      <c r="L314" s="220"/>
      <c r="M314" s="220"/>
      <c r="N314" s="219"/>
      <c r="O314" s="219"/>
      <c r="P314" s="219"/>
      <c r="Q314" s="219"/>
      <c r="R314" s="220"/>
      <c r="S314" s="220"/>
      <c r="T314" s="220"/>
      <c r="U314" s="220"/>
      <c r="V314" s="220"/>
      <c r="W314" s="220"/>
      <c r="X314" s="220"/>
      <c r="Y314" s="220"/>
      <c r="Z314" s="210"/>
      <c r="AA314" s="210"/>
      <c r="AB314" s="210"/>
      <c r="AC314" s="210"/>
      <c r="AD314" s="210"/>
      <c r="AE314" s="210"/>
      <c r="AF314" s="210"/>
      <c r="AG314" s="210" t="s">
        <v>188</v>
      </c>
      <c r="AH314" s="210"/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44" t="str">
        <f>C314</f>
        <v>- nezahrnuje těsnění podél obrubníků, dilatačních zařízení, odvodňovacích proužků, odvodňovačů, vpustí, šachet a pod.</v>
      </c>
      <c r="BB314" s="210"/>
      <c r="BC314" s="210"/>
      <c r="BD314" s="210"/>
      <c r="BE314" s="210"/>
      <c r="BF314" s="210"/>
      <c r="BG314" s="210"/>
      <c r="BH314" s="210"/>
    </row>
    <row r="315" spans="1:60" outlineLevel="2" x14ac:dyDescent="0.3">
      <c r="A315" s="217"/>
      <c r="B315" s="218"/>
      <c r="C315" s="249" t="s">
        <v>415</v>
      </c>
      <c r="D315" s="224"/>
      <c r="E315" s="225">
        <v>256.83</v>
      </c>
      <c r="F315" s="220"/>
      <c r="G315" s="220"/>
      <c r="H315" s="220"/>
      <c r="I315" s="220"/>
      <c r="J315" s="220"/>
      <c r="K315" s="220"/>
      <c r="L315" s="220"/>
      <c r="M315" s="220"/>
      <c r="N315" s="219"/>
      <c r="O315" s="219"/>
      <c r="P315" s="219"/>
      <c r="Q315" s="219"/>
      <c r="R315" s="220"/>
      <c r="S315" s="220"/>
      <c r="T315" s="220"/>
      <c r="U315" s="220"/>
      <c r="V315" s="220"/>
      <c r="W315" s="220"/>
      <c r="X315" s="220"/>
      <c r="Y315" s="220"/>
      <c r="Z315" s="210"/>
      <c r="AA315" s="210"/>
      <c r="AB315" s="210"/>
      <c r="AC315" s="210"/>
      <c r="AD315" s="210"/>
      <c r="AE315" s="210"/>
      <c r="AF315" s="210"/>
      <c r="AG315" s="210" t="s">
        <v>192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3" x14ac:dyDescent="0.3">
      <c r="A316" s="217"/>
      <c r="B316" s="218"/>
      <c r="C316" s="249" t="s">
        <v>416</v>
      </c>
      <c r="D316" s="224"/>
      <c r="E316" s="225">
        <v>145.63499999999999</v>
      </c>
      <c r="F316" s="220"/>
      <c r="G316" s="220"/>
      <c r="H316" s="220"/>
      <c r="I316" s="220"/>
      <c r="J316" s="220"/>
      <c r="K316" s="220"/>
      <c r="L316" s="220"/>
      <c r="M316" s="220"/>
      <c r="N316" s="219"/>
      <c r="O316" s="219"/>
      <c r="P316" s="219"/>
      <c r="Q316" s="219"/>
      <c r="R316" s="220"/>
      <c r="S316" s="220"/>
      <c r="T316" s="220"/>
      <c r="U316" s="220"/>
      <c r="V316" s="220"/>
      <c r="W316" s="220"/>
      <c r="X316" s="220"/>
      <c r="Y316" s="220"/>
      <c r="Z316" s="210"/>
      <c r="AA316" s="210"/>
      <c r="AB316" s="210"/>
      <c r="AC316" s="210"/>
      <c r="AD316" s="210"/>
      <c r="AE316" s="210"/>
      <c r="AF316" s="210"/>
      <c r="AG316" s="210" t="s">
        <v>192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2" x14ac:dyDescent="0.3">
      <c r="A317" s="217"/>
      <c r="B317" s="218"/>
      <c r="C317" s="250"/>
      <c r="D317" s="243"/>
      <c r="E317" s="243"/>
      <c r="F317" s="243"/>
      <c r="G317" s="243"/>
      <c r="H317" s="220"/>
      <c r="I317" s="220"/>
      <c r="J317" s="220"/>
      <c r="K317" s="220"/>
      <c r="L317" s="220"/>
      <c r="M317" s="220"/>
      <c r="N317" s="219"/>
      <c r="O317" s="219"/>
      <c r="P317" s="219"/>
      <c r="Q317" s="219"/>
      <c r="R317" s="220"/>
      <c r="S317" s="220"/>
      <c r="T317" s="220"/>
      <c r="U317" s="220"/>
      <c r="V317" s="220"/>
      <c r="W317" s="220"/>
      <c r="X317" s="220"/>
      <c r="Y317" s="220"/>
      <c r="Z317" s="210"/>
      <c r="AA317" s="210"/>
      <c r="AB317" s="210"/>
      <c r="AC317" s="210"/>
      <c r="AD317" s="210"/>
      <c r="AE317" s="210"/>
      <c r="AF317" s="210"/>
      <c r="AG317" s="210" t="s">
        <v>193</v>
      </c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1" x14ac:dyDescent="0.3">
      <c r="A318" s="234">
        <v>33</v>
      </c>
      <c r="B318" s="235" t="s">
        <v>417</v>
      </c>
      <c r="C318" s="246" t="s">
        <v>418</v>
      </c>
      <c r="D318" s="236" t="s">
        <v>294</v>
      </c>
      <c r="E318" s="237">
        <v>486.36</v>
      </c>
      <c r="F318" s="238"/>
      <c r="G318" s="239">
        <f>ROUND(E318*F318,2)</f>
        <v>0</v>
      </c>
      <c r="H318" s="238"/>
      <c r="I318" s="239">
        <f>ROUND(E318*H318,2)</f>
        <v>0</v>
      </c>
      <c r="J318" s="238"/>
      <c r="K318" s="239">
        <f>ROUND(E318*J318,2)</f>
        <v>0</v>
      </c>
      <c r="L318" s="239">
        <v>21</v>
      </c>
      <c r="M318" s="239">
        <f>G318*(1+L318/100)</f>
        <v>0</v>
      </c>
      <c r="N318" s="237">
        <v>0.18803</v>
      </c>
      <c r="O318" s="237">
        <f>ROUND(E318*N318,2)</f>
        <v>91.45</v>
      </c>
      <c r="P318" s="237">
        <v>0</v>
      </c>
      <c r="Q318" s="237">
        <f>ROUND(E318*P318,2)</f>
        <v>0</v>
      </c>
      <c r="R318" s="239"/>
      <c r="S318" s="239" t="s">
        <v>182</v>
      </c>
      <c r="T318" s="240" t="s">
        <v>201</v>
      </c>
      <c r="U318" s="220">
        <v>0</v>
      </c>
      <c r="V318" s="220">
        <f>ROUND(E318*U318,2)</f>
        <v>0</v>
      </c>
      <c r="W318" s="220"/>
      <c r="X318" s="220" t="s">
        <v>184</v>
      </c>
      <c r="Y318" s="220" t="s">
        <v>185</v>
      </c>
      <c r="Z318" s="210"/>
      <c r="AA318" s="210"/>
      <c r="AB318" s="210"/>
      <c r="AC318" s="210"/>
      <c r="AD318" s="210"/>
      <c r="AE318" s="210"/>
      <c r="AF318" s="210"/>
      <c r="AG318" s="210" t="s">
        <v>186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ht="21" outlineLevel="2" x14ac:dyDescent="0.3">
      <c r="A319" s="217"/>
      <c r="B319" s="218"/>
      <c r="C319" s="247" t="s">
        <v>376</v>
      </c>
      <c r="D319" s="241"/>
      <c r="E319" s="241"/>
      <c r="F319" s="241"/>
      <c r="G319" s="241"/>
      <c r="H319" s="220"/>
      <c r="I319" s="220"/>
      <c r="J319" s="220"/>
      <c r="K319" s="220"/>
      <c r="L319" s="220"/>
      <c r="M319" s="220"/>
      <c r="N319" s="219"/>
      <c r="O319" s="219"/>
      <c r="P319" s="219"/>
      <c r="Q319" s="219"/>
      <c r="R319" s="220"/>
      <c r="S319" s="220"/>
      <c r="T319" s="220"/>
      <c r="U319" s="220"/>
      <c r="V319" s="220"/>
      <c r="W319" s="220"/>
      <c r="X319" s="220"/>
      <c r="Y319" s="220"/>
      <c r="Z319" s="210"/>
      <c r="AA319" s="210"/>
      <c r="AB319" s="210"/>
      <c r="AC319" s="210"/>
      <c r="AD319" s="210"/>
      <c r="AE319" s="210"/>
      <c r="AF319" s="210"/>
      <c r="AG319" s="210" t="s">
        <v>188</v>
      </c>
      <c r="AH319" s="210"/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44" t="str">
        <f>C319</f>
        <v>- dodání dlažebního materiálu v požadované kvalitě, dodání materiálu pro předepsané  lože v tloušťce předepsané dokumentací a pro předepsanou výplň spar</v>
      </c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3">
      <c r="A320" s="217"/>
      <c r="B320" s="218"/>
      <c r="C320" s="248" t="s">
        <v>361</v>
      </c>
      <c r="D320" s="242"/>
      <c r="E320" s="242"/>
      <c r="F320" s="242"/>
      <c r="G320" s="242"/>
      <c r="H320" s="220"/>
      <c r="I320" s="220"/>
      <c r="J320" s="220"/>
      <c r="K320" s="220"/>
      <c r="L320" s="220"/>
      <c r="M320" s="220"/>
      <c r="N320" s="219"/>
      <c r="O320" s="219"/>
      <c r="P320" s="219"/>
      <c r="Q320" s="219"/>
      <c r="R320" s="220"/>
      <c r="S320" s="220"/>
      <c r="T320" s="220"/>
      <c r="U320" s="220"/>
      <c r="V320" s="220"/>
      <c r="W320" s="220"/>
      <c r="X320" s="220"/>
      <c r="Y320" s="220"/>
      <c r="Z320" s="210"/>
      <c r="AA320" s="210"/>
      <c r="AB320" s="210"/>
      <c r="AC320" s="210"/>
      <c r="AD320" s="210"/>
      <c r="AE320" s="210"/>
      <c r="AF320" s="210"/>
      <c r="AG320" s="210" t="s">
        <v>188</v>
      </c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3" x14ac:dyDescent="0.3">
      <c r="A321" s="217"/>
      <c r="B321" s="218"/>
      <c r="C321" s="248" t="s">
        <v>377</v>
      </c>
      <c r="D321" s="242"/>
      <c r="E321" s="242"/>
      <c r="F321" s="242"/>
      <c r="G321" s="242"/>
      <c r="H321" s="220"/>
      <c r="I321" s="220"/>
      <c r="J321" s="220"/>
      <c r="K321" s="220"/>
      <c r="L321" s="220"/>
      <c r="M321" s="220"/>
      <c r="N321" s="219"/>
      <c r="O321" s="219"/>
      <c r="P321" s="219"/>
      <c r="Q321" s="219"/>
      <c r="R321" s="220"/>
      <c r="S321" s="220"/>
      <c r="T321" s="220"/>
      <c r="U321" s="220"/>
      <c r="V321" s="220"/>
      <c r="W321" s="220"/>
      <c r="X321" s="220"/>
      <c r="Y321" s="220"/>
      <c r="Z321" s="210"/>
      <c r="AA321" s="210"/>
      <c r="AB321" s="210"/>
      <c r="AC321" s="210"/>
      <c r="AD321" s="210"/>
      <c r="AE321" s="210"/>
      <c r="AF321" s="210"/>
      <c r="AG321" s="210" t="s">
        <v>188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44" t="str">
        <f>C321</f>
        <v>- uložení dlažby dle předepsaného technologického předpisu včetně předepsané podkladní vrstvy a předepsané výplně spar</v>
      </c>
      <c r="BB321" s="210"/>
      <c r="BC321" s="210"/>
      <c r="BD321" s="210"/>
      <c r="BE321" s="210"/>
      <c r="BF321" s="210"/>
      <c r="BG321" s="210"/>
      <c r="BH321" s="210"/>
    </row>
    <row r="322" spans="1:60" outlineLevel="3" x14ac:dyDescent="0.3">
      <c r="A322" s="217"/>
      <c r="B322" s="218"/>
      <c r="C322" s="248" t="s">
        <v>387</v>
      </c>
      <c r="D322" s="242"/>
      <c r="E322" s="242"/>
      <c r="F322" s="242"/>
      <c r="G322" s="242"/>
      <c r="H322" s="220"/>
      <c r="I322" s="220"/>
      <c r="J322" s="220"/>
      <c r="K322" s="220"/>
      <c r="L322" s="220"/>
      <c r="M322" s="220"/>
      <c r="N322" s="219"/>
      <c r="O322" s="219"/>
      <c r="P322" s="219"/>
      <c r="Q322" s="219"/>
      <c r="R322" s="220"/>
      <c r="S322" s="220"/>
      <c r="T322" s="220"/>
      <c r="U322" s="220"/>
      <c r="V322" s="220"/>
      <c r="W322" s="220"/>
      <c r="X322" s="220"/>
      <c r="Y322" s="220"/>
      <c r="Z322" s="210"/>
      <c r="AA322" s="210"/>
      <c r="AB322" s="210"/>
      <c r="AC322" s="210"/>
      <c r="AD322" s="210"/>
      <c r="AE322" s="210"/>
      <c r="AF322" s="210"/>
      <c r="AG322" s="210" t="s">
        <v>188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ht="21" outlineLevel="3" x14ac:dyDescent="0.3">
      <c r="A323" s="217"/>
      <c r="B323" s="218"/>
      <c r="C323" s="248" t="s">
        <v>378</v>
      </c>
      <c r="D323" s="242"/>
      <c r="E323" s="242"/>
      <c r="F323" s="242"/>
      <c r="G323" s="242"/>
      <c r="H323" s="220"/>
      <c r="I323" s="220"/>
      <c r="J323" s="220"/>
      <c r="K323" s="220"/>
      <c r="L323" s="220"/>
      <c r="M323" s="220"/>
      <c r="N323" s="219"/>
      <c r="O323" s="219"/>
      <c r="P323" s="219"/>
      <c r="Q323" s="219"/>
      <c r="R323" s="220"/>
      <c r="S323" s="220"/>
      <c r="T323" s="220"/>
      <c r="U323" s="220"/>
      <c r="V323" s="220"/>
      <c r="W323" s="220"/>
      <c r="X323" s="220"/>
      <c r="Y323" s="220"/>
      <c r="Z323" s="210"/>
      <c r="AA323" s="210"/>
      <c r="AB323" s="210"/>
      <c r="AC323" s="210"/>
      <c r="AD323" s="210"/>
      <c r="AE323" s="210"/>
      <c r="AF323" s="210"/>
      <c r="AG323" s="210" t="s">
        <v>188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44" t="str">
        <f>C323</f>
        <v>- úpravu napojení, ukončení podél obrubníků, dilatačních zařízení, odvodňovacích proužků, odvodňovačů, vpustí, šachet a pod., nestanoví-li zadávací dokumentace jinak</v>
      </c>
      <c r="BB323" s="210"/>
      <c r="BC323" s="210"/>
      <c r="BD323" s="210"/>
      <c r="BE323" s="210"/>
      <c r="BF323" s="210"/>
      <c r="BG323" s="210"/>
      <c r="BH323" s="210"/>
    </row>
    <row r="324" spans="1:60" outlineLevel="3" x14ac:dyDescent="0.3">
      <c r="A324" s="217"/>
      <c r="B324" s="218"/>
      <c r="C324" s="248" t="s">
        <v>365</v>
      </c>
      <c r="D324" s="242"/>
      <c r="E324" s="242"/>
      <c r="F324" s="242"/>
      <c r="G324" s="242"/>
      <c r="H324" s="220"/>
      <c r="I324" s="220"/>
      <c r="J324" s="220"/>
      <c r="K324" s="220"/>
      <c r="L324" s="220"/>
      <c r="M324" s="220"/>
      <c r="N324" s="219"/>
      <c r="O324" s="219"/>
      <c r="P324" s="219"/>
      <c r="Q324" s="219"/>
      <c r="R324" s="220"/>
      <c r="S324" s="220"/>
      <c r="T324" s="220"/>
      <c r="U324" s="220"/>
      <c r="V324" s="220"/>
      <c r="W324" s="220"/>
      <c r="X324" s="220"/>
      <c r="Y324" s="220"/>
      <c r="Z324" s="210"/>
      <c r="AA324" s="210"/>
      <c r="AB324" s="210"/>
      <c r="AC324" s="210"/>
      <c r="AD324" s="210"/>
      <c r="AE324" s="210"/>
      <c r="AF324" s="210"/>
      <c r="AG324" s="210" t="s">
        <v>188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3" x14ac:dyDescent="0.3">
      <c r="A325" s="217"/>
      <c r="B325" s="218"/>
      <c r="C325" s="248" t="s">
        <v>419</v>
      </c>
      <c r="D325" s="242"/>
      <c r="E325" s="242"/>
      <c r="F325" s="242"/>
      <c r="G325" s="242"/>
      <c r="H325" s="220"/>
      <c r="I325" s="220"/>
      <c r="J325" s="220"/>
      <c r="K325" s="220"/>
      <c r="L325" s="220"/>
      <c r="M325" s="220"/>
      <c r="N325" s="219"/>
      <c r="O325" s="219"/>
      <c r="P325" s="219"/>
      <c r="Q325" s="219"/>
      <c r="R325" s="220"/>
      <c r="S325" s="220"/>
      <c r="T325" s="220"/>
      <c r="U325" s="220"/>
      <c r="V325" s="220"/>
      <c r="W325" s="220"/>
      <c r="X325" s="220"/>
      <c r="Y325" s="220"/>
      <c r="Z325" s="210"/>
      <c r="AA325" s="210"/>
      <c r="AB325" s="210"/>
      <c r="AC325" s="210"/>
      <c r="AD325" s="210"/>
      <c r="AE325" s="210"/>
      <c r="AF325" s="210"/>
      <c r="AG325" s="210" t="s">
        <v>188</v>
      </c>
      <c r="AH325" s="210"/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44" t="str">
        <f>C325</f>
        <v>- nezahrnuje těsnění podél obrubníků, dilatačních zařízení, odvodňovacích proužků, odvodňovačů, vpustí, šachet a pod</v>
      </c>
      <c r="BB325" s="210"/>
      <c r="BC325" s="210"/>
      <c r="BD325" s="210"/>
      <c r="BE325" s="210"/>
      <c r="BF325" s="210"/>
      <c r="BG325" s="210"/>
      <c r="BH325" s="210"/>
    </row>
    <row r="326" spans="1:60" outlineLevel="2" x14ac:dyDescent="0.3">
      <c r="A326" s="217"/>
      <c r="B326" s="218"/>
      <c r="C326" s="249" t="s">
        <v>420</v>
      </c>
      <c r="D326" s="224"/>
      <c r="E326" s="225">
        <v>486.36</v>
      </c>
      <c r="F326" s="220"/>
      <c r="G326" s="220"/>
      <c r="H326" s="220"/>
      <c r="I326" s="220"/>
      <c r="J326" s="220"/>
      <c r="K326" s="220"/>
      <c r="L326" s="220"/>
      <c r="M326" s="220"/>
      <c r="N326" s="219"/>
      <c r="O326" s="219"/>
      <c r="P326" s="219"/>
      <c r="Q326" s="219"/>
      <c r="R326" s="220"/>
      <c r="S326" s="220"/>
      <c r="T326" s="220"/>
      <c r="U326" s="220"/>
      <c r="V326" s="220"/>
      <c r="W326" s="220"/>
      <c r="X326" s="220"/>
      <c r="Y326" s="220"/>
      <c r="Z326" s="210"/>
      <c r="AA326" s="210"/>
      <c r="AB326" s="210"/>
      <c r="AC326" s="210"/>
      <c r="AD326" s="210"/>
      <c r="AE326" s="210"/>
      <c r="AF326" s="210"/>
      <c r="AG326" s="210" t="s">
        <v>192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2" x14ac:dyDescent="0.3">
      <c r="A327" s="217"/>
      <c r="B327" s="218"/>
      <c r="C327" s="250"/>
      <c r="D327" s="243"/>
      <c r="E327" s="243"/>
      <c r="F327" s="243"/>
      <c r="G327" s="243"/>
      <c r="H327" s="220"/>
      <c r="I327" s="220"/>
      <c r="J327" s="220"/>
      <c r="K327" s="220"/>
      <c r="L327" s="220"/>
      <c r="M327" s="220"/>
      <c r="N327" s="219"/>
      <c r="O327" s="219"/>
      <c r="P327" s="219"/>
      <c r="Q327" s="219"/>
      <c r="R327" s="220"/>
      <c r="S327" s="220"/>
      <c r="T327" s="220"/>
      <c r="U327" s="220"/>
      <c r="V327" s="220"/>
      <c r="W327" s="220"/>
      <c r="X327" s="220"/>
      <c r="Y327" s="220"/>
      <c r="Z327" s="210"/>
      <c r="AA327" s="210"/>
      <c r="AB327" s="210"/>
      <c r="AC327" s="210"/>
      <c r="AD327" s="210"/>
      <c r="AE327" s="210"/>
      <c r="AF327" s="210"/>
      <c r="AG327" s="210" t="s">
        <v>193</v>
      </c>
      <c r="AH327" s="210"/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1" x14ac:dyDescent="0.3">
      <c r="A328" s="234">
        <v>34</v>
      </c>
      <c r="B328" s="235" t="s">
        <v>421</v>
      </c>
      <c r="C328" s="246" t="s">
        <v>422</v>
      </c>
      <c r="D328" s="236" t="s">
        <v>294</v>
      </c>
      <c r="E328" s="237">
        <v>321.72000000000003</v>
      </c>
      <c r="F328" s="238"/>
      <c r="G328" s="239">
        <f>ROUND(E328*F328,2)</f>
        <v>0</v>
      </c>
      <c r="H328" s="238"/>
      <c r="I328" s="239">
        <f>ROUND(E328*H328,2)</f>
        <v>0</v>
      </c>
      <c r="J328" s="238"/>
      <c r="K328" s="239">
        <f>ROUND(E328*J328,2)</f>
        <v>0</v>
      </c>
      <c r="L328" s="239">
        <v>21</v>
      </c>
      <c r="M328" s="239">
        <f>G328*(1+L328/100)</f>
        <v>0</v>
      </c>
      <c r="N328" s="237">
        <v>0.22742000000000001</v>
      </c>
      <c r="O328" s="237">
        <f>ROUND(E328*N328,2)</f>
        <v>73.17</v>
      </c>
      <c r="P328" s="237">
        <v>0</v>
      </c>
      <c r="Q328" s="237">
        <f>ROUND(E328*P328,2)</f>
        <v>0</v>
      </c>
      <c r="R328" s="239"/>
      <c r="S328" s="239" t="s">
        <v>182</v>
      </c>
      <c r="T328" s="240" t="s">
        <v>201</v>
      </c>
      <c r="U328" s="220">
        <v>0</v>
      </c>
      <c r="V328" s="220">
        <f>ROUND(E328*U328,2)</f>
        <v>0</v>
      </c>
      <c r="W328" s="220"/>
      <c r="X328" s="220" t="s">
        <v>184</v>
      </c>
      <c r="Y328" s="220" t="s">
        <v>185</v>
      </c>
      <c r="Z328" s="210"/>
      <c r="AA328" s="210"/>
      <c r="AB328" s="210"/>
      <c r="AC328" s="210"/>
      <c r="AD328" s="210"/>
      <c r="AE328" s="210"/>
      <c r="AF328" s="210"/>
      <c r="AG328" s="210" t="s">
        <v>186</v>
      </c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ht="21" outlineLevel="2" x14ac:dyDescent="0.3">
      <c r="A329" s="217"/>
      <c r="B329" s="218"/>
      <c r="C329" s="247" t="s">
        <v>376</v>
      </c>
      <c r="D329" s="241"/>
      <c r="E329" s="241"/>
      <c r="F329" s="241"/>
      <c r="G329" s="241"/>
      <c r="H329" s="220"/>
      <c r="I329" s="220"/>
      <c r="J329" s="220"/>
      <c r="K329" s="220"/>
      <c r="L329" s="220"/>
      <c r="M329" s="220"/>
      <c r="N329" s="219"/>
      <c r="O329" s="219"/>
      <c r="P329" s="219"/>
      <c r="Q329" s="219"/>
      <c r="R329" s="220"/>
      <c r="S329" s="220"/>
      <c r="T329" s="220"/>
      <c r="U329" s="220"/>
      <c r="V329" s="220"/>
      <c r="W329" s="220"/>
      <c r="X329" s="220"/>
      <c r="Y329" s="220"/>
      <c r="Z329" s="210"/>
      <c r="AA329" s="210"/>
      <c r="AB329" s="210"/>
      <c r="AC329" s="210"/>
      <c r="AD329" s="210"/>
      <c r="AE329" s="210"/>
      <c r="AF329" s="210"/>
      <c r="AG329" s="210" t="s">
        <v>188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44" t="str">
        <f>C329</f>
        <v>- dodání dlažebního materiálu v požadované kvalitě, dodání materiálu pro předepsané  lože v tloušťce předepsané dokumentací a pro předepsanou výplň spar</v>
      </c>
      <c r="BB329" s="210"/>
      <c r="BC329" s="210"/>
      <c r="BD329" s="210"/>
      <c r="BE329" s="210"/>
      <c r="BF329" s="210"/>
      <c r="BG329" s="210"/>
      <c r="BH329" s="210"/>
    </row>
    <row r="330" spans="1:60" outlineLevel="3" x14ac:dyDescent="0.3">
      <c r="A330" s="217"/>
      <c r="B330" s="218"/>
      <c r="C330" s="248" t="s">
        <v>361</v>
      </c>
      <c r="D330" s="242"/>
      <c r="E330" s="242"/>
      <c r="F330" s="242"/>
      <c r="G330" s="242"/>
      <c r="H330" s="220"/>
      <c r="I330" s="220"/>
      <c r="J330" s="220"/>
      <c r="K330" s="220"/>
      <c r="L330" s="220"/>
      <c r="M330" s="220"/>
      <c r="N330" s="219"/>
      <c r="O330" s="219"/>
      <c r="P330" s="219"/>
      <c r="Q330" s="219"/>
      <c r="R330" s="220"/>
      <c r="S330" s="220"/>
      <c r="T330" s="220"/>
      <c r="U330" s="220"/>
      <c r="V330" s="220"/>
      <c r="W330" s="220"/>
      <c r="X330" s="220"/>
      <c r="Y330" s="220"/>
      <c r="Z330" s="210"/>
      <c r="AA330" s="210"/>
      <c r="AB330" s="210"/>
      <c r="AC330" s="210"/>
      <c r="AD330" s="210"/>
      <c r="AE330" s="210"/>
      <c r="AF330" s="210"/>
      <c r="AG330" s="210" t="s">
        <v>188</v>
      </c>
      <c r="AH330" s="210"/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3">
      <c r="A331" s="217"/>
      <c r="B331" s="218"/>
      <c r="C331" s="248" t="s">
        <v>377</v>
      </c>
      <c r="D331" s="242"/>
      <c r="E331" s="242"/>
      <c r="F331" s="242"/>
      <c r="G331" s="242"/>
      <c r="H331" s="220"/>
      <c r="I331" s="220"/>
      <c r="J331" s="220"/>
      <c r="K331" s="220"/>
      <c r="L331" s="220"/>
      <c r="M331" s="220"/>
      <c r="N331" s="219"/>
      <c r="O331" s="219"/>
      <c r="P331" s="219"/>
      <c r="Q331" s="219"/>
      <c r="R331" s="220"/>
      <c r="S331" s="220"/>
      <c r="T331" s="220"/>
      <c r="U331" s="220"/>
      <c r="V331" s="220"/>
      <c r="W331" s="220"/>
      <c r="X331" s="220"/>
      <c r="Y331" s="220"/>
      <c r="Z331" s="210"/>
      <c r="AA331" s="210"/>
      <c r="AB331" s="210"/>
      <c r="AC331" s="210"/>
      <c r="AD331" s="210"/>
      <c r="AE331" s="210"/>
      <c r="AF331" s="210"/>
      <c r="AG331" s="210" t="s">
        <v>188</v>
      </c>
      <c r="AH331" s="210"/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44" t="str">
        <f>C331</f>
        <v>- uložení dlažby dle předepsaného technologického předpisu včetně předepsané podkladní vrstvy a předepsané výplně spar</v>
      </c>
      <c r="BB331" s="210"/>
      <c r="BC331" s="210"/>
      <c r="BD331" s="210"/>
      <c r="BE331" s="210"/>
      <c r="BF331" s="210"/>
      <c r="BG331" s="210"/>
      <c r="BH331" s="210"/>
    </row>
    <row r="332" spans="1:60" outlineLevel="3" x14ac:dyDescent="0.3">
      <c r="A332" s="217"/>
      <c r="B332" s="218"/>
      <c r="C332" s="248" t="s">
        <v>387</v>
      </c>
      <c r="D332" s="242"/>
      <c r="E332" s="242"/>
      <c r="F332" s="242"/>
      <c r="G332" s="242"/>
      <c r="H332" s="220"/>
      <c r="I332" s="220"/>
      <c r="J332" s="220"/>
      <c r="K332" s="220"/>
      <c r="L332" s="220"/>
      <c r="M332" s="220"/>
      <c r="N332" s="219"/>
      <c r="O332" s="219"/>
      <c r="P332" s="219"/>
      <c r="Q332" s="219"/>
      <c r="R332" s="220"/>
      <c r="S332" s="220"/>
      <c r="T332" s="220"/>
      <c r="U332" s="220"/>
      <c r="V332" s="220"/>
      <c r="W332" s="220"/>
      <c r="X332" s="220"/>
      <c r="Y332" s="220"/>
      <c r="Z332" s="210"/>
      <c r="AA332" s="210"/>
      <c r="AB332" s="210"/>
      <c r="AC332" s="210"/>
      <c r="AD332" s="210"/>
      <c r="AE332" s="210"/>
      <c r="AF332" s="210"/>
      <c r="AG332" s="210" t="s">
        <v>188</v>
      </c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ht="21" outlineLevel="3" x14ac:dyDescent="0.3">
      <c r="A333" s="217"/>
      <c r="B333" s="218"/>
      <c r="C333" s="248" t="s">
        <v>378</v>
      </c>
      <c r="D333" s="242"/>
      <c r="E333" s="242"/>
      <c r="F333" s="242"/>
      <c r="G333" s="242"/>
      <c r="H333" s="220"/>
      <c r="I333" s="220"/>
      <c r="J333" s="220"/>
      <c r="K333" s="220"/>
      <c r="L333" s="220"/>
      <c r="M333" s="220"/>
      <c r="N333" s="219"/>
      <c r="O333" s="219"/>
      <c r="P333" s="219"/>
      <c r="Q333" s="219"/>
      <c r="R333" s="220"/>
      <c r="S333" s="220"/>
      <c r="T333" s="220"/>
      <c r="U333" s="220"/>
      <c r="V333" s="220"/>
      <c r="W333" s="220"/>
      <c r="X333" s="220"/>
      <c r="Y333" s="220"/>
      <c r="Z333" s="210"/>
      <c r="AA333" s="210"/>
      <c r="AB333" s="210"/>
      <c r="AC333" s="210"/>
      <c r="AD333" s="210"/>
      <c r="AE333" s="210"/>
      <c r="AF333" s="210"/>
      <c r="AG333" s="210" t="s">
        <v>188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44" t="str">
        <f>C333</f>
        <v>- úpravu napojení, ukončení podél obrubníků, dilatačních zařízení, odvodňovacích proužků, odvodňovačů, vpustí, šachet a pod., nestanoví-li zadávací dokumentace jinak</v>
      </c>
      <c r="BB333" s="210"/>
      <c r="BC333" s="210"/>
      <c r="BD333" s="210"/>
      <c r="BE333" s="210"/>
      <c r="BF333" s="210"/>
      <c r="BG333" s="210"/>
      <c r="BH333" s="210"/>
    </row>
    <row r="334" spans="1:60" outlineLevel="3" x14ac:dyDescent="0.3">
      <c r="A334" s="217"/>
      <c r="B334" s="218"/>
      <c r="C334" s="248" t="s">
        <v>365</v>
      </c>
      <c r="D334" s="242"/>
      <c r="E334" s="242"/>
      <c r="F334" s="242"/>
      <c r="G334" s="242"/>
      <c r="H334" s="220"/>
      <c r="I334" s="220"/>
      <c r="J334" s="220"/>
      <c r="K334" s="220"/>
      <c r="L334" s="220"/>
      <c r="M334" s="220"/>
      <c r="N334" s="219"/>
      <c r="O334" s="219"/>
      <c r="P334" s="219"/>
      <c r="Q334" s="219"/>
      <c r="R334" s="220"/>
      <c r="S334" s="220"/>
      <c r="T334" s="220"/>
      <c r="U334" s="220"/>
      <c r="V334" s="220"/>
      <c r="W334" s="220"/>
      <c r="X334" s="220"/>
      <c r="Y334" s="220"/>
      <c r="Z334" s="210"/>
      <c r="AA334" s="210"/>
      <c r="AB334" s="210"/>
      <c r="AC334" s="210"/>
      <c r="AD334" s="210"/>
      <c r="AE334" s="210"/>
      <c r="AF334" s="210"/>
      <c r="AG334" s="210" t="s">
        <v>188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3" x14ac:dyDescent="0.3">
      <c r="A335" s="217"/>
      <c r="B335" s="218"/>
      <c r="C335" s="248" t="s">
        <v>366</v>
      </c>
      <c r="D335" s="242"/>
      <c r="E335" s="242"/>
      <c r="F335" s="242"/>
      <c r="G335" s="242"/>
      <c r="H335" s="220"/>
      <c r="I335" s="220"/>
      <c r="J335" s="220"/>
      <c r="K335" s="220"/>
      <c r="L335" s="220"/>
      <c r="M335" s="220"/>
      <c r="N335" s="219"/>
      <c r="O335" s="219"/>
      <c r="P335" s="219"/>
      <c r="Q335" s="219"/>
      <c r="R335" s="220"/>
      <c r="S335" s="220"/>
      <c r="T335" s="220"/>
      <c r="U335" s="220"/>
      <c r="V335" s="220"/>
      <c r="W335" s="220"/>
      <c r="X335" s="220"/>
      <c r="Y335" s="220"/>
      <c r="Z335" s="210"/>
      <c r="AA335" s="210"/>
      <c r="AB335" s="210"/>
      <c r="AC335" s="210"/>
      <c r="AD335" s="210"/>
      <c r="AE335" s="210"/>
      <c r="AF335" s="210"/>
      <c r="AG335" s="210" t="s">
        <v>188</v>
      </c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44" t="str">
        <f>C335</f>
        <v>- nezahrnuje těsnění podél obrubníků, dilatačních zařízení, odvodňovacích proužků, odvodňovačů, vpustí, šachet a pod.</v>
      </c>
      <c r="BB335" s="210"/>
      <c r="BC335" s="210"/>
      <c r="BD335" s="210"/>
      <c r="BE335" s="210"/>
      <c r="BF335" s="210"/>
      <c r="BG335" s="210"/>
      <c r="BH335" s="210"/>
    </row>
    <row r="336" spans="1:60" outlineLevel="2" x14ac:dyDescent="0.3">
      <c r="A336" s="217"/>
      <c r="B336" s="218"/>
      <c r="C336" s="249" t="s">
        <v>423</v>
      </c>
      <c r="D336" s="224"/>
      <c r="E336" s="225">
        <v>321.72000000000003</v>
      </c>
      <c r="F336" s="220"/>
      <c r="G336" s="220"/>
      <c r="H336" s="220"/>
      <c r="I336" s="220"/>
      <c r="J336" s="220"/>
      <c r="K336" s="220"/>
      <c r="L336" s="220"/>
      <c r="M336" s="220"/>
      <c r="N336" s="219"/>
      <c r="O336" s="219"/>
      <c r="P336" s="219"/>
      <c r="Q336" s="219"/>
      <c r="R336" s="220"/>
      <c r="S336" s="220"/>
      <c r="T336" s="220"/>
      <c r="U336" s="220"/>
      <c r="V336" s="220"/>
      <c r="W336" s="220"/>
      <c r="X336" s="220"/>
      <c r="Y336" s="220"/>
      <c r="Z336" s="210"/>
      <c r="AA336" s="210"/>
      <c r="AB336" s="210"/>
      <c r="AC336" s="210"/>
      <c r="AD336" s="210"/>
      <c r="AE336" s="210"/>
      <c r="AF336" s="210"/>
      <c r="AG336" s="210" t="s">
        <v>192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2" x14ac:dyDescent="0.3">
      <c r="A337" s="217"/>
      <c r="B337" s="218"/>
      <c r="C337" s="250"/>
      <c r="D337" s="243"/>
      <c r="E337" s="243"/>
      <c r="F337" s="243"/>
      <c r="G337" s="243"/>
      <c r="H337" s="220"/>
      <c r="I337" s="220"/>
      <c r="J337" s="220"/>
      <c r="K337" s="220"/>
      <c r="L337" s="220"/>
      <c r="M337" s="220"/>
      <c r="N337" s="219"/>
      <c r="O337" s="219"/>
      <c r="P337" s="219"/>
      <c r="Q337" s="219"/>
      <c r="R337" s="220"/>
      <c r="S337" s="220"/>
      <c r="T337" s="220"/>
      <c r="U337" s="220"/>
      <c r="V337" s="220"/>
      <c r="W337" s="220"/>
      <c r="X337" s="220"/>
      <c r="Y337" s="220"/>
      <c r="Z337" s="210"/>
      <c r="AA337" s="210"/>
      <c r="AB337" s="210"/>
      <c r="AC337" s="210"/>
      <c r="AD337" s="210"/>
      <c r="AE337" s="210"/>
      <c r="AF337" s="210"/>
      <c r="AG337" s="210" t="s">
        <v>193</v>
      </c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1" x14ac:dyDescent="0.3">
      <c r="A338" s="234">
        <v>35</v>
      </c>
      <c r="B338" s="235" t="s">
        <v>424</v>
      </c>
      <c r="C338" s="246" t="s">
        <v>425</v>
      </c>
      <c r="D338" s="236" t="s">
        <v>294</v>
      </c>
      <c r="E338" s="237">
        <v>764.08500000000004</v>
      </c>
      <c r="F338" s="238"/>
      <c r="G338" s="239">
        <f>ROUND(E338*F338,2)</f>
        <v>0</v>
      </c>
      <c r="H338" s="238"/>
      <c r="I338" s="239">
        <f>ROUND(E338*H338,2)</f>
        <v>0</v>
      </c>
      <c r="J338" s="238"/>
      <c r="K338" s="239">
        <f>ROUND(E338*J338,2)</f>
        <v>0</v>
      </c>
      <c r="L338" s="239">
        <v>21</v>
      </c>
      <c r="M338" s="239">
        <f>G338*(1+L338/100)</f>
        <v>0</v>
      </c>
      <c r="N338" s="237">
        <v>0.22742000000000001</v>
      </c>
      <c r="O338" s="237">
        <f>ROUND(E338*N338,2)</f>
        <v>173.77</v>
      </c>
      <c r="P338" s="237">
        <v>0</v>
      </c>
      <c r="Q338" s="237">
        <f>ROUND(E338*P338,2)</f>
        <v>0</v>
      </c>
      <c r="R338" s="239"/>
      <c r="S338" s="239" t="s">
        <v>426</v>
      </c>
      <c r="T338" s="240" t="s">
        <v>201</v>
      </c>
      <c r="U338" s="220">
        <v>0</v>
      </c>
      <c r="V338" s="220">
        <f>ROUND(E338*U338,2)</f>
        <v>0</v>
      </c>
      <c r="W338" s="220"/>
      <c r="X338" s="220" t="s">
        <v>184</v>
      </c>
      <c r="Y338" s="220" t="s">
        <v>185</v>
      </c>
      <c r="Z338" s="210"/>
      <c r="AA338" s="210"/>
      <c r="AB338" s="210"/>
      <c r="AC338" s="210"/>
      <c r="AD338" s="210"/>
      <c r="AE338" s="210"/>
      <c r="AF338" s="210"/>
      <c r="AG338" s="210" t="s">
        <v>186</v>
      </c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ht="21" outlineLevel="2" x14ac:dyDescent="0.3">
      <c r="A339" s="217"/>
      <c r="B339" s="218"/>
      <c r="C339" s="247" t="s">
        <v>376</v>
      </c>
      <c r="D339" s="241"/>
      <c r="E339" s="241"/>
      <c r="F339" s="241"/>
      <c r="G339" s="241"/>
      <c r="H339" s="220"/>
      <c r="I339" s="220"/>
      <c r="J339" s="220"/>
      <c r="K339" s="220"/>
      <c r="L339" s="220"/>
      <c r="M339" s="220"/>
      <c r="N339" s="219"/>
      <c r="O339" s="219"/>
      <c r="P339" s="219"/>
      <c r="Q339" s="219"/>
      <c r="R339" s="220"/>
      <c r="S339" s="220"/>
      <c r="T339" s="220"/>
      <c r="U339" s="220"/>
      <c r="V339" s="220"/>
      <c r="W339" s="220"/>
      <c r="X339" s="220"/>
      <c r="Y339" s="220"/>
      <c r="Z339" s="210"/>
      <c r="AA339" s="210"/>
      <c r="AB339" s="210"/>
      <c r="AC339" s="210"/>
      <c r="AD339" s="210"/>
      <c r="AE339" s="210"/>
      <c r="AF339" s="210"/>
      <c r="AG339" s="210" t="s">
        <v>188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44" t="str">
        <f>C339</f>
        <v>- dodání dlažebního materiálu v požadované kvalitě, dodání materiálu pro předepsané  lože v tloušťce předepsané dokumentací a pro předepsanou výplň spar</v>
      </c>
      <c r="BB339" s="210"/>
      <c r="BC339" s="210"/>
      <c r="BD339" s="210"/>
      <c r="BE339" s="210"/>
      <c r="BF339" s="210"/>
      <c r="BG339" s="210"/>
      <c r="BH339" s="210"/>
    </row>
    <row r="340" spans="1:60" outlineLevel="3" x14ac:dyDescent="0.3">
      <c r="A340" s="217"/>
      <c r="B340" s="218"/>
      <c r="C340" s="248" t="s">
        <v>361</v>
      </c>
      <c r="D340" s="242"/>
      <c r="E340" s="242"/>
      <c r="F340" s="242"/>
      <c r="G340" s="242"/>
      <c r="H340" s="220"/>
      <c r="I340" s="220"/>
      <c r="J340" s="220"/>
      <c r="K340" s="220"/>
      <c r="L340" s="220"/>
      <c r="M340" s="220"/>
      <c r="N340" s="219"/>
      <c r="O340" s="219"/>
      <c r="P340" s="219"/>
      <c r="Q340" s="219"/>
      <c r="R340" s="220"/>
      <c r="S340" s="220"/>
      <c r="T340" s="220"/>
      <c r="U340" s="220"/>
      <c r="V340" s="220"/>
      <c r="W340" s="220"/>
      <c r="X340" s="220"/>
      <c r="Y340" s="220"/>
      <c r="Z340" s="210"/>
      <c r="AA340" s="210"/>
      <c r="AB340" s="210"/>
      <c r="AC340" s="210"/>
      <c r="AD340" s="210"/>
      <c r="AE340" s="210"/>
      <c r="AF340" s="210"/>
      <c r="AG340" s="210" t="s">
        <v>188</v>
      </c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3" x14ac:dyDescent="0.3">
      <c r="A341" s="217"/>
      <c r="B341" s="218"/>
      <c r="C341" s="248" t="s">
        <v>377</v>
      </c>
      <c r="D341" s="242"/>
      <c r="E341" s="242"/>
      <c r="F341" s="242"/>
      <c r="G341" s="242"/>
      <c r="H341" s="220"/>
      <c r="I341" s="220"/>
      <c r="J341" s="220"/>
      <c r="K341" s="220"/>
      <c r="L341" s="220"/>
      <c r="M341" s="220"/>
      <c r="N341" s="219"/>
      <c r="O341" s="219"/>
      <c r="P341" s="219"/>
      <c r="Q341" s="219"/>
      <c r="R341" s="220"/>
      <c r="S341" s="220"/>
      <c r="T341" s="220"/>
      <c r="U341" s="220"/>
      <c r="V341" s="220"/>
      <c r="W341" s="220"/>
      <c r="X341" s="220"/>
      <c r="Y341" s="220"/>
      <c r="Z341" s="210"/>
      <c r="AA341" s="210"/>
      <c r="AB341" s="210"/>
      <c r="AC341" s="210"/>
      <c r="AD341" s="210"/>
      <c r="AE341" s="210"/>
      <c r="AF341" s="210"/>
      <c r="AG341" s="210" t="s">
        <v>188</v>
      </c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44" t="str">
        <f>C341</f>
        <v>- uložení dlažby dle předepsaného technologického předpisu včetně předepsané podkladní vrstvy a předepsané výplně spar</v>
      </c>
      <c r="BB341" s="210"/>
      <c r="BC341" s="210"/>
      <c r="BD341" s="210"/>
      <c r="BE341" s="210"/>
      <c r="BF341" s="210"/>
      <c r="BG341" s="210"/>
      <c r="BH341" s="210"/>
    </row>
    <row r="342" spans="1:60" outlineLevel="3" x14ac:dyDescent="0.3">
      <c r="A342" s="217"/>
      <c r="B342" s="218"/>
      <c r="C342" s="248" t="s">
        <v>387</v>
      </c>
      <c r="D342" s="242"/>
      <c r="E342" s="242"/>
      <c r="F342" s="242"/>
      <c r="G342" s="242"/>
      <c r="H342" s="220"/>
      <c r="I342" s="220"/>
      <c r="J342" s="220"/>
      <c r="K342" s="220"/>
      <c r="L342" s="220"/>
      <c r="M342" s="220"/>
      <c r="N342" s="219"/>
      <c r="O342" s="219"/>
      <c r="P342" s="219"/>
      <c r="Q342" s="219"/>
      <c r="R342" s="220"/>
      <c r="S342" s="220"/>
      <c r="T342" s="220"/>
      <c r="U342" s="220"/>
      <c r="V342" s="220"/>
      <c r="W342" s="220"/>
      <c r="X342" s="220"/>
      <c r="Y342" s="220"/>
      <c r="Z342" s="210"/>
      <c r="AA342" s="210"/>
      <c r="AB342" s="210"/>
      <c r="AC342" s="210"/>
      <c r="AD342" s="210"/>
      <c r="AE342" s="210"/>
      <c r="AF342" s="210"/>
      <c r="AG342" s="210" t="s">
        <v>188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ht="21" outlineLevel="3" x14ac:dyDescent="0.3">
      <c r="A343" s="217"/>
      <c r="B343" s="218"/>
      <c r="C343" s="248" t="s">
        <v>378</v>
      </c>
      <c r="D343" s="242"/>
      <c r="E343" s="242"/>
      <c r="F343" s="242"/>
      <c r="G343" s="242"/>
      <c r="H343" s="220"/>
      <c r="I343" s="220"/>
      <c r="J343" s="220"/>
      <c r="K343" s="220"/>
      <c r="L343" s="220"/>
      <c r="M343" s="220"/>
      <c r="N343" s="219"/>
      <c r="O343" s="219"/>
      <c r="P343" s="219"/>
      <c r="Q343" s="219"/>
      <c r="R343" s="220"/>
      <c r="S343" s="220"/>
      <c r="T343" s="220"/>
      <c r="U343" s="220"/>
      <c r="V343" s="220"/>
      <c r="W343" s="220"/>
      <c r="X343" s="220"/>
      <c r="Y343" s="220"/>
      <c r="Z343" s="210"/>
      <c r="AA343" s="210"/>
      <c r="AB343" s="210"/>
      <c r="AC343" s="210"/>
      <c r="AD343" s="210"/>
      <c r="AE343" s="210"/>
      <c r="AF343" s="210"/>
      <c r="AG343" s="210" t="s">
        <v>188</v>
      </c>
      <c r="AH343" s="210"/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44" t="str">
        <f>C343</f>
        <v>- úpravu napojení, ukončení podél obrubníků, dilatačních zařízení, odvodňovacích proužků, odvodňovačů, vpustí, šachet a pod., nestanoví-li zadávací dokumentace jinak</v>
      </c>
      <c r="BB343" s="210"/>
      <c r="BC343" s="210"/>
      <c r="BD343" s="210"/>
      <c r="BE343" s="210"/>
      <c r="BF343" s="210"/>
      <c r="BG343" s="210"/>
      <c r="BH343" s="210"/>
    </row>
    <row r="344" spans="1:60" outlineLevel="3" x14ac:dyDescent="0.3">
      <c r="A344" s="217"/>
      <c r="B344" s="218"/>
      <c r="C344" s="248" t="s">
        <v>365</v>
      </c>
      <c r="D344" s="242"/>
      <c r="E344" s="242"/>
      <c r="F344" s="242"/>
      <c r="G344" s="242"/>
      <c r="H344" s="220"/>
      <c r="I344" s="220"/>
      <c r="J344" s="220"/>
      <c r="K344" s="220"/>
      <c r="L344" s="220"/>
      <c r="M344" s="220"/>
      <c r="N344" s="219"/>
      <c r="O344" s="219"/>
      <c r="P344" s="219"/>
      <c r="Q344" s="219"/>
      <c r="R344" s="220"/>
      <c r="S344" s="220"/>
      <c r="T344" s="220"/>
      <c r="U344" s="220"/>
      <c r="V344" s="220"/>
      <c r="W344" s="220"/>
      <c r="X344" s="220"/>
      <c r="Y344" s="220"/>
      <c r="Z344" s="210"/>
      <c r="AA344" s="210"/>
      <c r="AB344" s="210"/>
      <c r="AC344" s="210"/>
      <c r="AD344" s="210"/>
      <c r="AE344" s="210"/>
      <c r="AF344" s="210"/>
      <c r="AG344" s="210" t="s">
        <v>188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3" x14ac:dyDescent="0.3">
      <c r="A345" s="217"/>
      <c r="B345" s="218"/>
      <c r="C345" s="248" t="s">
        <v>366</v>
      </c>
      <c r="D345" s="242"/>
      <c r="E345" s="242"/>
      <c r="F345" s="242"/>
      <c r="G345" s="242"/>
      <c r="H345" s="220"/>
      <c r="I345" s="220"/>
      <c r="J345" s="220"/>
      <c r="K345" s="220"/>
      <c r="L345" s="220"/>
      <c r="M345" s="220"/>
      <c r="N345" s="219"/>
      <c r="O345" s="219"/>
      <c r="P345" s="219"/>
      <c r="Q345" s="219"/>
      <c r="R345" s="220"/>
      <c r="S345" s="220"/>
      <c r="T345" s="220"/>
      <c r="U345" s="220"/>
      <c r="V345" s="220"/>
      <c r="W345" s="220"/>
      <c r="X345" s="220"/>
      <c r="Y345" s="220"/>
      <c r="Z345" s="210"/>
      <c r="AA345" s="210"/>
      <c r="AB345" s="210"/>
      <c r="AC345" s="210"/>
      <c r="AD345" s="210"/>
      <c r="AE345" s="210"/>
      <c r="AF345" s="210"/>
      <c r="AG345" s="210" t="s">
        <v>188</v>
      </c>
      <c r="AH345" s="210"/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44" t="str">
        <f>C345</f>
        <v>- nezahrnuje těsnění podél obrubníků, dilatačních zařízení, odvodňovacích proužků, odvodňovačů, vpustí, šachet a pod.</v>
      </c>
      <c r="BB345" s="210"/>
      <c r="BC345" s="210"/>
      <c r="BD345" s="210"/>
      <c r="BE345" s="210"/>
      <c r="BF345" s="210"/>
      <c r="BG345" s="210"/>
      <c r="BH345" s="210"/>
    </row>
    <row r="346" spans="1:60" outlineLevel="2" x14ac:dyDescent="0.3">
      <c r="A346" s="217"/>
      <c r="B346" s="218"/>
      <c r="C346" s="249" t="s">
        <v>427</v>
      </c>
      <c r="D346" s="224"/>
      <c r="E346" s="225">
        <v>764.08500000000004</v>
      </c>
      <c r="F346" s="220"/>
      <c r="G346" s="220"/>
      <c r="H346" s="220"/>
      <c r="I346" s="220"/>
      <c r="J346" s="220"/>
      <c r="K346" s="220"/>
      <c r="L346" s="220"/>
      <c r="M346" s="220"/>
      <c r="N346" s="219"/>
      <c r="O346" s="219"/>
      <c r="P346" s="219"/>
      <c r="Q346" s="219"/>
      <c r="R346" s="220"/>
      <c r="S346" s="220"/>
      <c r="T346" s="220"/>
      <c r="U346" s="220"/>
      <c r="V346" s="220"/>
      <c r="W346" s="220"/>
      <c r="X346" s="220"/>
      <c r="Y346" s="220"/>
      <c r="Z346" s="210"/>
      <c r="AA346" s="210"/>
      <c r="AB346" s="210"/>
      <c r="AC346" s="210"/>
      <c r="AD346" s="210"/>
      <c r="AE346" s="210"/>
      <c r="AF346" s="210"/>
      <c r="AG346" s="210" t="s">
        <v>192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2" x14ac:dyDescent="0.3">
      <c r="A347" s="217"/>
      <c r="B347" s="218"/>
      <c r="C347" s="250"/>
      <c r="D347" s="243"/>
      <c r="E347" s="243"/>
      <c r="F347" s="243"/>
      <c r="G347" s="243"/>
      <c r="H347" s="220"/>
      <c r="I347" s="220"/>
      <c r="J347" s="220"/>
      <c r="K347" s="220"/>
      <c r="L347" s="220"/>
      <c r="M347" s="220"/>
      <c r="N347" s="219"/>
      <c r="O347" s="219"/>
      <c r="P347" s="219"/>
      <c r="Q347" s="219"/>
      <c r="R347" s="220"/>
      <c r="S347" s="220"/>
      <c r="T347" s="220"/>
      <c r="U347" s="220"/>
      <c r="V347" s="220"/>
      <c r="W347" s="220"/>
      <c r="X347" s="220"/>
      <c r="Y347" s="220"/>
      <c r="Z347" s="210"/>
      <c r="AA347" s="210"/>
      <c r="AB347" s="210"/>
      <c r="AC347" s="210"/>
      <c r="AD347" s="210"/>
      <c r="AE347" s="210"/>
      <c r="AF347" s="210"/>
      <c r="AG347" s="210" t="s">
        <v>193</v>
      </c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1" x14ac:dyDescent="0.3">
      <c r="A348" s="234">
        <v>36</v>
      </c>
      <c r="B348" s="235" t="s">
        <v>428</v>
      </c>
      <c r="C348" s="246" t="s">
        <v>429</v>
      </c>
      <c r="D348" s="236" t="s">
        <v>327</v>
      </c>
      <c r="E348" s="237">
        <v>130.19999999999999</v>
      </c>
      <c r="F348" s="238"/>
      <c r="G348" s="239">
        <f>ROUND(E348*F348,2)</f>
        <v>0</v>
      </c>
      <c r="H348" s="238"/>
      <c r="I348" s="239">
        <f>ROUND(E348*H348,2)</f>
        <v>0</v>
      </c>
      <c r="J348" s="238"/>
      <c r="K348" s="239">
        <f>ROUND(E348*J348,2)</f>
        <v>0</v>
      </c>
      <c r="L348" s="239">
        <v>21</v>
      </c>
      <c r="M348" s="239">
        <f>G348*(1+L348/100)</f>
        <v>0</v>
      </c>
      <c r="N348" s="237">
        <v>3.5999999999999999E-3</v>
      </c>
      <c r="O348" s="237">
        <f>ROUND(E348*N348,2)</f>
        <v>0.47</v>
      </c>
      <c r="P348" s="237">
        <v>0</v>
      </c>
      <c r="Q348" s="237">
        <f>ROUND(E348*P348,2)</f>
        <v>0</v>
      </c>
      <c r="R348" s="239"/>
      <c r="S348" s="239" t="s">
        <v>182</v>
      </c>
      <c r="T348" s="240" t="s">
        <v>201</v>
      </c>
      <c r="U348" s="220">
        <v>0</v>
      </c>
      <c r="V348" s="220">
        <f>ROUND(E348*U348,2)</f>
        <v>0</v>
      </c>
      <c r="W348" s="220"/>
      <c r="X348" s="220" t="s">
        <v>184</v>
      </c>
      <c r="Y348" s="220" t="s">
        <v>185</v>
      </c>
      <c r="Z348" s="210"/>
      <c r="AA348" s="210"/>
      <c r="AB348" s="210"/>
      <c r="AC348" s="210"/>
      <c r="AD348" s="210"/>
      <c r="AE348" s="210"/>
      <c r="AF348" s="210"/>
      <c r="AG348" s="210" t="s">
        <v>186</v>
      </c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2" x14ac:dyDescent="0.3">
      <c r="A349" s="217"/>
      <c r="B349" s="218"/>
      <c r="C349" s="247" t="s">
        <v>273</v>
      </c>
      <c r="D349" s="241"/>
      <c r="E349" s="241"/>
      <c r="F349" s="241"/>
      <c r="G349" s="241"/>
      <c r="H349" s="220"/>
      <c r="I349" s="220"/>
      <c r="J349" s="220"/>
      <c r="K349" s="220"/>
      <c r="L349" s="220"/>
      <c r="M349" s="220"/>
      <c r="N349" s="219"/>
      <c r="O349" s="219"/>
      <c r="P349" s="219"/>
      <c r="Q349" s="219"/>
      <c r="R349" s="220"/>
      <c r="S349" s="220"/>
      <c r="T349" s="220"/>
      <c r="U349" s="220"/>
      <c r="V349" s="220"/>
      <c r="W349" s="220"/>
      <c r="X349" s="220"/>
      <c r="Y349" s="220"/>
      <c r="Z349" s="210"/>
      <c r="AA349" s="210"/>
      <c r="AB349" s="210"/>
      <c r="AC349" s="210"/>
      <c r="AD349" s="210"/>
      <c r="AE349" s="210"/>
      <c r="AF349" s="210"/>
      <c r="AG349" s="210" t="s">
        <v>188</v>
      </c>
      <c r="AH349" s="210"/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3" x14ac:dyDescent="0.3">
      <c r="A350" s="217"/>
      <c r="B350" s="218"/>
      <c r="C350" s="248" t="s">
        <v>430</v>
      </c>
      <c r="D350" s="242"/>
      <c r="E350" s="242"/>
      <c r="F350" s="242"/>
      <c r="G350" s="242"/>
      <c r="H350" s="220"/>
      <c r="I350" s="220"/>
      <c r="J350" s="220"/>
      <c r="K350" s="220"/>
      <c r="L350" s="220"/>
      <c r="M350" s="220"/>
      <c r="N350" s="219"/>
      <c r="O350" s="219"/>
      <c r="P350" s="219"/>
      <c r="Q350" s="219"/>
      <c r="R350" s="220"/>
      <c r="S350" s="220"/>
      <c r="T350" s="220"/>
      <c r="U350" s="220"/>
      <c r="V350" s="220"/>
      <c r="W350" s="220"/>
      <c r="X350" s="220"/>
      <c r="Y350" s="220"/>
      <c r="Z350" s="210"/>
      <c r="AA350" s="210"/>
      <c r="AB350" s="210"/>
      <c r="AC350" s="210"/>
      <c r="AD350" s="210"/>
      <c r="AE350" s="210"/>
      <c r="AF350" s="210"/>
      <c r="AG350" s="210" t="s">
        <v>188</v>
      </c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3" x14ac:dyDescent="0.3">
      <c r="A351" s="217"/>
      <c r="B351" s="218"/>
      <c r="C351" s="248" t="s">
        <v>431</v>
      </c>
      <c r="D351" s="242"/>
      <c r="E351" s="242"/>
      <c r="F351" s="242"/>
      <c r="G351" s="242"/>
      <c r="H351" s="220"/>
      <c r="I351" s="220"/>
      <c r="J351" s="220"/>
      <c r="K351" s="220"/>
      <c r="L351" s="220"/>
      <c r="M351" s="220"/>
      <c r="N351" s="219"/>
      <c r="O351" s="219"/>
      <c r="P351" s="219"/>
      <c r="Q351" s="219"/>
      <c r="R351" s="220"/>
      <c r="S351" s="220"/>
      <c r="T351" s="220"/>
      <c r="U351" s="220"/>
      <c r="V351" s="220"/>
      <c r="W351" s="220"/>
      <c r="X351" s="220"/>
      <c r="Y351" s="220"/>
      <c r="Z351" s="210"/>
      <c r="AA351" s="210"/>
      <c r="AB351" s="210"/>
      <c r="AC351" s="210"/>
      <c r="AD351" s="210"/>
      <c r="AE351" s="210"/>
      <c r="AF351" s="210"/>
      <c r="AG351" s="210" t="s">
        <v>188</v>
      </c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2" x14ac:dyDescent="0.3">
      <c r="A352" s="217"/>
      <c r="B352" s="218"/>
      <c r="C352" s="249" t="s">
        <v>432</v>
      </c>
      <c r="D352" s="224"/>
      <c r="E352" s="225">
        <v>130.19999999999999</v>
      </c>
      <c r="F352" s="220"/>
      <c r="G352" s="220"/>
      <c r="H352" s="220"/>
      <c r="I352" s="220"/>
      <c r="J352" s="220"/>
      <c r="K352" s="220"/>
      <c r="L352" s="220"/>
      <c r="M352" s="220"/>
      <c r="N352" s="219"/>
      <c r="O352" s="219"/>
      <c r="P352" s="219"/>
      <c r="Q352" s="219"/>
      <c r="R352" s="220"/>
      <c r="S352" s="220"/>
      <c r="T352" s="220"/>
      <c r="U352" s="220"/>
      <c r="V352" s="220"/>
      <c r="W352" s="220"/>
      <c r="X352" s="220"/>
      <c r="Y352" s="220"/>
      <c r="Z352" s="210"/>
      <c r="AA352" s="210"/>
      <c r="AB352" s="210"/>
      <c r="AC352" s="210"/>
      <c r="AD352" s="210"/>
      <c r="AE352" s="210"/>
      <c r="AF352" s="210"/>
      <c r="AG352" s="210" t="s">
        <v>192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2" x14ac:dyDescent="0.3">
      <c r="A353" s="217"/>
      <c r="B353" s="218"/>
      <c r="C353" s="250"/>
      <c r="D353" s="243"/>
      <c r="E353" s="243"/>
      <c r="F353" s="243"/>
      <c r="G353" s="243"/>
      <c r="H353" s="220"/>
      <c r="I353" s="220"/>
      <c r="J353" s="220"/>
      <c r="K353" s="220"/>
      <c r="L353" s="220"/>
      <c r="M353" s="220"/>
      <c r="N353" s="219"/>
      <c r="O353" s="219"/>
      <c r="P353" s="219"/>
      <c r="Q353" s="219"/>
      <c r="R353" s="220"/>
      <c r="S353" s="220"/>
      <c r="T353" s="220"/>
      <c r="U353" s="220"/>
      <c r="V353" s="220"/>
      <c r="W353" s="220"/>
      <c r="X353" s="220"/>
      <c r="Y353" s="220"/>
      <c r="Z353" s="210"/>
      <c r="AA353" s="210"/>
      <c r="AB353" s="210"/>
      <c r="AC353" s="210"/>
      <c r="AD353" s="210"/>
      <c r="AE353" s="210"/>
      <c r="AF353" s="210"/>
      <c r="AG353" s="210" t="s">
        <v>193</v>
      </c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1" x14ac:dyDescent="0.3">
      <c r="A354" s="234">
        <v>37</v>
      </c>
      <c r="B354" s="235" t="s">
        <v>391</v>
      </c>
      <c r="C354" s="246" t="s">
        <v>392</v>
      </c>
      <c r="D354" s="236" t="s">
        <v>294</v>
      </c>
      <c r="E354" s="237">
        <v>289.38</v>
      </c>
      <c r="F354" s="238"/>
      <c r="G354" s="239">
        <f>ROUND(E354*F354,2)</f>
        <v>0</v>
      </c>
      <c r="H354" s="238"/>
      <c r="I354" s="239">
        <f>ROUND(E354*H354,2)</f>
        <v>0</v>
      </c>
      <c r="J354" s="238"/>
      <c r="K354" s="239">
        <f>ROUND(E354*J354,2)</f>
        <v>0</v>
      </c>
      <c r="L354" s="239">
        <v>21</v>
      </c>
      <c r="M354" s="239">
        <f>G354*(1+L354/100)</f>
        <v>0</v>
      </c>
      <c r="N354" s="237">
        <v>0.378</v>
      </c>
      <c r="O354" s="237">
        <f>ROUND(E354*N354,2)</f>
        <v>109.39</v>
      </c>
      <c r="P354" s="237">
        <v>0</v>
      </c>
      <c r="Q354" s="237">
        <f>ROUND(E354*P354,2)</f>
        <v>0</v>
      </c>
      <c r="R354" s="239"/>
      <c r="S354" s="239" t="s">
        <v>182</v>
      </c>
      <c r="T354" s="240" t="s">
        <v>201</v>
      </c>
      <c r="U354" s="220">
        <v>0</v>
      </c>
      <c r="V354" s="220">
        <f>ROUND(E354*U354,2)</f>
        <v>0</v>
      </c>
      <c r="W354" s="220"/>
      <c r="X354" s="220" t="s">
        <v>314</v>
      </c>
      <c r="Y354" s="220" t="s">
        <v>185</v>
      </c>
      <c r="Z354" s="210"/>
      <c r="AA354" s="210"/>
      <c r="AB354" s="210"/>
      <c r="AC354" s="210"/>
      <c r="AD354" s="210"/>
      <c r="AE354" s="210"/>
      <c r="AF354" s="210"/>
      <c r="AG354" s="210" t="s">
        <v>315</v>
      </c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2" x14ac:dyDescent="0.3">
      <c r="A355" s="217"/>
      <c r="B355" s="218"/>
      <c r="C355" s="247" t="s">
        <v>385</v>
      </c>
      <c r="D355" s="241"/>
      <c r="E355" s="241"/>
      <c r="F355" s="241"/>
      <c r="G355" s="241"/>
      <c r="H355" s="220"/>
      <c r="I355" s="220"/>
      <c r="J355" s="220"/>
      <c r="K355" s="220"/>
      <c r="L355" s="220"/>
      <c r="M355" s="220"/>
      <c r="N355" s="219"/>
      <c r="O355" s="219"/>
      <c r="P355" s="219"/>
      <c r="Q355" s="219"/>
      <c r="R355" s="220"/>
      <c r="S355" s="220"/>
      <c r="T355" s="220"/>
      <c r="U355" s="220"/>
      <c r="V355" s="220"/>
      <c r="W355" s="220"/>
      <c r="X355" s="220"/>
      <c r="Y355" s="220"/>
      <c r="Z355" s="210"/>
      <c r="AA355" s="210"/>
      <c r="AB355" s="210"/>
      <c r="AC355" s="210"/>
      <c r="AD355" s="210"/>
      <c r="AE355" s="210"/>
      <c r="AF355" s="210"/>
      <c r="AG355" s="210" t="s">
        <v>188</v>
      </c>
      <c r="AH355" s="210"/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3" x14ac:dyDescent="0.3">
      <c r="A356" s="217"/>
      <c r="B356" s="218"/>
      <c r="C356" s="248" t="s">
        <v>386</v>
      </c>
      <c r="D356" s="242"/>
      <c r="E356" s="242"/>
      <c r="F356" s="242"/>
      <c r="G356" s="242"/>
      <c r="H356" s="220"/>
      <c r="I356" s="220"/>
      <c r="J356" s="220"/>
      <c r="K356" s="220"/>
      <c r="L356" s="220"/>
      <c r="M356" s="220"/>
      <c r="N356" s="219"/>
      <c r="O356" s="219"/>
      <c r="P356" s="219"/>
      <c r="Q356" s="219"/>
      <c r="R356" s="220"/>
      <c r="S356" s="220"/>
      <c r="T356" s="220"/>
      <c r="U356" s="220"/>
      <c r="V356" s="220"/>
      <c r="W356" s="220"/>
      <c r="X356" s="220"/>
      <c r="Y356" s="220"/>
      <c r="Z356" s="210"/>
      <c r="AA356" s="210"/>
      <c r="AB356" s="210"/>
      <c r="AC356" s="210"/>
      <c r="AD356" s="210"/>
      <c r="AE356" s="210"/>
      <c r="AF356" s="210"/>
      <c r="AG356" s="210" t="s">
        <v>188</v>
      </c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3" x14ac:dyDescent="0.3">
      <c r="A357" s="217"/>
      <c r="B357" s="218"/>
      <c r="C357" s="248" t="s">
        <v>387</v>
      </c>
      <c r="D357" s="242"/>
      <c r="E357" s="242"/>
      <c r="F357" s="242"/>
      <c r="G357" s="242"/>
      <c r="H357" s="220"/>
      <c r="I357" s="220"/>
      <c r="J357" s="220"/>
      <c r="K357" s="220"/>
      <c r="L357" s="220"/>
      <c r="M357" s="220"/>
      <c r="N357" s="219"/>
      <c r="O357" s="219"/>
      <c r="P357" s="219"/>
      <c r="Q357" s="219"/>
      <c r="R357" s="220"/>
      <c r="S357" s="220"/>
      <c r="T357" s="220"/>
      <c r="U357" s="220"/>
      <c r="V357" s="220"/>
      <c r="W357" s="220"/>
      <c r="X357" s="220"/>
      <c r="Y357" s="220"/>
      <c r="Z357" s="210"/>
      <c r="AA357" s="210"/>
      <c r="AB357" s="210"/>
      <c r="AC357" s="210"/>
      <c r="AD357" s="210"/>
      <c r="AE357" s="210"/>
      <c r="AF357" s="210"/>
      <c r="AG357" s="210" t="s">
        <v>188</v>
      </c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3" x14ac:dyDescent="0.3">
      <c r="A358" s="217"/>
      <c r="B358" s="218"/>
      <c r="C358" s="248" t="s">
        <v>365</v>
      </c>
      <c r="D358" s="242"/>
      <c r="E358" s="242"/>
      <c r="F358" s="242"/>
      <c r="G358" s="242"/>
      <c r="H358" s="220"/>
      <c r="I358" s="220"/>
      <c r="J358" s="220"/>
      <c r="K358" s="220"/>
      <c r="L358" s="220"/>
      <c r="M358" s="220"/>
      <c r="N358" s="219"/>
      <c r="O358" s="219"/>
      <c r="P358" s="219"/>
      <c r="Q358" s="219"/>
      <c r="R358" s="220"/>
      <c r="S358" s="220"/>
      <c r="T358" s="220"/>
      <c r="U358" s="220"/>
      <c r="V358" s="220"/>
      <c r="W358" s="220"/>
      <c r="X358" s="220"/>
      <c r="Y358" s="220"/>
      <c r="Z358" s="210"/>
      <c r="AA358" s="210"/>
      <c r="AB358" s="210"/>
      <c r="AC358" s="210"/>
      <c r="AD358" s="210"/>
      <c r="AE358" s="210"/>
      <c r="AF358" s="210"/>
      <c r="AG358" s="210" t="s">
        <v>188</v>
      </c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2" x14ac:dyDescent="0.3">
      <c r="A359" s="217"/>
      <c r="B359" s="218"/>
      <c r="C359" s="249" t="s">
        <v>302</v>
      </c>
      <c r="D359" s="224"/>
      <c r="E359" s="225">
        <v>289.38</v>
      </c>
      <c r="F359" s="220"/>
      <c r="G359" s="220"/>
      <c r="H359" s="220"/>
      <c r="I359" s="220"/>
      <c r="J359" s="220"/>
      <c r="K359" s="220"/>
      <c r="L359" s="220"/>
      <c r="M359" s="220"/>
      <c r="N359" s="219"/>
      <c r="O359" s="219"/>
      <c r="P359" s="219"/>
      <c r="Q359" s="219"/>
      <c r="R359" s="220"/>
      <c r="S359" s="220"/>
      <c r="T359" s="220"/>
      <c r="U359" s="220"/>
      <c r="V359" s="220"/>
      <c r="W359" s="220"/>
      <c r="X359" s="220"/>
      <c r="Y359" s="220"/>
      <c r="Z359" s="210"/>
      <c r="AA359" s="210"/>
      <c r="AB359" s="210"/>
      <c r="AC359" s="210"/>
      <c r="AD359" s="210"/>
      <c r="AE359" s="210"/>
      <c r="AF359" s="210"/>
      <c r="AG359" s="210" t="s">
        <v>192</v>
      </c>
      <c r="AH359" s="210">
        <v>0</v>
      </c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2" x14ac:dyDescent="0.3">
      <c r="A360" s="217"/>
      <c r="B360" s="218"/>
      <c r="C360" s="250"/>
      <c r="D360" s="243"/>
      <c r="E360" s="243"/>
      <c r="F360" s="243"/>
      <c r="G360" s="243"/>
      <c r="H360" s="220"/>
      <c r="I360" s="220"/>
      <c r="J360" s="220"/>
      <c r="K360" s="220"/>
      <c r="L360" s="220"/>
      <c r="M360" s="220"/>
      <c r="N360" s="219"/>
      <c r="O360" s="219"/>
      <c r="P360" s="219"/>
      <c r="Q360" s="219"/>
      <c r="R360" s="220"/>
      <c r="S360" s="220"/>
      <c r="T360" s="220"/>
      <c r="U360" s="220"/>
      <c r="V360" s="220"/>
      <c r="W360" s="220"/>
      <c r="X360" s="220"/>
      <c r="Y360" s="220"/>
      <c r="Z360" s="210"/>
      <c r="AA360" s="210"/>
      <c r="AB360" s="210"/>
      <c r="AC360" s="210"/>
      <c r="AD360" s="210"/>
      <c r="AE360" s="210"/>
      <c r="AF360" s="210"/>
      <c r="AG360" s="210" t="s">
        <v>193</v>
      </c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x14ac:dyDescent="0.3">
      <c r="A361" s="227" t="s">
        <v>177</v>
      </c>
      <c r="B361" s="228" t="s">
        <v>124</v>
      </c>
      <c r="C361" s="245" t="s">
        <v>125</v>
      </c>
      <c r="D361" s="229"/>
      <c r="E361" s="230"/>
      <c r="F361" s="231"/>
      <c r="G361" s="231">
        <f>SUMIF(AG362:AG369,"&lt;&gt;NOR",G362:G369)</f>
        <v>0</v>
      </c>
      <c r="H361" s="231"/>
      <c r="I361" s="231">
        <f>SUM(I362:I369)</f>
        <v>0</v>
      </c>
      <c r="J361" s="231"/>
      <c r="K361" s="231">
        <f>SUM(K362:K369)</f>
        <v>0</v>
      </c>
      <c r="L361" s="231"/>
      <c r="M361" s="231">
        <f>SUM(M362:M369)</f>
        <v>0</v>
      </c>
      <c r="N361" s="230"/>
      <c r="O361" s="230">
        <f>SUM(O362:O369)</f>
        <v>5.49</v>
      </c>
      <c r="P361" s="230"/>
      <c r="Q361" s="230">
        <f>SUM(Q362:Q369)</f>
        <v>0</v>
      </c>
      <c r="R361" s="231"/>
      <c r="S361" s="231"/>
      <c r="T361" s="232"/>
      <c r="U361" s="226"/>
      <c r="V361" s="226">
        <f>SUM(V362:V369)</f>
        <v>0</v>
      </c>
      <c r="W361" s="226"/>
      <c r="X361" s="226"/>
      <c r="Y361" s="226"/>
      <c r="AG361" t="s">
        <v>178</v>
      </c>
    </row>
    <row r="362" spans="1:60" outlineLevel="1" x14ac:dyDescent="0.3">
      <c r="A362" s="234">
        <v>38</v>
      </c>
      <c r="B362" s="235" t="s">
        <v>433</v>
      </c>
      <c r="C362" s="246" t="s">
        <v>434</v>
      </c>
      <c r="D362" s="236" t="s">
        <v>435</v>
      </c>
      <c r="E362" s="237">
        <v>7</v>
      </c>
      <c r="F362" s="238"/>
      <c r="G362" s="239">
        <f>ROUND(E362*F362,2)</f>
        <v>0</v>
      </c>
      <c r="H362" s="238"/>
      <c r="I362" s="239">
        <f>ROUND(E362*H362,2)</f>
        <v>0</v>
      </c>
      <c r="J362" s="238"/>
      <c r="K362" s="239">
        <f>ROUND(E362*J362,2)</f>
        <v>0</v>
      </c>
      <c r="L362" s="239">
        <v>21</v>
      </c>
      <c r="M362" s="239">
        <f>G362*(1+L362/100)</f>
        <v>0</v>
      </c>
      <c r="N362" s="237">
        <v>0.78495999999999999</v>
      </c>
      <c r="O362" s="237">
        <f>ROUND(E362*N362,2)</f>
        <v>5.49</v>
      </c>
      <c r="P362" s="237">
        <v>0</v>
      </c>
      <c r="Q362" s="237">
        <f>ROUND(E362*P362,2)</f>
        <v>0</v>
      </c>
      <c r="R362" s="239"/>
      <c r="S362" s="239" t="s">
        <v>182</v>
      </c>
      <c r="T362" s="240" t="s">
        <v>201</v>
      </c>
      <c r="U362" s="220">
        <v>0</v>
      </c>
      <c r="V362" s="220">
        <f>ROUND(E362*U362,2)</f>
        <v>0</v>
      </c>
      <c r="W362" s="220"/>
      <c r="X362" s="220" t="s">
        <v>184</v>
      </c>
      <c r="Y362" s="220" t="s">
        <v>185</v>
      </c>
      <c r="Z362" s="210"/>
      <c r="AA362" s="210"/>
      <c r="AB362" s="210"/>
      <c r="AC362" s="210"/>
      <c r="AD362" s="210"/>
      <c r="AE362" s="210"/>
      <c r="AF362" s="210"/>
      <c r="AG362" s="210" t="s">
        <v>186</v>
      </c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2" x14ac:dyDescent="0.3">
      <c r="A363" s="217"/>
      <c r="B363" s="218"/>
      <c r="C363" s="247" t="s">
        <v>273</v>
      </c>
      <c r="D363" s="241"/>
      <c r="E363" s="241"/>
      <c r="F363" s="241"/>
      <c r="G363" s="241"/>
      <c r="H363" s="220"/>
      <c r="I363" s="220"/>
      <c r="J363" s="220"/>
      <c r="K363" s="220"/>
      <c r="L363" s="220"/>
      <c r="M363" s="220"/>
      <c r="N363" s="219"/>
      <c r="O363" s="219"/>
      <c r="P363" s="219"/>
      <c r="Q363" s="219"/>
      <c r="R363" s="220"/>
      <c r="S363" s="220"/>
      <c r="T363" s="220"/>
      <c r="U363" s="220"/>
      <c r="V363" s="220"/>
      <c r="W363" s="220"/>
      <c r="X363" s="220"/>
      <c r="Y363" s="220"/>
      <c r="Z363" s="210"/>
      <c r="AA363" s="210"/>
      <c r="AB363" s="210"/>
      <c r="AC363" s="210"/>
      <c r="AD363" s="210"/>
      <c r="AE363" s="210"/>
      <c r="AF363" s="210"/>
      <c r="AG363" s="210" t="s">
        <v>188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3" x14ac:dyDescent="0.3">
      <c r="A364" s="217"/>
      <c r="B364" s="218"/>
      <c r="C364" s="248" t="s">
        <v>436</v>
      </c>
      <c r="D364" s="242"/>
      <c r="E364" s="242"/>
      <c r="F364" s="242"/>
      <c r="G364" s="242"/>
      <c r="H364" s="220"/>
      <c r="I364" s="220"/>
      <c r="J364" s="220"/>
      <c r="K364" s="220"/>
      <c r="L364" s="220"/>
      <c r="M364" s="220"/>
      <c r="N364" s="219"/>
      <c r="O364" s="219"/>
      <c r="P364" s="219"/>
      <c r="Q364" s="219"/>
      <c r="R364" s="220"/>
      <c r="S364" s="220"/>
      <c r="T364" s="220"/>
      <c r="U364" s="220"/>
      <c r="V364" s="220"/>
      <c r="W364" s="220"/>
      <c r="X364" s="220"/>
      <c r="Y364" s="220"/>
      <c r="Z364" s="210"/>
      <c r="AA364" s="210"/>
      <c r="AB364" s="210"/>
      <c r="AC364" s="210"/>
      <c r="AD364" s="210"/>
      <c r="AE364" s="210"/>
      <c r="AF364" s="210"/>
      <c r="AG364" s="210" t="s">
        <v>188</v>
      </c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3" x14ac:dyDescent="0.3">
      <c r="A365" s="217"/>
      <c r="B365" s="218"/>
      <c r="C365" s="248" t="s">
        <v>353</v>
      </c>
      <c r="D365" s="242"/>
      <c r="E365" s="242"/>
      <c r="F365" s="242"/>
      <c r="G365" s="242"/>
      <c r="H365" s="220"/>
      <c r="I365" s="220"/>
      <c r="J365" s="220"/>
      <c r="K365" s="220"/>
      <c r="L365" s="220"/>
      <c r="M365" s="220"/>
      <c r="N365" s="219"/>
      <c r="O365" s="219"/>
      <c r="P365" s="219"/>
      <c r="Q365" s="219"/>
      <c r="R365" s="220"/>
      <c r="S365" s="220"/>
      <c r="T365" s="220"/>
      <c r="U365" s="220"/>
      <c r="V365" s="220"/>
      <c r="W365" s="220"/>
      <c r="X365" s="220"/>
      <c r="Y365" s="220"/>
      <c r="Z365" s="210"/>
      <c r="AA365" s="210"/>
      <c r="AB365" s="210"/>
      <c r="AC365" s="210"/>
      <c r="AD365" s="210"/>
      <c r="AE365" s="210"/>
      <c r="AF365" s="210"/>
      <c r="AG365" s="210" t="s">
        <v>188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3" x14ac:dyDescent="0.3">
      <c r="A366" s="217"/>
      <c r="B366" s="218"/>
      <c r="C366" s="248" t="s">
        <v>354</v>
      </c>
      <c r="D366" s="242"/>
      <c r="E366" s="242"/>
      <c r="F366" s="242"/>
      <c r="G366" s="242"/>
      <c r="H366" s="220"/>
      <c r="I366" s="220"/>
      <c r="J366" s="220"/>
      <c r="K366" s="220"/>
      <c r="L366" s="220"/>
      <c r="M366" s="220"/>
      <c r="N366" s="219"/>
      <c r="O366" s="219"/>
      <c r="P366" s="219"/>
      <c r="Q366" s="219"/>
      <c r="R366" s="220"/>
      <c r="S366" s="220"/>
      <c r="T366" s="220"/>
      <c r="U366" s="220"/>
      <c r="V366" s="220"/>
      <c r="W366" s="220"/>
      <c r="X366" s="220"/>
      <c r="Y366" s="220"/>
      <c r="Z366" s="210"/>
      <c r="AA366" s="210"/>
      <c r="AB366" s="210"/>
      <c r="AC366" s="210"/>
      <c r="AD366" s="210"/>
      <c r="AE366" s="210"/>
      <c r="AF366" s="210"/>
      <c r="AG366" s="210" t="s">
        <v>188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44" t="str">
        <f>C366</f>
        <v>- opatření  povrchů  betonu  izolací  proti zemní vlhkosti v částech, kde přijdou do styku se zeminou nebo kamenivem,</v>
      </c>
      <c r="BB366" s="210"/>
      <c r="BC366" s="210"/>
      <c r="BD366" s="210"/>
      <c r="BE366" s="210"/>
      <c r="BF366" s="210"/>
      <c r="BG366" s="210"/>
      <c r="BH366" s="210"/>
    </row>
    <row r="367" spans="1:60" outlineLevel="3" x14ac:dyDescent="0.3">
      <c r="A367" s="217"/>
      <c r="B367" s="218"/>
      <c r="C367" s="248" t="s">
        <v>437</v>
      </c>
      <c r="D367" s="242"/>
      <c r="E367" s="242"/>
      <c r="F367" s="242"/>
      <c r="G367" s="242"/>
      <c r="H367" s="220"/>
      <c r="I367" s="220"/>
      <c r="J367" s="220"/>
      <c r="K367" s="220"/>
      <c r="L367" s="220"/>
      <c r="M367" s="220"/>
      <c r="N367" s="219"/>
      <c r="O367" s="219"/>
      <c r="P367" s="219"/>
      <c r="Q367" s="219"/>
      <c r="R367" s="220"/>
      <c r="S367" s="220"/>
      <c r="T367" s="220"/>
      <c r="U367" s="220"/>
      <c r="V367" s="220"/>
      <c r="W367" s="220"/>
      <c r="X367" s="220"/>
      <c r="Y367" s="220"/>
      <c r="Z367" s="210"/>
      <c r="AA367" s="210"/>
      <c r="AB367" s="210"/>
      <c r="AC367" s="210"/>
      <c r="AD367" s="210"/>
      <c r="AE367" s="210"/>
      <c r="AF367" s="210"/>
      <c r="AG367" s="210" t="s">
        <v>188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2" x14ac:dyDescent="0.3">
      <c r="A368" s="217"/>
      <c r="B368" s="218"/>
      <c r="C368" s="249" t="s">
        <v>438</v>
      </c>
      <c r="D368" s="224"/>
      <c r="E368" s="225">
        <v>7</v>
      </c>
      <c r="F368" s="220"/>
      <c r="G368" s="220"/>
      <c r="H368" s="220"/>
      <c r="I368" s="220"/>
      <c r="J368" s="220"/>
      <c r="K368" s="220"/>
      <c r="L368" s="220"/>
      <c r="M368" s="220"/>
      <c r="N368" s="219"/>
      <c r="O368" s="219"/>
      <c r="P368" s="219"/>
      <c r="Q368" s="219"/>
      <c r="R368" s="220"/>
      <c r="S368" s="220"/>
      <c r="T368" s="220"/>
      <c r="U368" s="220"/>
      <c r="V368" s="220"/>
      <c r="W368" s="220"/>
      <c r="X368" s="220"/>
      <c r="Y368" s="220"/>
      <c r="Z368" s="210"/>
      <c r="AA368" s="210"/>
      <c r="AB368" s="210"/>
      <c r="AC368" s="210"/>
      <c r="AD368" s="210"/>
      <c r="AE368" s="210"/>
      <c r="AF368" s="210"/>
      <c r="AG368" s="210" t="s">
        <v>192</v>
      </c>
      <c r="AH368" s="210">
        <v>0</v>
      </c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2" x14ac:dyDescent="0.3">
      <c r="A369" s="217"/>
      <c r="B369" s="218"/>
      <c r="C369" s="250"/>
      <c r="D369" s="243"/>
      <c r="E369" s="243"/>
      <c r="F369" s="243"/>
      <c r="G369" s="243"/>
      <c r="H369" s="220"/>
      <c r="I369" s="220"/>
      <c r="J369" s="220"/>
      <c r="K369" s="220"/>
      <c r="L369" s="220"/>
      <c r="M369" s="220"/>
      <c r="N369" s="219"/>
      <c r="O369" s="219"/>
      <c r="P369" s="219"/>
      <c r="Q369" s="219"/>
      <c r="R369" s="220"/>
      <c r="S369" s="220"/>
      <c r="T369" s="220"/>
      <c r="U369" s="220"/>
      <c r="V369" s="220"/>
      <c r="W369" s="220"/>
      <c r="X369" s="220"/>
      <c r="Y369" s="220"/>
      <c r="Z369" s="210"/>
      <c r="AA369" s="210"/>
      <c r="AB369" s="210"/>
      <c r="AC369" s="210"/>
      <c r="AD369" s="210"/>
      <c r="AE369" s="210"/>
      <c r="AF369" s="210"/>
      <c r="AG369" s="210" t="s">
        <v>193</v>
      </c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x14ac:dyDescent="0.3">
      <c r="A370" s="227" t="s">
        <v>177</v>
      </c>
      <c r="B370" s="228" t="s">
        <v>128</v>
      </c>
      <c r="C370" s="245" t="s">
        <v>129</v>
      </c>
      <c r="D370" s="229"/>
      <c r="E370" s="230"/>
      <c r="F370" s="231"/>
      <c r="G370" s="231">
        <f>SUMIF(AG371:AG418,"&lt;&gt;NOR",G371:G418)</f>
        <v>0</v>
      </c>
      <c r="H370" s="231"/>
      <c r="I370" s="231">
        <f>SUM(I371:I418)</f>
        <v>0</v>
      </c>
      <c r="J370" s="231"/>
      <c r="K370" s="231">
        <f>SUM(K371:K418)</f>
        <v>0</v>
      </c>
      <c r="L370" s="231"/>
      <c r="M370" s="231">
        <f>SUM(M371:M418)</f>
        <v>0</v>
      </c>
      <c r="N370" s="230"/>
      <c r="O370" s="230">
        <f>SUM(O371:O418)</f>
        <v>2.5499999999999998</v>
      </c>
      <c r="P370" s="230"/>
      <c r="Q370" s="230">
        <f>SUM(Q371:Q418)</f>
        <v>0</v>
      </c>
      <c r="R370" s="231"/>
      <c r="S370" s="231"/>
      <c r="T370" s="232"/>
      <c r="U370" s="226"/>
      <c r="V370" s="226">
        <f>SUM(V371:V418)</f>
        <v>0.08</v>
      </c>
      <c r="W370" s="226"/>
      <c r="X370" s="226"/>
      <c r="Y370" s="226"/>
      <c r="AG370" t="s">
        <v>178</v>
      </c>
    </row>
    <row r="371" spans="1:60" outlineLevel="1" x14ac:dyDescent="0.3">
      <c r="A371" s="234">
        <v>39</v>
      </c>
      <c r="B371" s="235" t="s">
        <v>439</v>
      </c>
      <c r="C371" s="246" t="s">
        <v>440</v>
      </c>
      <c r="D371" s="236" t="s">
        <v>196</v>
      </c>
      <c r="E371" s="237">
        <v>9</v>
      </c>
      <c r="F371" s="238"/>
      <c r="G371" s="239">
        <f>ROUND(E371*F371,2)</f>
        <v>0</v>
      </c>
      <c r="H371" s="238"/>
      <c r="I371" s="239">
        <f>ROUND(E371*H371,2)</f>
        <v>0</v>
      </c>
      <c r="J371" s="238"/>
      <c r="K371" s="239">
        <f>ROUND(E371*J371,2)</f>
        <v>0</v>
      </c>
      <c r="L371" s="239">
        <v>21</v>
      </c>
      <c r="M371" s="239">
        <f>G371*(1+L371/100)</f>
        <v>0</v>
      </c>
      <c r="N371" s="237">
        <v>0.28100000000000003</v>
      </c>
      <c r="O371" s="237">
        <f>ROUND(E371*N371,2)</f>
        <v>2.5299999999999998</v>
      </c>
      <c r="P371" s="237">
        <v>0</v>
      </c>
      <c r="Q371" s="237">
        <f>ROUND(E371*P371,2)</f>
        <v>0</v>
      </c>
      <c r="R371" s="239"/>
      <c r="S371" s="239" t="s">
        <v>182</v>
      </c>
      <c r="T371" s="240" t="s">
        <v>201</v>
      </c>
      <c r="U371" s="220">
        <v>8.9800000000000001E-3</v>
      </c>
      <c r="V371" s="220">
        <f>ROUND(E371*U371,2)</f>
        <v>0.08</v>
      </c>
      <c r="W371" s="220"/>
      <c r="X371" s="220" t="s">
        <v>184</v>
      </c>
      <c r="Y371" s="220" t="s">
        <v>185</v>
      </c>
      <c r="Z371" s="210"/>
      <c r="AA371" s="210"/>
      <c r="AB371" s="210"/>
      <c r="AC371" s="210"/>
      <c r="AD371" s="210"/>
      <c r="AE371" s="210"/>
      <c r="AF371" s="210"/>
      <c r="AG371" s="210" t="s">
        <v>186</v>
      </c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2" x14ac:dyDescent="0.3">
      <c r="A372" s="217"/>
      <c r="B372" s="218"/>
      <c r="C372" s="247" t="s">
        <v>273</v>
      </c>
      <c r="D372" s="241"/>
      <c r="E372" s="241"/>
      <c r="F372" s="241"/>
      <c r="G372" s="241"/>
      <c r="H372" s="220"/>
      <c r="I372" s="220"/>
      <c r="J372" s="220"/>
      <c r="K372" s="220"/>
      <c r="L372" s="220"/>
      <c r="M372" s="220"/>
      <c r="N372" s="219"/>
      <c r="O372" s="219"/>
      <c r="P372" s="219"/>
      <c r="Q372" s="219"/>
      <c r="R372" s="220"/>
      <c r="S372" s="220"/>
      <c r="T372" s="220"/>
      <c r="U372" s="220"/>
      <c r="V372" s="220"/>
      <c r="W372" s="220"/>
      <c r="X372" s="220"/>
      <c r="Y372" s="220"/>
      <c r="Z372" s="210"/>
      <c r="AA372" s="210"/>
      <c r="AB372" s="210"/>
      <c r="AC372" s="210"/>
      <c r="AD372" s="210"/>
      <c r="AE372" s="210"/>
      <c r="AF372" s="210"/>
      <c r="AG372" s="210" t="s">
        <v>188</v>
      </c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3" x14ac:dyDescent="0.3">
      <c r="A373" s="217"/>
      <c r="B373" s="218"/>
      <c r="C373" s="248" t="s">
        <v>441</v>
      </c>
      <c r="D373" s="242"/>
      <c r="E373" s="242"/>
      <c r="F373" s="242"/>
      <c r="G373" s="242"/>
      <c r="H373" s="220"/>
      <c r="I373" s="220"/>
      <c r="J373" s="220"/>
      <c r="K373" s="220"/>
      <c r="L373" s="220"/>
      <c r="M373" s="220"/>
      <c r="N373" s="219"/>
      <c r="O373" s="219"/>
      <c r="P373" s="219"/>
      <c r="Q373" s="219"/>
      <c r="R373" s="220"/>
      <c r="S373" s="220"/>
      <c r="T373" s="220"/>
      <c r="U373" s="220"/>
      <c r="V373" s="220"/>
      <c r="W373" s="220"/>
      <c r="X373" s="220"/>
      <c r="Y373" s="220"/>
      <c r="Z373" s="210"/>
      <c r="AA373" s="210"/>
      <c r="AB373" s="210"/>
      <c r="AC373" s="210"/>
      <c r="AD373" s="210"/>
      <c r="AE373" s="210"/>
      <c r="AF373" s="210"/>
      <c r="AG373" s="210" t="s">
        <v>188</v>
      </c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2" x14ac:dyDescent="0.3">
      <c r="A374" s="217"/>
      <c r="B374" s="218"/>
      <c r="C374" s="249" t="s">
        <v>442</v>
      </c>
      <c r="D374" s="224"/>
      <c r="E374" s="225">
        <v>2</v>
      </c>
      <c r="F374" s="220"/>
      <c r="G374" s="220"/>
      <c r="H374" s="220"/>
      <c r="I374" s="220"/>
      <c r="J374" s="220"/>
      <c r="K374" s="220"/>
      <c r="L374" s="220"/>
      <c r="M374" s="220"/>
      <c r="N374" s="219"/>
      <c r="O374" s="219"/>
      <c r="P374" s="219"/>
      <c r="Q374" s="219"/>
      <c r="R374" s="220"/>
      <c r="S374" s="220"/>
      <c r="T374" s="220"/>
      <c r="U374" s="220"/>
      <c r="V374" s="220"/>
      <c r="W374" s="220"/>
      <c r="X374" s="220"/>
      <c r="Y374" s="220"/>
      <c r="Z374" s="210"/>
      <c r="AA374" s="210"/>
      <c r="AB374" s="210"/>
      <c r="AC374" s="210"/>
      <c r="AD374" s="210"/>
      <c r="AE374" s="210"/>
      <c r="AF374" s="210"/>
      <c r="AG374" s="210" t="s">
        <v>192</v>
      </c>
      <c r="AH374" s="210">
        <v>0</v>
      </c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3" x14ac:dyDescent="0.3">
      <c r="A375" s="217"/>
      <c r="B375" s="218"/>
      <c r="C375" s="249" t="s">
        <v>443</v>
      </c>
      <c r="D375" s="224"/>
      <c r="E375" s="225">
        <v>2</v>
      </c>
      <c r="F375" s="220"/>
      <c r="G375" s="220"/>
      <c r="H375" s="220"/>
      <c r="I375" s="220"/>
      <c r="J375" s="220"/>
      <c r="K375" s="220"/>
      <c r="L375" s="220"/>
      <c r="M375" s="220"/>
      <c r="N375" s="219"/>
      <c r="O375" s="219"/>
      <c r="P375" s="219"/>
      <c r="Q375" s="219"/>
      <c r="R375" s="220"/>
      <c r="S375" s="220"/>
      <c r="T375" s="220"/>
      <c r="U375" s="220"/>
      <c r="V375" s="220"/>
      <c r="W375" s="220"/>
      <c r="X375" s="220"/>
      <c r="Y375" s="220"/>
      <c r="Z375" s="210"/>
      <c r="AA375" s="210"/>
      <c r="AB375" s="210"/>
      <c r="AC375" s="210"/>
      <c r="AD375" s="210"/>
      <c r="AE375" s="210"/>
      <c r="AF375" s="210"/>
      <c r="AG375" s="210" t="s">
        <v>192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3" x14ac:dyDescent="0.3">
      <c r="A376" s="217"/>
      <c r="B376" s="218"/>
      <c r="C376" s="249" t="s">
        <v>444</v>
      </c>
      <c r="D376" s="224"/>
      <c r="E376" s="225">
        <v>1</v>
      </c>
      <c r="F376" s="220"/>
      <c r="G376" s="220"/>
      <c r="H376" s="220"/>
      <c r="I376" s="220"/>
      <c r="J376" s="220"/>
      <c r="K376" s="220"/>
      <c r="L376" s="220"/>
      <c r="M376" s="220"/>
      <c r="N376" s="219"/>
      <c r="O376" s="219"/>
      <c r="P376" s="219"/>
      <c r="Q376" s="219"/>
      <c r="R376" s="220"/>
      <c r="S376" s="220"/>
      <c r="T376" s="220"/>
      <c r="U376" s="220"/>
      <c r="V376" s="220"/>
      <c r="W376" s="220"/>
      <c r="X376" s="220"/>
      <c r="Y376" s="220"/>
      <c r="Z376" s="210"/>
      <c r="AA376" s="210"/>
      <c r="AB376" s="210"/>
      <c r="AC376" s="210"/>
      <c r="AD376" s="210"/>
      <c r="AE376" s="210"/>
      <c r="AF376" s="210"/>
      <c r="AG376" s="210" t="s">
        <v>192</v>
      </c>
      <c r="AH376" s="210">
        <v>0</v>
      </c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3" x14ac:dyDescent="0.3">
      <c r="A377" s="217"/>
      <c r="B377" s="218"/>
      <c r="C377" s="249" t="s">
        <v>445</v>
      </c>
      <c r="D377" s="224"/>
      <c r="E377" s="225">
        <v>1</v>
      </c>
      <c r="F377" s="220"/>
      <c r="G377" s="220"/>
      <c r="H377" s="220"/>
      <c r="I377" s="220"/>
      <c r="J377" s="220"/>
      <c r="K377" s="220"/>
      <c r="L377" s="220"/>
      <c r="M377" s="220"/>
      <c r="N377" s="219"/>
      <c r="O377" s="219"/>
      <c r="P377" s="219"/>
      <c r="Q377" s="219"/>
      <c r="R377" s="220"/>
      <c r="S377" s="220"/>
      <c r="T377" s="220"/>
      <c r="U377" s="220"/>
      <c r="V377" s="220"/>
      <c r="W377" s="220"/>
      <c r="X377" s="220"/>
      <c r="Y377" s="220"/>
      <c r="Z377" s="210"/>
      <c r="AA377" s="210"/>
      <c r="AB377" s="210"/>
      <c r="AC377" s="210"/>
      <c r="AD377" s="210"/>
      <c r="AE377" s="210"/>
      <c r="AF377" s="210"/>
      <c r="AG377" s="210" t="s">
        <v>192</v>
      </c>
      <c r="AH377" s="210">
        <v>0</v>
      </c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3" x14ac:dyDescent="0.3">
      <c r="A378" s="217"/>
      <c r="B378" s="218"/>
      <c r="C378" s="249" t="s">
        <v>446</v>
      </c>
      <c r="D378" s="224"/>
      <c r="E378" s="225">
        <v>1</v>
      </c>
      <c r="F378" s="220"/>
      <c r="G378" s="220"/>
      <c r="H378" s="220"/>
      <c r="I378" s="220"/>
      <c r="J378" s="220"/>
      <c r="K378" s="220"/>
      <c r="L378" s="220"/>
      <c r="M378" s="220"/>
      <c r="N378" s="219"/>
      <c r="O378" s="219"/>
      <c r="P378" s="219"/>
      <c r="Q378" s="219"/>
      <c r="R378" s="220"/>
      <c r="S378" s="220"/>
      <c r="T378" s="220"/>
      <c r="U378" s="220"/>
      <c r="V378" s="220"/>
      <c r="W378" s="220"/>
      <c r="X378" s="220"/>
      <c r="Y378" s="220"/>
      <c r="Z378" s="210"/>
      <c r="AA378" s="210"/>
      <c r="AB378" s="210"/>
      <c r="AC378" s="210"/>
      <c r="AD378" s="210"/>
      <c r="AE378" s="210"/>
      <c r="AF378" s="210"/>
      <c r="AG378" s="210" t="s">
        <v>192</v>
      </c>
      <c r="AH378" s="210">
        <v>0</v>
      </c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3" x14ac:dyDescent="0.3">
      <c r="A379" s="217"/>
      <c r="B379" s="218"/>
      <c r="C379" s="249" t="s">
        <v>447</v>
      </c>
      <c r="D379" s="224"/>
      <c r="E379" s="225">
        <v>1</v>
      </c>
      <c r="F379" s="220"/>
      <c r="G379" s="220"/>
      <c r="H379" s="220"/>
      <c r="I379" s="220"/>
      <c r="J379" s="220"/>
      <c r="K379" s="220"/>
      <c r="L379" s="220"/>
      <c r="M379" s="220"/>
      <c r="N379" s="219"/>
      <c r="O379" s="219"/>
      <c r="P379" s="219"/>
      <c r="Q379" s="219"/>
      <c r="R379" s="220"/>
      <c r="S379" s="220"/>
      <c r="T379" s="220"/>
      <c r="U379" s="220"/>
      <c r="V379" s="220"/>
      <c r="W379" s="220"/>
      <c r="X379" s="220"/>
      <c r="Y379" s="220"/>
      <c r="Z379" s="210"/>
      <c r="AA379" s="210"/>
      <c r="AB379" s="210"/>
      <c r="AC379" s="210"/>
      <c r="AD379" s="210"/>
      <c r="AE379" s="210"/>
      <c r="AF379" s="210"/>
      <c r="AG379" s="210" t="s">
        <v>192</v>
      </c>
      <c r="AH379" s="210">
        <v>0</v>
      </c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3" x14ac:dyDescent="0.3">
      <c r="A380" s="217"/>
      <c r="B380" s="218"/>
      <c r="C380" s="249" t="s">
        <v>448</v>
      </c>
      <c r="D380" s="224"/>
      <c r="E380" s="225">
        <v>1</v>
      </c>
      <c r="F380" s="220"/>
      <c r="G380" s="220"/>
      <c r="H380" s="220"/>
      <c r="I380" s="220"/>
      <c r="J380" s="220"/>
      <c r="K380" s="220"/>
      <c r="L380" s="220"/>
      <c r="M380" s="220"/>
      <c r="N380" s="219"/>
      <c r="O380" s="219"/>
      <c r="P380" s="219"/>
      <c r="Q380" s="219"/>
      <c r="R380" s="220"/>
      <c r="S380" s="220"/>
      <c r="T380" s="220"/>
      <c r="U380" s="220"/>
      <c r="V380" s="220"/>
      <c r="W380" s="220"/>
      <c r="X380" s="220"/>
      <c r="Y380" s="220"/>
      <c r="Z380" s="210"/>
      <c r="AA380" s="210"/>
      <c r="AB380" s="210"/>
      <c r="AC380" s="210"/>
      <c r="AD380" s="210"/>
      <c r="AE380" s="210"/>
      <c r="AF380" s="210"/>
      <c r="AG380" s="210" t="s">
        <v>192</v>
      </c>
      <c r="AH380" s="210">
        <v>0</v>
      </c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2" x14ac:dyDescent="0.3">
      <c r="A381" s="217"/>
      <c r="B381" s="218"/>
      <c r="C381" s="250"/>
      <c r="D381" s="243"/>
      <c r="E381" s="243"/>
      <c r="F381" s="243"/>
      <c r="G381" s="243"/>
      <c r="H381" s="220"/>
      <c r="I381" s="220"/>
      <c r="J381" s="220"/>
      <c r="K381" s="220"/>
      <c r="L381" s="220"/>
      <c r="M381" s="220"/>
      <c r="N381" s="219"/>
      <c r="O381" s="219"/>
      <c r="P381" s="219"/>
      <c r="Q381" s="219"/>
      <c r="R381" s="220"/>
      <c r="S381" s="220"/>
      <c r="T381" s="220"/>
      <c r="U381" s="220"/>
      <c r="V381" s="220"/>
      <c r="W381" s="220"/>
      <c r="X381" s="220"/>
      <c r="Y381" s="220"/>
      <c r="Z381" s="210"/>
      <c r="AA381" s="210"/>
      <c r="AB381" s="210"/>
      <c r="AC381" s="210"/>
      <c r="AD381" s="210"/>
      <c r="AE381" s="210"/>
      <c r="AF381" s="210"/>
      <c r="AG381" s="210" t="s">
        <v>193</v>
      </c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1" x14ac:dyDescent="0.3">
      <c r="A382" s="234">
        <v>40</v>
      </c>
      <c r="B382" s="235" t="s">
        <v>449</v>
      </c>
      <c r="C382" s="246" t="s">
        <v>450</v>
      </c>
      <c r="D382" s="236" t="s">
        <v>451</v>
      </c>
      <c r="E382" s="237">
        <v>746.23500000000001</v>
      </c>
      <c r="F382" s="238"/>
      <c r="G382" s="239">
        <f>ROUND(E382*F382,2)</f>
        <v>0</v>
      </c>
      <c r="H382" s="238"/>
      <c r="I382" s="239">
        <f>ROUND(E382*H382,2)</f>
        <v>0</v>
      </c>
      <c r="J382" s="238"/>
      <c r="K382" s="239">
        <f>ROUND(E382*J382,2)</f>
        <v>0</v>
      </c>
      <c r="L382" s="239">
        <v>21</v>
      </c>
      <c r="M382" s="239">
        <f>G382*(1+L382/100)</f>
        <v>0</v>
      </c>
      <c r="N382" s="237">
        <v>0</v>
      </c>
      <c r="O382" s="237">
        <f>ROUND(E382*N382,2)</f>
        <v>0</v>
      </c>
      <c r="P382" s="237">
        <v>0</v>
      </c>
      <c r="Q382" s="237">
        <f>ROUND(E382*P382,2)</f>
        <v>0</v>
      </c>
      <c r="R382" s="239"/>
      <c r="S382" s="239" t="s">
        <v>182</v>
      </c>
      <c r="T382" s="240" t="s">
        <v>183</v>
      </c>
      <c r="U382" s="220">
        <v>0</v>
      </c>
      <c r="V382" s="220">
        <f>ROUND(E382*U382,2)</f>
        <v>0</v>
      </c>
      <c r="W382" s="220"/>
      <c r="X382" s="220" t="s">
        <v>184</v>
      </c>
      <c r="Y382" s="220" t="s">
        <v>185</v>
      </c>
      <c r="Z382" s="210"/>
      <c r="AA382" s="210"/>
      <c r="AB382" s="210"/>
      <c r="AC382" s="210"/>
      <c r="AD382" s="210"/>
      <c r="AE382" s="210"/>
      <c r="AF382" s="210"/>
      <c r="AG382" s="210" t="s">
        <v>186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2" x14ac:dyDescent="0.3">
      <c r="A383" s="217"/>
      <c r="B383" s="218"/>
      <c r="C383" s="247" t="s">
        <v>202</v>
      </c>
      <c r="D383" s="241"/>
      <c r="E383" s="241"/>
      <c r="F383" s="241"/>
      <c r="G383" s="241"/>
      <c r="H383" s="220"/>
      <c r="I383" s="220"/>
      <c r="J383" s="220"/>
      <c r="K383" s="220"/>
      <c r="L383" s="220"/>
      <c r="M383" s="220"/>
      <c r="N383" s="219"/>
      <c r="O383" s="219"/>
      <c r="P383" s="219"/>
      <c r="Q383" s="219"/>
      <c r="R383" s="220"/>
      <c r="S383" s="220"/>
      <c r="T383" s="220"/>
      <c r="U383" s="220"/>
      <c r="V383" s="220"/>
      <c r="W383" s="220"/>
      <c r="X383" s="220"/>
      <c r="Y383" s="220"/>
      <c r="Z383" s="210"/>
      <c r="AA383" s="210"/>
      <c r="AB383" s="210"/>
      <c r="AC383" s="210"/>
      <c r="AD383" s="210"/>
      <c r="AE383" s="210"/>
      <c r="AF383" s="210"/>
      <c r="AG383" s="210" t="s">
        <v>188</v>
      </c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outlineLevel="3" x14ac:dyDescent="0.3">
      <c r="A384" s="217"/>
      <c r="B384" s="218"/>
      <c r="C384" s="248" t="s">
        <v>452</v>
      </c>
      <c r="D384" s="242"/>
      <c r="E384" s="242"/>
      <c r="F384" s="242"/>
      <c r="G384" s="242"/>
      <c r="H384" s="220"/>
      <c r="I384" s="220"/>
      <c r="J384" s="220"/>
      <c r="K384" s="220"/>
      <c r="L384" s="220"/>
      <c r="M384" s="220"/>
      <c r="N384" s="219"/>
      <c r="O384" s="219"/>
      <c r="P384" s="219"/>
      <c r="Q384" s="219"/>
      <c r="R384" s="220"/>
      <c r="S384" s="220"/>
      <c r="T384" s="220"/>
      <c r="U384" s="220"/>
      <c r="V384" s="220"/>
      <c r="W384" s="220"/>
      <c r="X384" s="220"/>
      <c r="Y384" s="220"/>
      <c r="Z384" s="210"/>
      <c r="AA384" s="210"/>
      <c r="AB384" s="210"/>
      <c r="AC384" s="210"/>
      <c r="AD384" s="210"/>
      <c r="AE384" s="210"/>
      <c r="AF384" s="210"/>
      <c r="AG384" s="210" t="s">
        <v>188</v>
      </c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3" x14ac:dyDescent="0.3">
      <c r="A385" s="217"/>
      <c r="B385" s="218"/>
      <c r="C385" s="248" t="s">
        <v>453</v>
      </c>
      <c r="D385" s="242"/>
      <c r="E385" s="242"/>
      <c r="F385" s="242"/>
      <c r="G385" s="242"/>
      <c r="H385" s="220"/>
      <c r="I385" s="220"/>
      <c r="J385" s="220"/>
      <c r="K385" s="220"/>
      <c r="L385" s="220"/>
      <c r="M385" s="220"/>
      <c r="N385" s="219"/>
      <c r="O385" s="219"/>
      <c r="P385" s="219"/>
      <c r="Q385" s="219"/>
      <c r="R385" s="220"/>
      <c r="S385" s="220"/>
      <c r="T385" s="220"/>
      <c r="U385" s="220"/>
      <c r="V385" s="220"/>
      <c r="W385" s="220"/>
      <c r="X385" s="220"/>
      <c r="Y385" s="220"/>
      <c r="Z385" s="210"/>
      <c r="AA385" s="210"/>
      <c r="AB385" s="210"/>
      <c r="AC385" s="210"/>
      <c r="AD385" s="210"/>
      <c r="AE385" s="210"/>
      <c r="AF385" s="210"/>
      <c r="AG385" s="210" t="s">
        <v>188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2" x14ac:dyDescent="0.3">
      <c r="A386" s="217"/>
      <c r="B386" s="218"/>
      <c r="C386" s="249" t="s">
        <v>454</v>
      </c>
      <c r="D386" s="224"/>
      <c r="E386" s="225">
        <v>746.23500000000001</v>
      </c>
      <c r="F386" s="220"/>
      <c r="G386" s="220"/>
      <c r="H386" s="220"/>
      <c r="I386" s="220"/>
      <c r="J386" s="220"/>
      <c r="K386" s="220"/>
      <c r="L386" s="220"/>
      <c r="M386" s="220"/>
      <c r="N386" s="219"/>
      <c r="O386" s="219"/>
      <c r="P386" s="219"/>
      <c r="Q386" s="219"/>
      <c r="R386" s="220"/>
      <c r="S386" s="220"/>
      <c r="T386" s="220"/>
      <c r="U386" s="220"/>
      <c r="V386" s="220"/>
      <c r="W386" s="220"/>
      <c r="X386" s="220"/>
      <c r="Y386" s="220"/>
      <c r="Z386" s="210"/>
      <c r="AA386" s="210"/>
      <c r="AB386" s="210"/>
      <c r="AC386" s="210"/>
      <c r="AD386" s="210"/>
      <c r="AE386" s="210"/>
      <c r="AF386" s="210"/>
      <c r="AG386" s="210" t="s">
        <v>192</v>
      </c>
      <c r="AH386" s="210">
        <v>0</v>
      </c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2" x14ac:dyDescent="0.3">
      <c r="A387" s="217"/>
      <c r="B387" s="218"/>
      <c r="C387" s="250"/>
      <c r="D387" s="243"/>
      <c r="E387" s="243"/>
      <c r="F387" s="243"/>
      <c r="G387" s="243"/>
      <c r="H387" s="220"/>
      <c r="I387" s="220"/>
      <c r="J387" s="220"/>
      <c r="K387" s="220"/>
      <c r="L387" s="220"/>
      <c r="M387" s="220"/>
      <c r="N387" s="219"/>
      <c r="O387" s="219"/>
      <c r="P387" s="219"/>
      <c r="Q387" s="219"/>
      <c r="R387" s="220"/>
      <c r="S387" s="220"/>
      <c r="T387" s="220"/>
      <c r="U387" s="220"/>
      <c r="V387" s="220"/>
      <c r="W387" s="220"/>
      <c r="X387" s="220"/>
      <c r="Y387" s="220"/>
      <c r="Z387" s="210"/>
      <c r="AA387" s="210"/>
      <c r="AB387" s="210"/>
      <c r="AC387" s="210"/>
      <c r="AD387" s="210"/>
      <c r="AE387" s="210"/>
      <c r="AF387" s="210"/>
      <c r="AG387" s="210" t="s">
        <v>193</v>
      </c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1" x14ac:dyDescent="0.3">
      <c r="A388" s="234">
        <v>41</v>
      </c>
      <c r="B388" s="235" t="s">
        <v>455</v>
      </c>
      <c r="C388" s="246" t="s">
        <v>456</v>
      </c>
      <c r="D388" s="236" t="s">
        <v>451</v>
      </c>
      <c r="E388" s="237">
        <v>704.65499999999997</v>
      </c>
      <c r="F388" s="238"/>
      <c r="G388" s="239">
        <f>ROUND(E388*F388,2)</f>
        <v>0</v>
      </c>
      <c r="H388" s="238"/>
      <c r="I388" s="239">
        <f>ROUND(E388*H388,2)</f>
        <v>0</v>
      </c>
      <c r="J388" s="238"/>
      <c r="K388" s="239">
        <f>ROUND(E388*J388,2)</f>
        <v>0</v>
      </c>
      <c r="L388" s="239">
        <v>21</v>
      </c>
      <c r="M388" s="239">
        <f>G388*(1+L388/100)</f>
        <v>0</v>
      </c>
      <c r="N388" s="237">
        <v>0</v>
      </c>
      <c r="O388" s="237">
        <f>ROUND(E388*N388,2)</f>
        <v>0</v>
      </c>
      <c r="P388" s="237">
        <v>0</v>
      </c>
      <c r="Q388" s="237">
        <f>ROUND(E388*P388,2)</f>
        <v>0</v>
      </c>
      <c r="R388" s="239"/>
      <c r="S388" s="239" t="s">
        <v>182</v>
      </c>
      <c r="T388" s="240" t="s">
        <v>183</v>
      </c>
      <c r="U388" s="220">
        <v>0</v>
      </c>
      <c r="V388" s="220">
        <f>ROUND(E388*U388,2)</f>
        <v>0</v>
      </c>
      <c r="W388" s="220"/>
      <c r="X388" s="220" t="s">
        <v>184</v>
      </c>
      <c r="Y388" s="220" t="s">
        <v>185</v>
      </c>
      <c r="Z388" s="210"/>
      <c r="AA388" s="210"/>
      <c r="AB388" s="210"/>
      <c r="AC388" s="210"/>
      <c r="AD388" s="210"/>
      <c r="AE388" s="210"/>
      <c r="AF388" s="210"/>
      <c r="AG388" s="210" t="s">
        <v>186</v>
      </c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2" x14ac:dyDescent="0.3">
      <c r="A389" s="217"/>
      <c r="B389" s="218"/>
      <c r="C389" s="247" t="s">
        <v>202</v>
      </c>
      <c r="D389" s="241"/>
      <c r="E389" s="241"/>
      <c r="F389" s="241"/>
      <c r="G389" s="241"/>
      <c r="H389" s="220"/>
      <c r="I389" s="220"/>
      <c r="J389" s="220"/>
      <c r="K389" s="220"/>
      <c r="L389" s="220"/>
      <c r="M389" s="220"/>
      <c r="N389" s="219"/>
      <c r="O389" s="219"/>
      <c r="P389" s="219"/>
      <c r="Q389" s="219"/>
      <c r="R389" s="220"/>
      <c r="S389" s="220"/>
      <c r="T389" s="220"/>
      <c r="U389" s="220"/>
      <c r="V389" s="220"/>
      <c r="W389" s="220"/>
      <c r="X389" s="220"/>
      <c r="Y389" s="220"/>
      <c r="Z389" s="210"/>
      <c r="AA389" s="210"/>
      <c r="AB389" s="210"/>
      <c r="AC389" s="210"/>
      <c r="AD389" s="210"/>
      <c r="AE389" s="210"/>
      <c r="AF389" s="210"/>
      <c r="AG389" s="210" t="s">
        <v>188</v>
      </c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3" x14ac:dyDescent="0.3">
      <c r="A390" s="217"/>
      <c r="B390" s="218"/>
      <c r="C390" s="248" t="s">
        <v>452</v>
      </c>
      <c r="D390" s="242"/>
      <c r="E390" s="242"/>
      <c r="F390" s="242"/>
      <c r="G390" s="242"/>
      <c r="H390" s="220"/>
      <c r="I390" s="220"/>
      <c r="J390" s="220"/>
      <c r="K390" s="220"/>
      <c r="L390" s="220"/>
      <c r="M390" s="220"/>
      <c r="N390" s="219"/>
      <c r="O390" s="219"/>
      <c r="P390" s="219"/>
      <c r="Q390" s="219"/>
      <c r="R390" s="220"/>
      <c r="S390" s="220"/>
      <c r="T390" s="220"/>
      <c r="U390" s="220"/>
      <c r="V390" s="220"/>
      <c r="W390" s="220"/>
      <c r="X390" s="220"/>
      <c r="Y390" s="220"/>
      <c r="Z390" s="210"/>
      <c r="AA390" s="210"/>
      <c r="AB390" s="210"/>
      <c r="AC390" s="210"/>
      <c r="AD390" s="210"/>
      <c r="AE390" s="210"/>
      <c r="AF390" s="210"/>
      <c r="AG390" s="210" t="s">
        <v>188</v>
      </c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3" x14ac:dyDescent="0.3">
      <c r="A391" s="217"/>
      <c r="B391" s="218"/>
      <c r="C391" s="248" t="s">
        <v>453</v>
      </c>
      <c r="D391" s="242"/>
      <c r="E391" s="242"/>
      <c r="F391" s="242"/>
      <c r="G391" s="242"/>
      <c r="H391" s="220"/>
      <c r="I391" s="220"/>
      <c r="J391" s="220"/>
      <c r="K391" s="220"/>
      <c r="L391" s="220"/>
      <c r="M391" s="220"/>
      <c r="N391" s="219"/>
      <c r="O391" s="219"/>
      <c r="P391" s="219"/>
      <c r="Q391" s="219"/>
      <c r="R391" s="220"/>
      <c r="S391" s="220"/>
      <c r="T391" s="220"/>
      <c r="U391" s="220"/>
      <c r="V391" s="220"/>
      <c r="W391" s="220"/>
      <c r="X391" s="220"/>
      <c r="Y391" s="220"/>
      <c r="Z391" s="210"/>
      <c r="AA391" s="210"/>
      <c r="AB391" s="210"/>
      <c r="AC391" s="210"/>
      <c r="AD391" s="210"/>
      <c r="AE391" s="210"/>
      <c r="AF391" s="210"/>
      <c r="AG391" s="210" t="s">
        <v>188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2" x14ac:dyDescent="0.3">
      <c r="A392" s="217"/>
      <c r="B392" s="218"/>
      <c r="C392" s="249" t="s">
        <v>457</v>
      </c>
      <c r="D392" s="224"/>
      <c r="E392" s="225">
        <v>704.65499999999997</v>
      </c>
      <c r="F392" s="220"/>
      <c r="G392" s="220"/>
      <c r="H392" s="220"/>
      <c r="I392" s="220"/>
      <c r="J392" s="220"/>
      <c r="K392" s="220"/>
      <c r="L392" s="220"/>
      <c r="M392" s="220"/>
      <c r="N392" s="219"/>
      <c r="O392" s="219"/>
      <c r="P392" s="219"/>
      <c r="Q392" s="219"/>
      <c r="R392" s="220"/>
      <c r="S392" s="220"/>
      <c r="T392" s="220"/>
      <c r="U392" s="220"/>
      <c r="V392" s="220"/>
      <c r="W392" s="220"/>
      <c r="X392" s="220"/>
      <c r="Y392" s="220"/>
      <c r="Z392" s="210"/>
      <c r="AA392" s="210"/>
      <c r="AB392" s="210"/>
      <c r="AC392" s="210"/>
      <c r="AD392" s="210"/>
      <c r="AE392" s="210"/>
      <c r="AF392" s="210"/>
      <c r="AG392" s="210" t="s">
        <v>192</v>
      </c>
      <c r="AH392" s="210">
        <v>0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2" x14ac:dyDescent="0.3">
      <c r="A393" s="217"/>
      <c r="B393" s="218"/>
      <c r="C393" s="250"/>
      <c r="D393" s="243"/>
      <c r="E393" s="243"/>
      <c r="F393" s="243"/>
      <c r="G393" s="243"/>
      <c r="H393" s="220"/>
      <c r="I393" s="220"/>
      <c r="J393" s="220"/>
      <c r="K393" s="220"/>
      <c r="L393" s="220"/>
      <c r="M393" s="220"/>
      <c r="N393" s="219"/>
      <c r="O393" s="219"/>
      <c r="P393" s="219"/>
      <c r="Q393" s="219"/>
      <c r="R393" s="220"/>
      <c r="S393" s="220"/>
      <c r="T393" s="220"/>
      <c r="U393" s="220"/>
      <c r="V393" s="220"/>
      <c r="W393" s="220"/>
      <c r="X393" s="220"/>
      <c r="Y393" s="220"/>
      <c r="Z393" s="210"/>
      <c r="AA393" s="210"/>
      <c r="AB393" s="210"/>
      <c r="AC393" s="210"/>
      <c r="AD393" s="210"/>
      <c r="AE393" s="210"/>
      <c r="AF393" s="210"/>
      <c r="AG393" s="210" t="s">
        <v>193</v>
      </c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1" x14ac:dyDescent="0.3">
      <c r="A394" s="234">
        <v>42</v>
      </c>
      <c r="B394" s="235" t="s">
        <v>455</v>
      </c>
      <c r="C394" s="246" t="s">
        <v>456</v>
      </c>
      <c r="D394" s="236" t="s">
        <v>451</v>
      </c>
      <c r="E394" s="237">
        <v>518.91</v>
      </c>
      <c r="F394" s="238"/>
      <c r="G394" s="239">
        <f>ROUND(E394*F394,2)</f>
        <v>0</v>
      </c>
      <c r="H394" s="238"/>
      <c r="I394" s="239">
        <f>ROUND(E394*H394,2)</f>
        <v>0</v>
      </c>
      <c r="J394" s="238"/>
      <c r="K394" s="239">
        <f>ROUND(E394*J394,2)</f>
        <v>0</v>
      </c>
      <c r="L394" s="239">
        <v>21</v>
      </c>
      <c r="M394" s="239">
        <f>G394*(1+L394/100)</f>
        <v>0</v>
      </c>
      <c r="N394" s="237">
        <v>0</v>
      </c>
      <c r="O394" s="237">
        <f>ROUND(E394*N394,2)</f>
        <v>0</v>
      </c>
      <c r="P394" s="237">
        <v>0</v>
      </c>
      <c r="Q394" s="237">
        <f>ROUND(E394*P394,2)</f>
        <v>0</v>
      </c>
      <c r="R394" s="239"/>
      <c r="S394" s="239" t="s">
        <v>182</v>
      </c>
      <c r="T394" s="240" t="s">
        <v>183</v>
      </c>
      <c r="U394" s="220">
        <v>0</v>
      </c>
      <c r="V394" s="220">
        <f>ROUND(E394*U394,2)</f>
        <v>0</v>
      </c>
      <c r="W394" s="220"/>
      <c r="X394" s="220" t="s">
        <v>184</v>
      </c>
      <c r="Y394" s="220" t="s">
        <v>185</v>
      </c>
      <c r="Z394" s="210"/>
      <c r="AA394" s="210"/>
      <c r="AB394" s="210"/>
      <c r="AC394" s="210"/>
      <c r="AD394" s="210"/>
      <c r="AE394" s="210"/>
      <c r="AF394" s="210"/>
      <c r="AG394" s="210" t="s">
        <v>186</v>
      </c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2" x14ac:dyDescent="0.3">
      <c r="A395" s="217"/>
      <c r="B395" s="218"/>
      <c r="C395" s="247" t="s">
        <v>202</v>
      </c>
      <c r="D395" s="241"/>
      <c r="E395" s="241"/>
      <c r="F395" s="241"/>
      <c r="G395" s="241"/>
      <c r="H395" s="220"/>
      <c r="I395" s="220"/>
      <c r="J395" s="220"/>
      <c r="K395" s="220"/>
      <c r="L395" s="220"/>
      <c r="M395" s="220"/>
      <c r="N395" s="219"/>
      <c r="O395" s="219"/>
      <c r="P395" s="219"/>
      <c r="Q395" s="219"/>
      <c r="R395" s="220"/>
      <c r="S395" s="220"/>
      <c r="T395" s="220"/>
      <c r="U395" s="220"/>
      <c r="V395" s="220"/>
      <c r="W395" s="220"/>
      <c r="X395" s="220"/>
      <c r="Y395" s="220"/>
      <c r="Z395" s="210"/>
      <c r="AA395" s="210"/>
      <c r="AB395" s="210"/>
      <c r="AC395" s="210"/>
      <c r="AD395" s="210"/>
      <c r="AE395" s="210"/>
      <c r="AF395" s="210"/>
      <c r="AG395" s="210" t="s">
        <v>188</v>
      </c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3" x14ac:dyDescent="0.3">
      <c r="A396" s="217"/>
      <c r="B396" s="218"/>
      <c r="C396" s="248" t="s">
        <v>452</v>
      </c>
      <c r="D396" s="242"/>
      <c r="E396" s="242"/>
      <c r="F396" s="242"/>
      <c r="G396" s="242"/>
      <c r="H396" s="220"/>
      <c r="I396" s="220"/>
      <c r="J396" s="220"/>
      <c r="K396" s="220"/>
      <c r="L396" s="220"/>
      <c r="M396" s="220"/>
      <c r="N396" s="219"/>
      <c r="O396" s="219"/>
      <c r="P396" s="219"/>
      <c r="Q396" s="219"/>
      <c r="R396" s="220"/>
      <c r="S396" s="220"/>
      <c r="T396" s="220"/>
      <c r="U396" s="220"/>
      <c r="V396" s="220"/>
      <c r="W396" s="220"/>
      <c r="X396" s="220"/>
      <c r="Y396" s="220"/>
      <c r="Z396" s="210"/>
      <c r="AA396" s="210"/>
      <c r="AB396" s="210"/>
      <c r="AC396" s="210"/>
      <c r="AD396" s="210"/>
      <c r="AE396" s="210"/>
      <c r="AF396" s="210"/>
      <c r="AG396" s="210" t="s">
        <v>188</v>
      </c>
      <c r="AH396" s="210"/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3" x14ac:dyDescent="0.3">
      <c r="A397" s="217"/>
      <c r="B397" s="218"/>
      <c r="C397" s="248" t="s">
        <v>453</v>
      </c>
      <c r="D397" s="242"/>
      <c r="E397" s="242"/>
      <c r="F397" s="242"/>
      <c r="G397" s="242"/>
      <c r="H397" s="220"/>
      <c r="I397" s="220"/>
      <c r="J397" s="220"/>
      <c r="K397" s="220"/>
      <c r="L397" s="220"/>
      <c r="M397" s="220"/>
      <c r="N397" s="219"/>
      <c r="O397" s="219"/>
      <c r="P397" s="219"/>
      <c r="Q397" s="219"/>
      <c r="R397" s="220"/>
      <c r="S397" s="220"/>
      <c r="T397" s="220"/>
      <c r="U397" s="220"/>
      <c r="V397" s="220"/>
      <c r="W397" s="220"/>
      <c r="X397" s="220"/>
      <c r="Y397" s="220"/>
      <c r="Z397" s="210"/>
      <c r="AA397" s="210"/>
      <c r="AB397" s="210"/>
      <c r="AC397" s="210"/>
      <c r="AD397" s="210"/>
      <c r="AE397" s="210"/>
      <c r="AF397" s="210"/>
      <c r="AG397" s="210" t="s">
        <v>188</v>
      </c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2" x14ac:dyDescent="0.3">
      <c r="A398" s="217"/>
      <c r="B398" s="218"/>
      <c r="C398" s="249" t="s">
        <v>458</v>
      </c>
      <c r="D398" s="224"/>
      <c r="E398" s="225">
        <v>518.91</v>
      </c>
      <c r="F398" s="220"/>
      <c r="G398" s="220"/>
      <c r="H398" s="220"/>
      <c r="I398" s="220"/>
      <c r="J398" s="220"/>
      <c r="K398" s="220"/>
      <c r="L398" s="220"/>
      <c r="M398" s="220"/>
      <c r="N398" s="219"/>
      <c r="O398" s="219"/>
      <c r="P398" s="219"/>
      <c r="Q398" s="219"/>
      <c r="R398" s="220"/>
      <c r="S398" s="220"/>
      <c r="T398" s="220"/>
      <c r="U398" s="220"/>
      <c r="V398" s="220"/>
      <c r="W398" s="220"/>
      <c r="X398" s="220"/>
      <c r="Y398" s="220"/>
      <c r="Z398" s="210"/>
      <c r="AA398" s="210"/>
      <c r="AB398" s="210"/>
      <c r="AC398" s="210"/>
      <c r="AD398" s="210"/>
      <c r="AE398" s="210"/>
      <c r="AF398" s="210"/>
      <c r="AG398" s="210" t="s">
        <v>192</v>
      </c>
      <c r="AH398" s="210">
        <v>0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2" x14ac:dyDescent="0.3">
      <c r="A399" s="217"/>
      <c r="B399" s="218"/>
      <c r="C399" s="250"/>
      <c r="D399" s="243"/>
      <c r="E399" s="243"/>
      <c r="F399" s="243"/>
      <c r="G399" s="243"/>
      <c r="H399" s="220"/>
      <c r="I399" s="220"/>
      <c r="J399" s="220"/>
      <c r="K399" s="220"/>
      <c r="L399" s="220"/>
      <c r="M399" s="220"/>
      <c r="N399" s="219"/>
      <c r="O399" s="219"/>
      <c r="P399" s="219"/>
      <c r="Q399" s="219"/>
      <c r="R399" s="220"/>
      <c r="S399" s="220"/>
      <c r="T399" s="220"/>
      <c r="U399" s="220"/>
      <c r="V399" s="220"/>
      <c r="W399" s="220"/>
      <c r="X399" s="220"/>
      <c r="Y399" s="220"/>
      <c r="Z399" s="210"/>
      <c r="AA399" s="210"/>
      <c r="AB399" s="210"/>
      <c r="AC399" s="210"/>
      <c r="AD399" s="210"/>
      <c r="AE399" s="210"/>
      <c r="AF399" s="210"/>
      <c r="AG399" s="210" t="s">
        <v>193</v>
      </c>
      <c r="AH399" s="210"/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1" x14ac:dyDescent="0.3">
      <c r="A400" s="234">
        <v>43</v>
      </c>
      <c r="B400" s="235" t="s">
        <v>455</v>
      </c>
      <c r="C400" s="246" t="s">
        <v>456</v>
      </c>
      <c r="D400" s="236" t="s">
        <v>451</v>
      </c>
      <c r="E400" s="237">
        <v>41</v>
      </c>
      <c r="F400" s="238"/>
      <c r="G400" s="239">
        <f>ROUND(E400*F400,2)</f>
        <v>0</v>
      </c>
      <c r="H400" s="238"/>
      <c r="I400" s="239">
        <f>ROUND(E400*H400,2)</f>
        <v>0</v>
      </c>
      <c r="J400" s="238"/>
      <c r="K400" s="239">
        <f>ROUND(E400*J400,2)</f>
        <v>0</v>
      </c>
      <c r="L400" s="239">
        <v>21</v>
      </c>
      <c r="M400" s="239">
        <f>G400*(1+L400/100)</f>
        <v>0</v>
      </c>
      <c r="N400" s="237">
        <v>0</v>
      </c>
      <c r="O400" s="237">
        <f>ROUND(E400*N400,2)</f>
        <v>0</v>
      </c>
      <c r="P400" s="237">
        <v>0</v>
      </c>
      <c r="Q400" s="237">
        <f>ROUND(E400*P400,2)</f>
        <v>0</v>
      </c>
      <c r="R400" s="239"/>
      <c r="S400" s="239" t="s">
        <v>182</v>
      </c>
      <c r="T400" s="240" t="s">
        <v>183</v>
      </c>
      <c r="U400" s="220">
        <v>0</v>
      </c>
      <c r="V400" s="220">
        <f>ROUND(E400*U400,2)</f>
        <v>0</v>
      </c>
      <c r="W400" s="220"/>
      <c r="X400" s="220" t="s">
        <v>184</v>
      </c>
      <c r="Y400" s="220" t="s">
        <v>185</v>
      </c>
      <c r="Z400" s="210"/>
      <c r="AA400" s="210"/>
      <c r="AB400" s="210"/>
      <c r="AC400" s="210"/>
      <c r="AD400" s="210"/>
      <c r="AE400" s="210"/>
      <c r="AF400" s="210"/>
      <c r="AG400" s="210" t="s">
        <v>186</v>
      </c>
      <c r="AH400" s="210"/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2" x14ac:dyDescent="0.3">
      <c r="A401" s="217"/>
      <c r="B401" s="218"/>
      <c r="C401" s="247" t="s">
        <v>202</v>
      </c>
      <c r="D401" s="241"/>
      <c r="E401" s="241"/>
      <c r="F401" s="241"/>
      <c r="G401" s="241"/>
      <c r="H401" s="220"/>
      <c r="I401" s="220"/>
      <c r="J401" s="220"/>
      <c r="K401" s="220"/>
      <c r="L401" s="220"/>
      <c r="M401" s="220"/>
      <c r="N401" s="219"/>
      <c r="O401" s="219"/>
      <c r="P401" s="219"/>
      <c r="Q401" s="219"/>
      <c r="R401" s="220"/>
      <c r="S401" s="220"/>
      <c r="T401" s="220"/>
      <c r="U401" s="220"/>
      <c r="V401" s="220"/>
      <c r="W401" s="220"/>
      <c r="X401" s="220"/>
      <c r="Y401" s="220"/>
      <c r="Z401" s="210"/>
      <c r="AA401" s="210"/>
      <c r="AB401" s="210"/>
      <c r="AC401" s="210"/>
      <c r="AD401" s="210"/>
      <c r="AE401" s="210"/>
      <c r="AF401" s="210"/>
      <c r="AG401" s="210" t="s">
        <v>188</v>
      </c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3" x14ac:dyDescent="0.3">
      <c r="A402" s="217"/>
      <c r="B402" s="218"/>
      <c r="C402" s="248" t="s">
        <v>452</v>
      </c>
      <c r="D402" s="242"/>
      <c r="E402" s="242"/>
      <c r="F402" s="242"/>
      <c r="G402" s="242"/>
      <c r="H402" s="220"/>
      <c r="I402" s="220"/>
      <c r="J402" s="220"/>
      <c r="K402" s="220"/>
      <c r="L402" s="220"/>
      <c r="M402" s="220"/>
      <c r="N402" s="219"/>
      <c r="O402" s="219"/>
      <c r="P402" s="219"/>
      <c r="Q402" s="219"/>
      <c r="R402" s="220"/>
      <c r="S402" s="220"/>
      <c r="T402" s="220"/>
      <c r="U402" s="220"/>
      <c r="V402" s="220"/>
      <c r="W402" s="220"/>
      <c r="X402" s="220"/>
      <c r="Y402" s="220"/>
      <c r="Z402" s="210"/>
      <c r="AA402" s="210"/>
      <c r="AB402" s="210"/>
      <c r="AC402" s="210"/>
      <c r="AD402" s="210"/>
      <c r="AE402" s="210"/>
      <c r="AF402" s="210"/>
      <c r="AG402" s="210" t="s">
        <v>188</v>
      </c>
      <c r="AH402" s="210"/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3" x14ac:dyDescent="0.3">
      <c r="A403" s="217"/>
      <c r="B403" s="218"/>
      <c r="C403" s="248" t="s">
        <v>453</v>
      </c>
      <c r="D403" s="242"/>
      <c r="E403" s="242"/>
      <c r="F403" s="242"/>
      <c r="G403" s="242"/>
      <c r="H403" s="220"/>
      <c r="I403" s="220"/>
      <c r="J403" s="220"/>
      <c r="K403" s="220"/>
      <c r="L403" s="220"/>
      <c r="M403" s="220"/>
      <c r="N403" s="219"/>
      <c r="O403" s="219"/>
      <c r="P403" s="219"/>
      <c r="Q403" s="219"/>
      <c r="R403" s="220"/>
      <c r="S403" s="220"/>
      <c r="T403" s="220"/>
      <c r="U403" s="220"/>
      <c r="V403" s="220"/>
      <c r="W403" s="220"/>
      <c r="X403" s="220"/>
      <c r="Y403" s="220"/>
      <c r="Z403" s="210"/>
      <c r="AA403" s="210"/>
      <c r="AB403" s="210"/>
      <c r="AC403" s="210"/>
      <c r="AD403" s="210"/>
      <c r="AE403" s="210"/>
      <c r="AF403" s="210"/>
      <c r="AG403" s="210" t="s">
        <v>188</v>
      </c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2" x14ac:dyDescent="0.3">
      <c r="A404" s="217"/>
      <c r="B404" s="218"/>
      <c r="C404" s="249" t="s">
        <v>459</v>
      </c>
      <c r="D404" s="224"/>
      <c r="E404" s="225">
        <v>20</v>
      </c>
      <c r="F404" s="220"/>
      <c r="G404" s="220"/>
      <c r="H404" s="220"/>
      <c r="I404" s="220"/>
      <c r="J404" s="220"/>
      <c r="K404" s="220"/>
      <c r="L404" s="220"/>
      <c r="M404" s="220"/>
      <c r="N404" s="219"/>
      <c r="O404" s="219"/>
      <c r="P404" s="219"/>
      <c r="Q404" s="219"/>
      <c r="R404" s="220"/>
      <c r="S404" s="220"/>
      <c r="T404" s="220"/>
      <c r="U404" s="220"/>
      <c r="V404" s="220"/>
      <c r="W404" s="220"/>
      <c r="X404" s="220"/>
      <c r="Y404" s="220"/>
      <c r="Z404" s="210"/>
      <c r="AA404" s="210"/>
      <c r="AB404" s="210"/>
      <c r="AC404" s="210"/>
      <c r="AD404" s="210"/>
      <c r="AE404" s="210"/>
      <c r="AF404" s="210"/>
      <c r="AG404" s="210" t="s">
        <v>192</v>
      </c>
      <c r="AH404" s="210">
        <v>0</v>
      </c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3" x14ac:dyDescent="0.3">
      <c r="A405" s="217"/>
      <c r="B405" s="218"/>
      <c r="C405" s="249" t="s">
        <v>460</v>
      </c>
      <c r="D405" s="224"/>
      <c r="E405" s="225">
        <v>21</v>
      </c>
      <c r="F405" s="220"/>
      <c r="G405" s="220"/>
      <c r="H405" s="220"/>
      <c r="I405" s="220"/>
      <c r="J405" s="220"/>
      <c r="K405" s="220"/>
      <c r="L405" s="220"/>
      <c r="M405" s="220"/>
      <c r="N405" s="219"/>
      <c r="O405" s="219"/>
      <c r="P405" s="219"/>
      <c r="Q405" s="219"/>
      <c r="R405" s="220"/>
      <c r="S405" s="220"/>
      <c r="T405" s="220"/>
      <c r="U405" s="220"/>
      <c r="V405" s="220"/>
      <c r="W405" s="220"/>
      <c r="X405" s="220"/>
      <c r="Y405" s="220"/>
      <c r="Z405" s="210"/>
      <c r="AA405" s="210"/>
      <c r="AB405" s="210"/>
      <c r="AC405" s="210"/>
      <c r="AD405" s="210"/>
      <c r="AE405" s="210"/>
      <c r="AF405" s="210"/>
      <c r="AG405" s="210" t="s">
        <v>192</v>
      </c>
      <c r="AH405" s="210">
        <v>0</v>
      </c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2" x14ac:dyDescent="0.3">
      <c r="A406" s="217"/>
      <c r="B406" s="218"/>
      <c r="C406" s="250"/>
      <c r="D406" s="243"/>
      <c r="E406" s="243"/>
      <c r="F406" s="243"/>
      <c r="G406" s="243"/>
      <c r="H406" s="220"/>
      <c r="I406" s="220"/>
      <c r="J406" s="220"/>
      <c r="K406" s="220"/>
      <c r="L406" s="220"/>
      <c r="M406" s="220"/>
      <c r="N406" s="219"/>
      <c r="O406" s="219"/>
      <c r="P406" s="219"/>
      <c r="Q406" s="219"/>
      <c r="R406" s="220"/>
      <c r="S406" s="220"/>
      <c r="T406" s="220"/>
      <c r="U406" s="220"/>
      <c r="V406" s="220"/>
      <c r="W406" s="220"/>
      <c r="X406" s="220"/>
      <c r="Y406" s="220"/>
      <c r="Z406" s="210"/>
      <c r="AA406" s="210"/>
      <c r="AB406" s="210"/>
      <c r="AC406" s="210"/>
      <c r="AD406" s="210"/>
      <c r="AE406" s="210"/>
      <c r="AF406" s="210"/>
      <c r="AG406" s="210" t="s">
        <v>193</v>
      </c>
      <c r="AH406" s="210"/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1" x14ac:dyDescent="0.3">
      <c r="A407" s="234">
        <v>44</v>
      </c>
      <c r="B407" s="235" t="s">
        <v>461</v>
      </c>
      <c r="C407" s="246" t="s">
        <v>462</v>
      </c>
      <c r="D407" s="236" t="s">
        <v>294</v>
      </c>
      <c r="E407" s="237">
        <v>27.257999999999999</v>
      </c>
      <c r="F407" s="238"/>
      <c r="G407" s="239">
        <f>ROUND(E407*F407,2)</f>
        <v>0</v>
      </c>
      <c r="H407" s="238"/>
      <c r="I407" s="239">
        <f>ROUND(E407*H407,2)</f>
        <v>0</v>
      </c>
      <c r="J407" s="238"/>
      <c r="K407" s="239">
        <f>ROUND(E407*J407,2)</f>
        <v>0</v>
      </c>
      <c r="L407" s="239">
        <v>21</v>
      </c>
      <c r="M407" s="239">
        <f>G407*(1+L407/100)</f>
        <v>0</v>
      </c>
      <c r="N407" s="237">
        <v>7.2999999999999996E-4</v>
      </c>
      <c r="O407" s="237">
        <f>ROUND(E407*N407,2)</f>
        <v>0.02</v>
      </c>
      <c r="P407" s="237">
        <v>0</v>
      </c>
      <c r="Q407" s="237">
        <f>ROUND(E407*P407,2)</f>
        <v>0</v>
      </c>
      <c r="R407" s="239"/>
      <c r="S407" s="239" t="s">
        <v>182</v>
      </c>
      <c r="T407" s="240" t="s">
        <v>201</v>
      </c>
      <c r="U407" s="220">
        <v>0</v>
      </c>
      <c r="V407" s="220">
        <f>ROUND(E407*U407,2)</f>
        <v>0</v>
      </c>
      <c r="W407" s="220"/>
      <c r="X407" s="220" t="s">
        <v>184</v>
      </c>
      <c r="Y407" s="220" t="s">
        <v>185</v>
      </c>
      <c r="Z407" s="210"/>
      <c r="AA407" s="210"/>
      <c r="AB407" s="210"/>
      <c r="AC407" s="210"/>
      <c r="AD407" s="210"/>
      <c r="AE407" s="210"/>
      <c r="AF407" s="210"/>
      <c r="AG407" s="210" t="s">
        <v>186</v>
      </c>
      <c r="AH407" s="210"/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2" x14ac:dyDescent="0.3">
      <c r="A408" s="217"/>
      <c r="B408" s="218"/>
      <c r="C408" s="247" t="s">
        <v>273</v>
      </c>
      <c r="D408" s="241"/>
      <c r="E408" s="241"/>
      <c r="F408" s="241"/>
      <c r="G408" s="241"/>
      <c r="H408" s="220"/>
      <c r="I408" s="220"/>
      <c r="J408" s="220"/>
      <c r="K408" s="220"/>
      <c r="L408" s="220"/>
      <c r="M408" s="220"/>
      <c r="N408" s="219"/>
      <c r="O408" s="219"/>
      <c r="P408" s="219"/>
      <c r="Q408" s="219"/>
      <c r="R408" s="220"/>
      <c r="S408" s="220"/>
      <c r="T408" s="220"/>
      <c r="U408" s="220"/>
      <c r="V408" s="220"/>
      <c r="W408" s="220"/>
      <c r="X408" s="220"/>
      <c r="Y408" s="220"/>
      <c r="Z408" s="210"/>
      <c r="AA408" s="210"/>
      <c r="AB408" s="210"/>
      <c r="AC408" s="210"/>
      <c r="AD408" s="210"/>
      <c r="AE408" s="210"/>
      <c r="AF408" s="210"/>
      <c r="AG408" s="210" t="s">
        <v>188</v>
      </c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3" x14ac:dyDescent="0.3">
      <c r="A409" s="217"/>
      <c r="B409" s="218"/>
      <c r="C409" s="248" t="s">
        <v>463</v>
      </c>
      <c r="D409" s="242"/>
      <c r="E409" s="242"/>
      <c r="F409" s="242"/>
      <c r="G409" s="242"/>
      <c r="H409" s="220"/>
      <c r="I409" s="220"/>
      <c r="J409" s="220"/>
      <c r="K409" s="220"/>
      <c r="L409" s="220"/>
      <c r="M409" s="220"/>
      <c r="N409" s="219"/>
      <c r="O409" s="219"/>
      <c r="P409" s="219"/>
      <c r="Q409" s="219"/>
      <c r="R409" s="220"/>
      <c r="S409" s="220"/>
      <c r="T409" s="220"/>
      <c r="U409" s="220"/>
      <c r="V409" s="220"/>
      <c r="W409" s="220"/>
      <c r="X409" s="220"/>
      <c r="Y409" s="220"/>
      <c r="Z409" s="210"/>
      <c r="AA409" s="210"/>
      <c r="AB409" s="210"/>
      <c r="AC409" s="210"/>
      <c r="AD409" s="210"/>
      <c r="AE409" s="210"/>
      <c r="AF409" s="210"/>
      <c r="AG409" s="210" t="s">
        <v>188</v>
      </c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3" x14ac:dyDescent="0.3">
      <c r="A410" s="217"/>
      <c r="B410" s="218"/>
      <c r="C410" s="248" t="s">
        <v>464</v>
      </c>
      <c r="D410" s="242"/>
      <c r="E410" s="242"/>
      <c r="F410" s="242"/>
      <c r="G410" s="242"/>
      <c r="H410" s="220"/>
      <c r="I410" s="220"/>
      <c r="J410" s="220"/>
      <c r="K410" s="220"/>
      <c r="L410" s="220"/>
      <c r="M410" s="220"/>
      <c r="N410" s="219"/>
      <c r="O410" s="219"/>
      <c r="P410" s="219"/>
      <c r="Q410" s="219"/>
      <c r="R410" s="220"/>
      <c r="S410" s="220"/>
      <c r="T410" s="220"/>
      <c r="U410" s="220"/>
      <c r="V410" s="220"/>
      <c r="W410" s="220"/>
      <c r="X410" s="220"/>
      <c r="Y410" s="220"/>
      <c r="Z410" s="210"/>
      <c r="AA410" s="210"/>
      <c r="AB410" s="210"/>
      <c r="AC410" s="210"/>
      <c r="AD410" s="210"/>
      <c r="AE410" s="210"/>
      <c r="AF410" s="210"/>
      <c r="AG410" s="210" t="s">
        <v>188</v>
      </c>
      <c r="AH410" s="210"/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2" x14ac:dyDescent="0.3">
      <c r="A411" s="217"/>
      <c r="B411" s="218"/>
      <c r="C411" s="249" t="s">
        <v>465</v>
      </c>
      <c r="D411" s="224"/>
      <c r="E411" s="225">
        <v>3.99</v>
      </c>
      <c r="F411" s="220"/>
      <c r="G411" s="220"/>
      <c r="H411" s="220"/>
      <c r="I411" s="220"/>
      <c r="J411" s="220"/>
      <c r="K411" s="220"/>
      <c r="L411" s="220"/>
      <c r="M411" s="220"/>
      <c r="N411" s="219"/>
      <c r="O411" s="219"/>
      <c r="P411" s="219"/>
      <c r="Q411" s="219"/>
      <c r="R411" s="220"/>
      <c r="S411" s="220"/>
      <c r="T411" s="220"/>
      <c r="U411" s="220"/>
      <c r="V411" s="220"/>
      <c r="W411" s="220"/>
      <c r="X411" s="220"/>
      <c r="Y411" s="220"/>
      <c r="Z411" s="210"/>
      <c r="AA411" s="210"/>
      <c r="AB411" s="210"/>
      <c r="AC411" s="210"/>
      <c r="AD411" s="210"/>
      <c r="AE411" s="210"/>
      <c r="AF411" s="210"/>
      <c r="AG411" s="210" t="s">
        <v>192</v>
      </c>
      <c r="AH411" s="210">
        <v>0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3" x14ac:dyDescent="0.3">
      <c r="A412" s="217"/>
      <c r="B412" s="218"/>
      <c r="C412" s="249" t="s">
        <v>466</v>
      </c>
      <c r="D412" s="224"/>
      <c r="E412" s="225">
        <v>20.79</v>
      </c>
      <c r="F412" s="220"/>
      <c r="G412" s="220"/>
      <c r="H412" s="220"/>
      <c r="I412" s="220"/>
      <c r="J412" s="220"/>
      <c r="K412" s="220"/>
      <c r="L412" s="220"/>
      <c r="M412" s="220"/>
      <c r="N412" s="219"/>
      <c r="O412" s="219"/>
      <c r="P412" s="219"/>
      <c r="Q412" s="219"/>
      <c r="R412" s="220"/>
      <c r="S412" s="220"/>
      <c r="T412" s="220"/>
      <c r="U412" s="220"/>
      <c r="V412" s="220"/>
      <c r="W412" s="220"/>
      <c r="X412" s="220"/>
      <c r="Y412" s="220"/>
      <c r="Z412" s="210"/>
      <c r="AA412" s="210"/>
      <c r="AB412" s="210"/>
      <c r="AC412" s="210"/>
      <c r="AD412" s="210"/>
      <c r="AE412" s="210"/>
      <c r="AF412" s="210"/>
      <c r="AG412" s="210" t="s">
        <v>192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3" x14ac:dyDescent="0.3">
      <c r="A413" s="217"/>
      <c r="B413" s="218"/>
      <c r="C413" s="249" t="s">
        <v>467</v>
      </c>
      <c r="D413" s="224"/>
      <c r="E413" s="225">
        <v>0.64049999999999996</v>
      </c>
      <c r="F413" s="220"/>
      <c r="G413" s="220"/>
      <c r="H413" s="220"/>
      <c r="I413" s="220"/>
      <c r="J413" s="220"/>
      <c r="K413" s="220"/>
      <c r="L413" s="220"/>
      <c r="M413" s="220"/>
      <c r="N413" s="219"/>
      <c r="O413" s="219"/>
      <c r="P413" s="219"/>
      <c r="Q413" s="219"/>
      <c r="R413" s="220"/>
      <c r="S413" s="220"/>
      <c r="T413" s="220"/>
      <c r="U413" s="220"/>
      <c r="V413" s="220"/>
      <c r="W413" s="220"/>
      <c r="X413" s="220"/>
      <c r="Y413" s="220"/>
      <c r="Z413" s="210"/>
      <c r="AA413" s="210"/>
      <c r="AB413" s="210"/>
      <c r="AC413" s="210"/>
      <c r="AD413" s="210"/>
      <c r="AE413" s="210"/>
      <c r="AF413" s="210"/>
      <c r="AG413" s="210" t="s">
        <v>192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3" x14ac:dyDescent="0.3">
      <c r="A414" s="217"/>
      <c r="B414" s="218"/>
      <c r="C414" s="249" t="s">
        <v>468</v>
      </c>
      <c r="D414" s="224"/>
      <c r="E414" s="225">
        <v>1.8374999999999999</v>
      </c>
      <c r="F414" s="220"/>
      <c r="G414" s="220"/>
      <c r="H414" s="220"/>
      <c r="I414" s="220"/>
      <c r="J414" s="220"/>
      <c r="K414" s="220"/>
      <c r="L414" s="220"/>
      <c r="M414" s="220"/>
      <c r="N414" s="219"/>
      <c r="O414" s="219"/>
      <c r="P414" s="219"/>
      <c r="Q414" s="219"/>
      <c r="R414" s="220"/>
      <c r="S414" s="220"/>
      <c r="T414" s="220"/>
      <c r="U414" s="220"/>
      <c r="V414" s="220"/>
      <c r="W414" s="220"/>
      <c r="X414" s="220"/>
      <c r="Y414" s="220"/>
      <c r="Z414" s="210"/>
      <c r="AA414" s="210"/>
      <c r="AB414" s="210"/>
      <c r="AC414" s="210"/>
      <c r="AD414" s="210"/>
      <c r="AE414" s="210"/>
      <c r="AF414" s="210"/>
      <c r="AG414" s="210" t="s">
        <v>192</v>
      </c>
      <c r="AH414" s="210">
        <v>0</v>
      </c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2" x14ac:dyDescent="0.3">
      <c r="A415" s="217"/>
      <c r="B415" s="218"/>
      <c r="C415" s="250"/>
      <c r="D415" s="243"/>
      <c r="E415" s="243"/>
      <c r="F415" s="243"/>
      <c r="G415" s="243"/>
      <c r="H415" s="220"/>
      <c r="I415" s="220"/>
      <c r="J415" s="220"/>
      <c r="K415" s="220"/>
      <c r="L415" s="220"/>
      <c r="M415" s="220"/>
      <c r="N415" s="219"/>
      <c r="O415" s="219"/>
      <c r="P415" s="219"/>
      <c r="Q415" s="219"/>
      <c r="R415" s="220"/>
      <c r="S415" s="220"/>
      <c r="T415" s="220"/>
      <c r="U415" s="220"/>
      <c r="V415" s="220"/>
      <c r="W415" s="220"/>
      <c r="X415" s="220"/>
      <c r="Y415" s="220"/>
      <c r="Z415" s="210"/>
      <c r="AA415" s="210"/>
      <c r="AB415" s="210"/>
      <c r="AC415" s="210"/>
      <c r="AD415" s="210"/>
      <c r="AE415" s="210"/>
      <c r="AF415" s="210"/>
      <c r="AG415" s="210" t="s">
        <v>193</v>
      </c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1" x14ac:dyDescent="0.3">
      <c r="A416" s="234">
        <v>45</v>
      </c>
      <c r="B416" s="235" t="s">
        <v>469</v>
      </c>
      <c r="C416" s="246" t="s">
        <v>470</v>
      </c>
      <c r="D416" s="236" t="s">
        <v>327</v>
      </c>
      <c r="E416" s="237">
        <v>130.19999999999999</v>
      </c>
      <c r="F416" s="238"/>
      <c r="G416" s="239">
        <f>ROUND(E416*F416,2)</f>
        <v>0</v>
      </c>
      <c r="H416" s="238"/>
      <c r="I416" s="239">
        <f>ROUND(E416*H416,2)</f>
        <v>0</v>
      </c>
      <c r="J416" s="238"/>
      <c r="K416" s="239">
        <f>ROUND(E416*J416,2)</f>
        <v>0</v>
      </c>
      <c r="L416" s="239">
        <v>21</v>
      </c>
      <c r="M416" s="239">
        <f>G416*(1+L416/100)</f>
        <v>0</v>
      </c>
      <c r="N416" s="237">
        <v>0</v>
      </c>
      <c r="O416" s="237">
        <f>ROUND(E416*N416,2)</f>
        <v>0</v>
      </c>
      <c r="P416" s="237">
        <v>0</v>
      </c>
      <c r="Q416" s="237">
        <f>ROUND(E416*P416,2)</f>
        <v>0</v>
      </c>
      <c r="R416" s="239"/>
      <c r="S416" s="239" t="s">
        <v>182</v>
      </c>
      <c r="T416" s="240" t="s">
        <v>201</v>
      </c>
      <c r="U416" s="220">
        <v>0</v>
      </c>
      <c r="V416" s="220">
        <f>ROUND(E416*U416,2)</f>
        <v>0</v>
      </c>
      <c r="W416" s="220"/>
      <c r="X416" s="220" t="s">
        <v>184</v>
      </c>
      <c r="Y416" s="220" t="s">
        <v>185</v>
      </c>
      <c r="Z416" s="210"/>
      <c r="AA416" s="210"/>
      <c r="AB416" s="210"/>
      <c r="AC416" s="210"/>
      <c r="AD416" s="210"/>
      <c r="AE416" s="210"/>
      <c r="AF416" s="210"/>
      <c r="AG416" s="210" t="s">
        <v>186</v>
      </c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2" x14ac:dyDescent="0.3">
      <c r="A417" s="217"/>
      <c r="B417" s="218"/>
      <c r="C417" s="249" t="s">
        <v>471</v>
      </c>
      <c r="D417" s="224"/>
      <c r="E417" s="225">
        <v>130.19999999999999</v>
      </c>
      <c r="F417" s="220"/>
      <c r="G417" s="220"/>
      <c r="H417" s="220"/>
      <c r="I417" s="220"/>
      <c r="J417" s="220"/>
      <c r="K417" s="220"/>
      <c r="L417" s="220"/>
      <c r="M417" s="220"/>
      <c r="N417" s="219"/>
      <c r="O417" s="219"/>
      <c r="P417" s="219"/>
      <c r="Q417" s="219"/>
      <c r="R417" s="220"/>
      <c r="S417" s="220"/>
      <c r="T417" s="220"/>
      <c r="U417" s="220"/>
      <c r="V417" s="220"/>
      <c r="W417" s="220"/>
      <c r="X417" s="220"/>
      <c r="Y417" s="220"/>
      <c r="Z417" s="210"/>
      <c r="AA417" s="210"/>
      <c r="AB417" s="210"/>
      <c r="AC417" s="210"/>
      <c r="AD417" s="210"/>
      <c r="AE417" s="210"/>
      <c r="AF417" s="210"/>
      <c r="AG417" s="210" t="s">
        <v>192</v>
      </c>
      <c r="AH417" s="210">
        <v>0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2" x14ac:dyDescent="0.3">
      <c r="A418" s="217"/>
      <c r="B418" s="218"/>
      <c r="C418" s="250"/>
      <c r="D418" s="243"/>
      <c r="E418" s="243"/>
      <c r="F418" s="243"/>
      <c r="G418" s="243"/>
      <c r="H418" s="220"/>
      <c r="I418" s="220"/>
      <c r="J418" s="220"/>
      <c r="K418" s="220"/>
      <c r="L418" s="220"/>
      <c r="M418" s="220"/>
      <c r="N418" s="219"/>
      <c r="O418" s="219"/>
      <c r="P418" s="219"/>
      <c r="Q418" s="219"/>
      <c r="R418" s="220"/>
      <c r="S418" s="220"/>
      <c r="T418" s="220"/>
      <c r="U418" s="220"/>
      <c r="V418" s="220"/>
      <c r="W418" s="220"/>
      <c r="X418" s="220"/>
      <c r="Y418" s="220"/>
      <c r="Z418" s="210"/>
      <c r="AA418" s="210"/>
      <c r="AB418" s="210"/>
      <c r="AC418" s="210"/>
      <c r="AD418" s="210"/>
      <c r="AE418" s="210"/>
      <c r="AF418" s="210"/>
      <c r="AG418" s="210" t="s">
        <v>193</v>
      </c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x14ac:dyDescent="0.3">
      <c r="A419" s="3"/>
      <c r="B419" s="4"/>
      <c r="C419" s="251"/>
      <c r="D419" s="6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AE419">
        <v>12</v>
      </c>
      <c r="AF419">
        <v>21</v>
      </c>
      <c r="AG419" t="s">
        <v>163</v>
      </c>
    </row>
    <row r="420" spans="1:60" x14ac:dyDescent="0.3">
      <c r="A420" s="213"/>
      <c r="B420" s="214" t="s">
        <v>29</v>
      </c>
      <c r="C420" s="252"/>
      <c r="D420" s="215"/>
      <c r="E420" s="216"/>
      <c r="F420" s="216"/>
      <c r="G420" s="233">
        <f>G8+G158+G184+G205+G361+G370</f>
        <v>0</v>
      </c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AE420">
        <f>SUMIF(L7:L418,AE419,G7:G418)</f>
        <v>0</v>
      </c>
      <c r="AF420">
        <f>SUMIF(L7:L418,AF419,G7:G418)</f>
        <v>0</v>
      </c>
      <c r="AG420" t="s">
        <v>472</v>
      </c>
    </row>
    <row r="421" spans="1:60" x14ac:dyDescent="0.3">
      <c r="C421" s="253"/>
      <c r="D421" s="10"/>
      <c r="AG421" t="s">
        <v>474</v>
      </c>
    </row>
    <row r="422" spans="1:60" x14ac:dyDescent="0.3">
      <c r="D422" s="10"/>
    </row>
    <row r="423" spans="1:60" x14ac:dyDescent="0.3">
      <c r="D423" s="10"/>
    </row>
    <row r="424" spans="1:60" x14ac:dyDescent="0.3">
      <c r="D424" s="10"/>
    </row>
    <row r="425" spans="1:60" x14ac:dyDescent="0.3">
      <c r="D425" s="10"/>
    </row>
    <row r="426" spans="1:60" x14ac:dyDescent="0.3">
      <c r="D426" s="10"/>
    </row>
    <row r="427" spans="1:60" x14ac:dyDescent="0.3">
      <c r="D427" s="10"/>
    </row>
    <row r="428" spans="1:60" x14ac:dyDescent="0.3">
      <c r="D428" s="10"/>
    </row>
    <row r="429" spans="1:60" x14ac:dyDescent="0.3">
      <c r="D429" s="10"/>
    </row>
    <row r="430" spans="1:60" x14ac:dyDescent="0.3">
      <c r="D430" s="10"/>
    </row>
    <row r="431" spans="1:60" x14ac:dyDescent="0.3">
      <c r="D431" s="10"/>
    </row>
    <row r="432" spans="1:60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IQ4c/zlDfMYgya7Aj8puncCt0StP0RPuwTx1RyHLlzaYaCuLsYweNIvkUVnqjzHch1tJksTYApTS+0xlXBczGA==" saltValue="NA6P8ov4waOXUIzHMQ4eHw==" spinCount="100000" sheet="1" formatRows="0"/>
  <mergeCells count="269">
    <mergeCell ref="C408:G408"/>
    <mergeCell ref="C409:G409"/>
    <mergeCell ref="C410:G410"/>
    <mergeCell ref="C415:G415"/>
    <mergeCell ref="C418:G418"/>
    <mergeCell ref="C397:G397"/>
    <mergeCell ref="C399:G399"/>
    <mergeCell ref="C401:G401"/>
    <mergeCell ref="C402:G402"/>
    <mergeCell ref="C403:G403"/>
    <mergeCell ref="C406:G406"/>
    <mergeCell ref="C389:G389"/>
    <mergeCell ref="C390:G390"/>
    <mergeCell ref="C391:G391"/>
    <mergeCell ref="C393:G393"/>
    <mergeCell ref="C395:G395"/>
    <mergeCell ref="C396:G396"/>
    <mergeCell ref="C373:G373"/>
    <mergeCell ref="C381:G381"/>
    <mergeCell ref="C383:G383"/>
    <mergeCell ref="C384:G384"/>
    <mergeCell ref="C385:G385"/>
    <mergeCell ref="C387:G387"/>
    <mergeCell ref="C364:G364"/>
    <mergeCell ref="C365:G365"/>
    <mergeCell ref="C366:G366"/>
    <mergeCell ref="C367:G367"/>
    <mergeCell ref="C369:G369"/>
    <mergeCell ref="C372:G372"/>
    <mergeCell ref="C355:G355"/>
    <mergeCell ref="C356:G356"/>
    <mergeCell ref="C357:G357"/>
    <mergeCell ref="C358:G358"/>
    <mergeCell ref="C360:G360"/>
    <mergeCell ref="C363:G363"/>
    <mergeCell ref="C345:G345"/>
    <mergeCell ref="C347:G347"/>
    <mergeCell ref="C349:G349"/>
    <mergeCell ref="C350:G350"/>
    <mergeCell ref="C351:G351"/>
    <mergeCell ref="C353:G353"/>
    <mergeCell ref="C339:G339"/>
    <mergeCell ref="C340:G340"/>
    <mergeCell ref="C341:G341"/>
    <mergeCell ref="C342:G342"/>
    <mergeCell ref="C343:G343"/>
    <mergeCell ref="C344:G344"/>
    <mergeCell ref="C331:G331"/>
    <mergeCell ref="C332:G332"/>
    <mergeCell ref="C333:G333"/>
    <mergeCell ref="C334:G334"/>
    <mergeCell ref="C335:G335"/>
    <mergeCell ref="C337:G337"/>
    <mergeCell ref="C323:G323"/>
    <mergeCell ref="C324:G324"/>
    <mergeCell ref="C325:G325"/>
    <mergeCell ref="C327:G327"/>
    <mergeCell ref="C329:G329"/>
    <mergeCell ref="C330:G330"/>
    <mergeCell ref="C314:G314"/>
    <mergeCell ref="C317:G317"/>
    <mergeCell ref="C319:G319"/>
    <mergeCell ref="C320:G320"/>
    <mergeCell ref="C321:G321"/>
    <mergeCell ref="C322:G322"/>
    <mergeCell ref="C308:G308"/>
    <mergeCell ref="C309:G309"/>
    <mergeCell ref="C310:G310"/>
    <mergeCell ref="C311:G311"/>
    <mergeCell ref="C312:G312"/>
    <mergeCell ref="C313:G313"/>
    <mergeCell ref="C299:G299"/>
    <mergeCell ref="C301:G301"/>
    <mergeCell ref="C302:G302"/>
    <mergeCell ref="C303:G303"/>
    <mergeCell ref="C304:G304"/>
    <mergeCell ref="C306:G306"/>
    <mergeCell ref="C290:G290"/>
    <mergeCell ref="C292:G292"/>
    <mergeCell ref="C294:G294"/>
    <mergeCell ref="C295:G295"/>
    <mergeCell ref="C296:G296"/>
    <mergeCell ref="C297:G297"/>
    <mergeCell ref="C283:G283"/>
    <mergeCell ref="C285:G285"/>
    <mergeCell ref="C286:G286"/>
    <mergeCell ref="C287:G287"/>
    <mergeCell ref="C288:G288"/>
    <mergeCell ref="C289:G289"/>
    <mergeCell ref="C273:G273"/>
    <mergeCell ref="C275:G275"/>
    <mergeCell ref="C277:G277"/>
    <mergeCell ref="C278:G278"/>
    <mergeCell ref="C279:G279"/>
    <mergeCell ref="C280:G280"/>
    <mergeCell ref="C260:G260"/>
    <mergeCell ref="C261:G261"/>
    <mergeCell ref="C268:G268"/>
    <mergeCell ref="C270:G270"/>
    <mergeCell ref="C271:G271"/>
    <mergeCell ref="C272:G272"/>
    <mergeCell ref="C250:G250"/>
    <mergeCell ref="C251:G251"/>
    <mergeCell ref="C252:G252"/>
    <mergeCell ref="C256:G256"/>
    <mergeCell ref="C258:G258"/>
    <mergeCell ref="C259:G259"/>
    <mergeCell ref="C242:G242"/>
    <mergeCell ref="C243:G243"/>
    <mergeCell ref="C244:G244"/>
    <mergeCell ref="C245:G245"/>
    <mergeCell ref="C247:G247"/>
    <mergeCell ref="C249:G249"/>
    <mergeCell ref="C234:G234"/>
    <mergeCell ref="C235:G235"/>
    <mergeCell ref="C237:G237"/>
    <mergeCell ref="C239:G239"/>
    <mergeCell ref="C240:G240"/>
    <mergeCell ref="C241:G241"/>
    <mergeCell ref="C227:G227"/>
    <mergeCell ref="C229:G229"/>
    <mergeCell ref="C230:G230"/>
    <mergeCell ref="C231:G231"/>
    <mergeCell ref="C232:G232"/>
    <mergeCell ref="C233:G233"/>
    <mergeCell ref="C220:G220"/>
    <mergeCell ref="C221:G221"/>
    <mergeCell ref="C222:G222"/>
    <mergeCell ref="C223:G223"/>
    <mergeCell ref="C224:G224"/>
    <mergeCell ref="C225:G225"/>
    <mergeCell ref="C212:G212"/>
    <mergeCell ref="C213:G213"/>
    <mergeCell ref="C215:G215"/>
    <mergeCell ref="C217:G217"/>
    <mergeCell ref="C218:G218"/>
    <mergeCell ref="C219:G219"/>
    <mergeCell ref="C204:G204"/>
    <mergeCell ref="C207:G207"/>
    <mergeCell ref="C208:G208"/>
    <mergeCell ref="C209:G209"/>
    <mergeCell ref="C210:G210"/>
    <mergeCell ref="C211:G211"/>
    <mergeCell ref="C197:G197"/>
    <mergeCell ref="C198:G198"/>
    <mergeCell ref="C199:G199"/>
    <mergeCell ref="C200:G200"/>
    <mergeCell ref="C201:G201"/>
    <mergeCell ref="C202:G202"/>
    <mergeCell ref="C191:G191"/>
    <mergeCell ref="C192:G192"/>
    <mergeCell ref="C193:G193"/>
    <mergeCell ref="C194:G194"/>
    <mergeCell ref="C195:G195"/>
    <mergeCell ref="C196:G196"/>
    <mergeCell ref="C183:G183"/>
    <mergeCell ref="C186:G186"/>
    <mergeCell ref="C187:G187"/>
    <mergeCell ref="C188:G188"/>
    <mergeCell ref="C189:G189"/>
    <mergeCell ref="C190:G190"/>
    <mergeCell ref="C176:G176"/>
    <mergeCell ref="C177:G177"/>
    <mergeCell ref="C178:G178"/>
    <mergeCell ref="C179:G179"/>
    <mergeCell ref="C180:G180"/>
    <mergeCell ref="C181:G181"/>
    <mergeCell ref="C167:G167"/>
    <mergeCell ref="C169:G169"/>
    <mergeCell ref="C171:G171"/>
    <mergeCell ref="C173:G173"/>
    <mergeCell ref="C174:G174"/>
    <mergeCell ref="C175:G175"/>
    <mergeCell ref="C146:G146"/>
    <mergeCell ref="C148:G148"/>
    <mergeCell ref="C150:G150"/>
    <mergeCell ref="C152:G152"/>
    <mergeCell ref="C154:G154"/>
    <mergeCell ref="C157:G157"/>
    <mergeCell ref="C129:G129"/>
    <mergeCell ref="C131:G131"/>
    <mergeCell ref="C133:G133"/>
    <mergeCell ref="C142:G142"/>
    <mergeCell ref="C144:G144"/>
    <mergeCell ref="C145:G145"/>
    <mergeCell ref="C123:G123"/>
    <mergeCell ref="C124:G124"/>
    <mergeCell ref="C125:G125"/>
    <mergeCell ref="C126:G126"/>
    <mergeCell ref="C127:G127"/>
    <mergeCell ref="C128:G128"/>
    <mergeCell ref="C117:G117"/>
    <mergeCell ref="C118:G118"/>
    <mergeCell ref="C119:G119"/>
    <mergeCell ref="C120:G120"/>
    <mergeCell ref="C121:G121"/>
    <mergeCell ref="C122:G122"/>
    <mergeCell ref="C109:G109"/>
    <mergeCell ref="C110:G110"/>
    <mergeCell ref="C111:G111"/>
    <mergeCell ref="C112:G112"/>
    <mergeCell ref="C114:G114"/>
    <mergeCell ref="C116:G116"/>
    <mergeCell ref="C103:G103"/>
    <mergeCell ref="C104:G104"/>
    <mergeCell ref="C105:G105"/>
    <mergeCell ref="C106:G106"/>
    <mergeCell ref="C107:G107"/>
    <mergeCell ref="C108:G108"/>
    <mergeCell ref="C97:G97"/>
    <mergeCell ref="C98:G98"/>
    <mergeCell ref="C99:G99"/>
    <mergeCell ref="C100:G100"/>
    <mergeCell ref="C101:G101"/>
    <mergeCell ref="C102:G102"/>
    <mergeCell ref="C88:G88"/>
    <mergeCell ref="C89:G89"/>
    <mergeCell ref="C92:G92"/>
    <mergeCell ref="C94:G94"/>
    <mergeCell ref="C95:G95"/>
    <mergeCell ref="C96:G96"/>
    <mergeCell ref="C77:G77"/>
    <mergeCell ref="C79:G79"/>
    <mergeCell ref="C81:G81"/>
    <mergeCell ref="C83:G83"/>
    <mergeCell ref="C84:G84"/>
    <mergeCell ref="C86:G86"/>
    <mergeCell ref="C55:G55"/>
    <mergeCell ref="C61:G61"/>
    <mergeCell ref="C63:G63"/>
    <mergeCell ref="C64:G64"/>
    <mergeCell ref="C66:G66"/>
    <mergeCell ref="C68:G68"/>
    <mergeCell ref="C43:G43"/>
    <mergeCell ref="C44:G44"/>
    <mergeCell ref="C45:G45"/>
    <mergeCell ref="C46:G46"/>
    <mergeCell ref="C52:G52"/>
    <mergeCell ref="C54:G54"/>
    <mergeCell ref="C37:G37"/>
    <mergeCell ref="C38:G38"/>
    <mergeCell ref="C39:G39"/>
    <mergeCell ref="C40:G40"/>
    <mergeCell ref="C41:G41"/>
    <mergeCell ref="C42:G42"/>
    <mergeCell ref="C31:G31"/>
    <mergeCell ref="C32:G32"/>
    <mergeCell ref="C33:G33"/>
    <mergeCell ref="C34:G34"/>
    <mergeCell ref="C35:G35"/>
    <mergeCell ref="C36:G36"/>
    <mergeCell ref="C25:G25"/>
    <mergeCell ref="C26:G26"/>
    <mergeCell ref="C27:G27"/>
    <mergeCell ref="C28:G28"/>
    <mergeCell ref="C29:G29"/>
    <mergeCell ref="C30:G30"/>
    <mergeCell ref="C12:G12"/>
    <mergeCell ref="C14:G14"/>
    <mergeCell ref="C17:G17"/>
    <mergeCell ref="C19:G19"/>
    <mergeCell ref="C20:G20"/>
    <mergeCell ref="C23:G23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7828E-158B-4CC9-9F30-D43C8DA732F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51</v>
      </c>
      <c r="C3" s="199" t="s">
        <v>52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53</v>
      </c>
      <c r="C4" s="202" t="s">
        <v>54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SUMIF(AG9:AG30,"&lt;&gt;NOR",G9:G30)</f>
        <v>0</v>
      </c>
      <c r="H8" s="231"/>
      <c r="I8" s="231">
        <f>SUM(I9:I30)</f>
        <v>0</v>
      </c>
      <c r="J8" s="231"/>
      <c r="K8" s="231">
        <f>SUM(K9:K30)</f>
        <v>0</v>
      </c>
      <c r="L8" s="231"/>
      <c r="M8" s="231">
        <f>SUM(M9:M30)</f>
        <v>0</v>
      </c>
      <c r="N8" s="230"/>
      <c r="O8" s="230">
        <f>SUM(O9:O30)</f>
        <v>869.74</v>
      </c>
      <c r="P8" s="230"/>
      <c r="Q8" s="230">
        <f>SUM(Q9:Q30)</f>
        <v>0</v>
      </c>
      <c r="R8" s="231"/>
      <c r="S8" s="231"/>
      <c r="T8" s="232"/>
      <c r="U8" s="226"/>
      <c r="V8" s="226">
        <f>SUM(V9:V30)</f>
        <v>0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475</v>
      </c>
      <c r="C9" s="246" t="s">
        <v>476</v>
      </c>
      <c r="D9" s="236" t="s">
        <v>249</v>
      </c>
      <c r="E9" s="237">
        <v>480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477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478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479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49" t="s">
        <v>480</v>
      </c>
      <c r="D10" s="224"/>
      <c r="E10" s="225">
        <v>480</v>
      </c>
      <c r="F10" s="220"/>
      <c r="G10" s="220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192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3">
      <c r="A11" s="217"/>
      <c r="B11" s="218"/>
      <c r="C11" s="250"/>
      <c r="D11" s="243"/>
      <c r="E11" s="243"/>
      <c r="F11" s="243"/>
      <c r="G11" s="243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3">
      <c r="A12" s="234">
        <v>2</v>
      </c>
      <c r="B12" s="235" t="s">
        <v>481</v>
      </c>
      <c r="C12" s="246" t="s">
        <v>482</v>
      </c>
      <c r="D12" s="236" t="s">
        <v>294</v>
      </c>
      <c r="E12" s="237">
        <v>1350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7">
        <v>9.8999999999999999E-4</v>
      </c>
      <c r="O12" s="237">
        <f>ROUND(E12*N12,2)</f>
        <v>1.34</v>
      </c>
      <c r="P12" s="237">
        <v>0</v>
      </c>
      <c r="Q12" s="237">
        <f>ROUND(E12*P12,2)</f>
        <v>0</v>
      </c>
      <c r="R12" s="239"/>
      <c r="S12" s="239" t="s">
        <v>477</v>
      </c>
      <c r="T12" s="240" t="s">
        <v>250</v>
      </c>
      <c r="U12" s="220">
        <v>0</v>
      </c>
      <c r="V12" s="220">
        <f>ROUND(E12*U12,2)</f>
        <v>0</v>
      </c>
      <c r="W12" s="220"/>
      <c r="X12" s="220" t="s">
        <v>478</v>
      </c>
      <c r="Y12" s="220" t="s">
        <v>185</v>
      </c>
      <c r="Z12" s="210"/>
      <c r="AA12" s="210"/>
      <c r="AB12" s="210"/>
      <c r="AC12" s="210"/>
      <c r="AD12" s="210"/>
      <c r="AE12" s="210"/>
      <c r="AF12" s="210"/>
      <c r="AG12" s="210" t="s">
        <v>479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3">
      <c r="A13" s="217"/>
      <c r="B13" s="218"/>
      <c r="C13" s="249" t="s">
        <v>483</v>
      </c>
      <c r="D13" s="224"/>
      <c r="E13" s="225">
        <v>1350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192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0"/>
      <c r="D14" s="243"/>
      <c r="E14" s="243"/>
      <c r="F14" s="243"/>
      <c r="G14" s="243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3">
      <c r="A15" s="234">
        <v>3</v>
      </c>
      <c r="B15" s="235" t="s">
        <v>484</v>
      </c>
      <c r="C15" s="246" t="s">
        <v>485</v>
      </c>
      <c r="D15" s="236" t="s">
        <v>294</v>
      </c>
      <c r="E15" s="237">
        <v>1350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477</v>
      </c>
      <c r="T15" s="240" t="s">
        <v>250</v>
      </c>
      <c r="U15" s="220">
        <v>0</v>
      </c>
      <c r="V15" s="220">
        <f>ROUND(E15*U15,2)</f>
        <v>0</v>
      </c>
      <c r="W15" s="220"/>
      <c r="X15" s="220" t="s">
        <v>478</v>
      </c>
      <c r="Y15" s="220" t="s">
        <v>185</v>
      </c>
      <c r="Z15" s="210"/>
      <c r="AA15" s="210"/>
      <c r="AB15" s="210"/>
      <c r="AC15" s="210"/>
      <c r="AD15" s="210"/>
      <c r="AE15" s="210"/>
      <c r="AF15" s="210"/>
      <c r="AG15" s="210" t="s">
        <v>479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49" t="s">
        <v>483</v>
      </c>
      <c r="D16" s="224"/>
      <c r="E16" s="225">
        <v>1350</v>
      </c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3">
      <c r="A17" s="217"/>
      <c r="B17" s="218"/>
      <c r="C17" s="250"/>
      <c r="D17" s="243"/>
      <c r="E17" s="243"/>
      <c r="F17" s="243"/>
      <c r="G17" s="243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3">
      <c r="A18" s="234">
        <v>4</v>
      </c>
      <c r="B18" s="235" t="s">
        <v>486</v>
      </c>
      <c r="C18" s="246" t="s">
        <v>487</v>
      </c>
      <c r="D18" s="236" t="s">
        <v>249</v>
      </c>
      <c r="E18" s="237">
        <v>240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9"/>
      <c r="S18" s="239" t="s">
        <v>477</v>
      </c>
      <c r="T18" s="240" t="s">
        <v>250</v>
      </c>
      <c r="U18" s="220">
        <v>0</v>
      </c>
      <c r="V18" s="220">
        <f>ROUND(E18*U18,2)</f>
        <v>0</v>
      </c>
      <c r="W18" s="220"/>
      <c r="X18" s="220" t="s">
        <v>478</v>
      </c>
      <c r="Y18" s="220" t="s">
        <v>185</v>
      </c>
      <c r="Z18" s="210"/>
      <c r="AA18" s="210"/>
      <c r="AB18" s="210"/>
      <c r="AC18" s="210"/>
      <c r="AD18" s="210"/>
      <c r="AE18" s="210"/>
      <c r="AF18" s="210"/>
      <c r="AG18" s="210" t="s">
        <v>488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9" t="s">
        <v>489</v>
      </c>
      <c r="D19" s="224"/>
      <c r="E19" s="225">
        <v>240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0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5</v>
      </c>
      <c r="B21" s="235" t="s">
        <v>490</v>
      </c>
      <c r="C21" s="246" t="s">
        <v>491</v>
      </c>
      <c r="D21" s="236" t="s">
        <v>249</v>
      </c>
      <c r="E21" s="237">
        <v>390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/>
      <c r="S21" s="239" t="s">
        <v>477</v>
      </c>
      <c r="T21" s="240" t="s">
        <v>250</v>
      </c>
      <c r="U21" s="220">
        <v>0</v>
      </c>
      <c r="V21" s="220">
        <f>ROUND(E21*U21,2)</f>
        <v>0</v>
      </c>
      <c r="W21" s="220"/>
      <c r="X21" s="220" t="s">
        <v>478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488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49" t="s">
        <v>492</v>
      </c>
      <c r="D22" s="224"/>
      <c r="E22" s="225">
        <v>390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50"/>
      <c r="D23" s="243"/>
      <c r="E23" s="243"/>
      <c r="F23" s="243"/>
      <c r="G23" s="243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3">
      <c r="A24" s="234">
        <v>6</v>
      </c>
      <c r="B24" s="235" t="s">
        <v>493</v>
      </c>
      <c r="C24" s="246" t="s">
        <v>494</v>
      </c>
      <c r="D24" s="236" t="s">
        <v>249</v>
      </c>
      <c r="E24" s="237">
        <v>90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477</v>
      </c>
      <c r="T24" s="240" t="s">
        <v>250</v>
      </c>
      <c r="U24" s="220">
        <v>0</v>
      </c>
      <c r="V24" s="220">
        <f>ROUND(E24*U24,2)</f>
        <v>0</v>
      </c>
      <c r="W24" s="220"/>
      <c r="X24" s="220" t="s">
        <v>478</v>
      </c>
      <c r="Y24" s="220" t="s">
        <v>185</v>
      </c>
      <c r="Z24" s="210"/>
      <c r="AA24" s="210"/>
      <c r="AB24" s="210"/>
      <c r="AC24" s="210"/>
      <c r="AD24" s="210"/>
      <c r="AE24" s="210"/>
      <c r="AF24" s="210"/>
      <c r="AG24" s="210" t="s">
        <v>488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3">
      <c r="A25" s="217"/>
      <c r="B25" s="218"/>
      <c r="C25" s="249" t="s">
        <v>495</v>
      </c>
      <c r="D25" s="224"/>
      <c r="E25" s="225">
        <v>90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192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0"/>
      <c r="D26" s="243"/>
      <c r="E26" s="243"/>
      <c r="F26" s="243"/>
      <c r="G26" s="243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3">
      <c r="A27" s="234">
        <v>7</v>
      </c>
      <c r="B27" s="235" t="s">
        <v>496</v>
      </c>
      <c r="C27" s="246" t="s">
        <v>497</v>
      </c>
      <c r="D27" s="236" t="s">
        <v>498</v>
      </c>
      <c r="E27" s="237">
        <v>868.4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1</v>
      </c>
      <c r="O27" s="237">
        <f>ROUND(E27*N27,2)</f>
        <v>868.4</v>
      </c>
      <c r="P27" s="237">
        <v>0</v>
      </c>
      <c r="Q27" s="237">
        <f>ROUND(E27*P27,2)</f>
        <v>0</v>
      </c>
      <c r="R27" s="239" t="s">
        <v>499</v>
      </c>
      <c r="S27" s="239" t="s">
        <v>477</v>
      </c>
      <c r="T27" s="240" t="s">
        <v>250</v>
      </c>
      <c r="U27" s="220">
        <v>0</v>
      </c>
      <c r="V27" s="220">
        <f>ROUND(E27*U27,2)</f>
        <v>0</v>
      </c>
      <c r="W27" s="220"/>
      <c r="X27" s="220" t="s">
        <v>500</v>
      </c>
      <c r="Y27" s="220" t="s">
        <v>185</v>
      </c>
      <c r="Z27" s="210"/>
      <c r="AA27" s="210"/>
      <c r="AB27" s="210"/>
      <c r="AC27" s="210"/>
      <c r="AD27" s="210"/>
      <c r="AE27" s="210"/>
      <c r="AF27" s="210"/>
      <c r="AG27" s="210" t="s">
        <v>501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49" t="s">
        <v>502</v>
      </c>
      <c r="D28" s="224"/>
      <c r="E28" s="225">
        <v>217.1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192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3">
      <c r="A29" s="217"/>
      <c r="B29" s="218"/>
      <c r="C29" s="249" t="s">
        <v>503</v>
      </c>
      <c r="D29" s="224"/>
      <c r="E29" s="225">
        <v>651.29999999999995</v>
      </c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192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3">
      <c r="A30" s="217"/>
      <c r="B30" s="218"/>
      <c r="C30" s="250"/>
      <c r="D30" s="243"/>
      <c r="E30" s="243"/>
      <c r="F30" s="243"/>
      <c r="G30" s="243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193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3">
      <c r="A31" s="227" t="s">
        <v>177</v>
      </c>
      <c r="B31" s="228" t="s">
        <v>117</v>
      </c>
      <c r="C31" s="245" t="s">
        <v>118</v>
      </c>
      <c r="D31" s="229"/>
      <c r="E31" s="230"/>
      <c r="F31" s="231"/>
      <c r="G31" s="231">
        <f>SUMIF(AG32:AG34,"&lt;&gt;NOR",G32:G34)</f>
        <v>0</v>
      </c>
      <c r="H31" s="231"/>
      <c r="I31" s="231">
        <f>SUM(I32:I34)</f>
        <v>0</v>
      </c>
      <c r="J31" s="231"/>
      <c r="K31" s="231">
        <f>SUM(K32:K34)</f>
        <v>0</v>
      </c>
      <c r="L31" s="231"/>
      <c r="M31" s="231">
        <f>SUM(M32:M34)</f>
        <v>0</v>
      </c>
      <c r="N31" s="230"/>
      <c r="O31" s="230">
        <f>SUM(O32:O34)</f>
        <v>33.97</v>
      </c>
      <c r="P31" s="230"/>
      <c r="Q31" s="230">
        <f>SUM(Q32:Q34)</f>
        <v>0</v>
      </c>
      <c r="R31" s="231"/>
      <c r="S31" s="231"/>
      <c r="T31" s="232"/>
      <c r="U31" s="226"/>
      <c r="V31" s="226">
        <f>SUM(V32:V34)</f>
        <v>0</v>
      </c>
      <c r="W31" s="226"/>
      <c r="X31" s="226"/>
      <c r="Y31" s="226"/>
      <c r="AG31" t="s">
        <v>178</v>
      </c>
    </row>
    <row r="32" spans="1:60" outlineLevel="1" x14ac:dyDescent="0.3">
      <c r="A32" s="234">
        <v>8</v>
      </c>
      <c r="B32" s="235" t="s">
        <v>504</v>
      </c>
      <c r="C32" s="246" t="s">
        <v>505</v>
      </c>
      <c r="D32" s="236" t="s">
        <v>249</v>
      </c>
      <c r="E32" s="237">
        <v>30</v>
      </c>
      <c r="F32" s="238"/>
      <c r="G32" s="239">
        <f>ROUND(E32*F32,2)</f>
        <v>0</v>
      </c>
      <c r="H32" s="238"/>
      <c r="I32" s="239">
        <f>ROUND(E32*H32,2)</f>
        <v>0</v>
      </c>
      <c r="J32" s="238"/>
      <c r="K32" s="239">
        <f>ROUND(E32*J32,2)</f>
        <v>0</v>
      </c>
      <c r="L32" s="239">
        <v>21</v>
      </c>
      <c r="M32" s="239">
        <f>G32*(1+L32/100)</f>
        <v>0</v>
      </c>
      <c r="N32" s="237">
        <v>1.1322000000000001</v>
      </c>
      <c r="O32" s="237">
        <f>ROUND(E32*N32,2)</f>
        <v>33.97</v>
      </c>
      <c r="P32" s="237">
        <v>0</v>
      </c>
      <c r="Q32" s="237">
        <f>ROUND(E32*P32,2)</f>
        <v>0</v>
      </c>
      <c r="R32" s="239"/>
      <c r="S32" s="239" t="s">
        <v>477</v>
      </c>
      <c r="T32" s="240" t="s">
        <v>250</v>
      </c>
      <c r="U32" s="220">
        <v>0</v>
      </c>
      <c r="V32" s="220">
        <f>ROUND(E32*U32,2)</f>
        <v>0</v>
      </c>
      <c r="W32" s="220"/>
      <c r="X32" s="220" t="s">
        <v>478</v>
      </c>
      <c r="Y32" s="220" t="s">
        <v>185</v>
      </c>
      <c r="Z32" s="210"/>
      <c r="AA32" s="210"/>
      <c r="AB32" s="210"/>
      <c r="AC32" s="210"/>
      <c r="AD32" s="210"/>
      <c r="AE32" s="210"/>
      <c r="AF32" s="210"/>
      <c r="AG32" s="210" t="s">
        <v>488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3">
      <c r="A33" s="217"/>
      <c r="B33" s="218"/>
      <c r="C33" s="249" t="s">
        <v>506</v>
      </c>
      <c r="D33" s="224"/>
      <c r="E33" s="225">
        <v>30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192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3">
      <c r="A34" s="217"/>
      <c r="B34" s="218"/>
      <c r="C34" s="250"/>
      <c r="D34" s="243"/>
      <c r="E34" s="243"/>
      <c r="F34" s="243"/>
      <c r="G34" s="243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193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3">
      <c r="A35" s="227" t="s">
        <v>177</v>
      </c>
      <c r="B35" s="228" t="s">
        <v>124</v>
      </c>
      <c r="C35" s="245" t="s">
        <v>125</v>
      </c>
      <c r="D35" s="229"/>
      <c r="E35" s="230"/>
      <c r="F35" s="231"/>
      <c r="G35" s="231">
        <f>SUMIF(AG36:AG111,"&lt;&gt;NOR",G36:G111)</f>
        <v>0</v>
      </c>
      <c r="H35" s="231"/>
      <c r="I35" s="231">
        <f>SUM(I36:I111)</f>
        <v>0</v>
      </c>
      <c r="J35" s="231"/>
      <c r="K35" s="231">
        <f>SUM(K36:K111)</f>
        <v>0</v>
      </c>
      <c r="L35" s="231"/>
      <c r="M35" s="231">
        <f>SUM(M36:M111)</f>
        <v>0</v>
      </c>
      <c r="N35" s="230"/>
      <c r="O35" s="230">
        <f>SUM(O36:O111)</f>
        <v>5.8699999999999992</v>
      </c>
      <c r="P35" s="230"/>
      <c r="Q35" s="230">
        <f>SUM(Q36:Q111)</f>
        <v>0</v>
      </c>
      <c r="R35" s="231"/>
      <c r="S35" s="231"/>
      <c r="T35" s="232"/>
      <c r="U35" s="226"/>
      <c r="V35" s="226">
        <f>SUM(V36:V111)</f>
        <v>0</v>
      </c>
      <c r="W35" s="226"/>
      <c r="X35" s="226"/>
      <c r="Y35" s="226"/>
      <c r="AG35" t="s">
        <v>178</v>
      </c>
    </row>
    <row r="36" spans="1:60" outlineLevel="1" x14ac:dyDescent="0.3">
      <c r="A36" s="234">
        <v>9</v>
      </c>
      <c r="B36" s="235" t="s">
        <v>507</v>
      </c>
      <c r="C36" s="246" t="s">
        <v>508</v>
      </c>
      <c r="D36" s="236" t="s">
        <v>435</v>
      </c>
      <c r="E36" s="237">
        <v>2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21</v>
      </c>
      <c r="M36" s="239">
        <f>G36*(1+L36/100)</f>
        <v>0</v>
      </c>
      <c r="N36" s="237">
        <v>2.2000000000000001E-4</v>
      </c>
      <c r="O36" s="237">
        <f>ROUND(E36*N36,2)</f>
        <v>0</v>
      </c>
      <c r="P36" s="237">
        <v>0</v>
      </c>
      <c r="Q36" s="237">
        <f>ROUND(E36*P36,2)</f>
        <v>0</v>
      </c>
      <c r="R36" s="239"/>
      <c r="S36" s="239" t="s">
        <v>477</v>
      </c>
      <c r="T36" s="240" t="s">
        <v>250</v>
      </c>
      <c r="U36" s="220">
        <v>0</v>
      </c>
      <c r="V36" s="220">
        <f>ROUND(E36*U36,2)</f>
        <v>0</v>
      </c>
      <c r="W36" s="220"/>
      <c r="X36" s="220" t="s">
        <v>478</v>
      </c>
      <c r="Y36" s="220" t="s">
        <v>185</v>
      </c>
      <c r="Z36" s="210"/>
      <c r="AA36" s="210"/>
      <c r="AB36" s="210"/>
      <c r="AC36" s="210"/>
      <c r="AD36" s="210"/>
      <c r="AE36" s="210"/>
      <c r="AF36" s="210"/>
      <c r="AG36" s="210" t="s">
        <v>479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3">
      <c r="A37" s="217"/>
      <c r="B37" s="218"/>
      <c r="C37" s="255"/>
      <c r="D37" s="254"/>
      <c r="E37" s="254"/>
      <c r="F37" s="254"/>
      <c r="G37" s="254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193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3">
      <c r="A38" s="234">
        <v>10</v>
      </c>
      <c r="B38" s="235" t="s">
        <v>509</v>
      </c>
      <c r="C38" s="246" t="s">
        <v>510</v>
      </c>
      <c r="D38" s="236" t="s">
        <v>435</v>
      </c>
      <c r="E38" s="237">
        <v>6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3.2000000000000003E-4</v>
      </c>
      <c r="O38" s="237">
        <f>ROUND(E38*N38,2)</f>
        <v>0</v>
      </c>
      <c r="P38" s="237">
        <v>0</v>
      </c>
      <c r="Q38" s="237">
        <f>ROUND(E38*P38,2)</f>
        <v>0</v>
      </c>
      <c r="R38" s="239"/>
      <c r="S38" s="239" t="s">
        <v>477</v>
      </c>
      <c r="T38" s="240" t="s">
        <v>250</v>
      </c>
      <c r="U38" s="220">
        <v>0</v>
      </c>
      <c r="V38" s="220">
        <f>ROUND(E38*U38,2)</f>
        <v>0</v>
      </c>
      <c r="W38" s="220"/>
      <c r="X38" s="220" t="s">
        <v>478</v>
      </c>
      <c r="Y38" s="220" t="s">
        <v>185</v>
      </c>
      <c r="Z38" s="210"/>
      <c r="AA38" s="210"/>
      <c r="AB38" s="210"/>
      <c r="AC38" s="210"/>
      <c r="AD38" s="210"/>
      <c r="AE38" s="210"/>
      <c r="AF38" s="210"/>
      <c r="AG38" s="210" t="s">
        <v>479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3">
      <c r="A39" s="217"/>
      <c r="B39" s="218"/>
      <c r="C39" s="255"/>
      <c r="D39" s="254"/>
      <c r="E39" s="254"/>
      <c r="F39" s="254"/>
      <c r="G39" s="254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193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3">
      <c r="A40" s="234">
        <v>11</v>
      </c>
      <c r="B40" s="235" t="s">
        <v>511</v>
      </c>
      <c r="C40" s="246" t="s">
        <v>512</v>
      </c>
      <c r="D40" s="236" t="s">
        <v>327</v>
      </c>
      <c r="E40" s="237">
        <v>375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7">
        <v>0</v>
      </c>
      <c r="O40" s="237">
        <f>ROUND(E40*N40,2)</f>
        <v>0</v>
      </c>
      <c r="P40" s="237">
        <v>0</v>
      </c>
      <c r="Q40" s="237">
        <f>ROUND(E40*P40,2)</f>
        <v>0</v>
      </c>
      <c r="R40" s="239"/>
      <c r="S40" s="239" t="s">
        <v>477</v>
      </c>
      <c r="T40" s="240" t="s">
        <v>250</v>
      </c>
      <c r="U40" s="220">
        <v>0</v>
      </c>
      <c r="V40" s="220">
        <f>ROUND(E40*U40,2)</f>
        <v>0</v>
      </c>
      <c r="W40" s="220"/>
      <c r="X40" s="220" t="s">
        <v>478</v>
      </c>
      <c r="Y40" s="220" t="s">
        <v>185</v>
      </c>
      <c r="Z40" s="210"/>
      <c r="AA40" s="210"/>
      <c r="AB40" s="210"/>
      <c r="AC40" s="210"/>
      <c r="AD40" s="210"/>
      <c r="AE40" s="210"/>
      <c r="AF40" s="210"/>
      <c r="AG40" s="210" t="s">
        <v>479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3">
      <c r="A41" s="217"/>
      <c r="B41" s="218"/>
      <c r="C41" s="249" t="s">
        <v>513</v>
      </c>
      <c r="D41" s="224"/>
      <c r="E41" s="225">
        <v>375</v>
      </c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192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3">
      <c r="A42" s="217"/>
      <c r="B42" s="218"/>
      <c r="C42" s="250"/>
      <c r="D42" s="243"/>
      <c r="E42" s="243"/>
      <c r="F42" s="243"/>
      <c r="G42" s="243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193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3">
      <c r="A43" s="234">
        <v>12</v>
      </c>
      <c r="B43" s="235" t="s">
        <v>514</v>
      </c>
      <c r="C43" s="246" t="s">
        <v>515</v>
      </c>
      <c r="D43" s="236" t="s">
        <v>435</v>
      </c>
      <c r="E43" s="237">
        <v>3</v>
      </c>
      <c r="F43" s="238"/>
      <c r="G43" s="239">
        <f>ROUND(E43*F43,2)</f>
        <v>0</v>
      </c>
      <c r="H43" s="238"/>
      <c r="I43" s="239">
        <f>ROUND(E43*H43,2)</f>
        <v>0</v>
      </c>
      <c r="J43" s="238"/>
      <c r="K43" s="239">
        <f>ROUND(E43*J43,2)</f>
        <v>0</v>
      </c>
      <c r="L43" s="239">
        <v>21</v>
      </c>
      <c r="M43" s="239">
        <f>G43*(1+L43/100)</f>
        <v>0</v>
      </c>
      <c r="N43" s="237">
        <v>2.2000000000000001E-4</v>
      </c>
      <c r="O43" s="237">
        <f>ROUND(E43*N43,2)</f>
        <v>0</v>
      </c>
      <c r="P43" s="237">
        <v>0</v>
      </c>
      <c r="Q43" s="237">
        <f>ROUND(E43*P43,2)</f>
        <v>0</v>
      </c>
      <c r="R43" s="239"/>
      <c r="S43" s="239" t="s">
        <v>477</v>
      </c>
      <c r="T43" s="240" t="s">
        <v>250</v>
      </c>
      <c r="U43" s="220">
        <v>0</v>
      </c>
      <c r="V43" s="220">
        <f>ROUND(E43*U43,2)</f>
        <v>0</v>
      </c>
      <c r="W43" s="220"/>
      <c r="X43" s="220" t="s">
        <v>478</v>
      </c>
      <c r="Y43" s="220" t="s">
        <v>185</v>
      </c>
      <c r="Z43" s="210"/>
      <c r="AA43" s="210"/>
      <c r="AB43" s="210"/>
      <c r="AC43" s="210"/>
      <c r="AD43" s="210"/>
      <c r="AE43" s="210"/>
      <c r="AF43" s="210"/>
      <c r="AG43" s="210" t="s">
        <v>479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3">
      <c r="A44" s="217"/>
      <c r="B44" s="218"/>
      <c r="C44" s="255"/>
      <c r="D44" s="254"/>
      <c r="E44" s="254"/>
      <c r="F44" s="254"/>
      <c r="G44" s="254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193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3">
      <c r="A45" s="234">
        <v>13</v>
      </c>
      <c r="B45" s="235" t="s">
        <v>516</v>
      </c>
      <c r="C45" s="246" t="s">
        <v>517</v>
      </c>
      <c r="D45" s="236" t="s">
        <v>435</v>
      </c>
      <c r="E45" s="237">
        <v>2</v>
      </c>
      <c r="F45" s="238"/>
      <c r="G45" s="239">
        <f>ROUND(E45*F45,2)</f>
        <v>0</v>
      </c>
      <c r="H45" s="238"/>
      <c r="I45" s="239">
        <f>ROUND(E45*H45,2)</f>
        <v>0</v>
      </c>
      <c r="J45" s="238"/>
      <c r="K45" s="239">
        <f>ROUND(E45*J45,2)</f>
        <v>0</v>
      </c>
      <c r="L45" s="239">
        <v>21</v>
      </c>
      <c r="M45" s="239">
        <f>G45*(1+L45/100)</f>
        <v>0</v>
      </c>
      <c r="N45" s="237">
        <v>1.1E-4</v>
      </c>
      <c r="O45" s="237">
        <f>ROUND(E45*N45,2)</f>
        <v>0</v>
      </c>
      <c r="P45" s="237">
        <v>0</v>
      </c>
      <c r="Q45" s="237">
        <f>ROUND(E45*P45,2)</f>
        <v>0</v>
      </c>
      <c r="R45" s="239"/>
      <c r="S45" s="239" t="s">
        <v>477</v>
      </c>
      <c r="T45" s="240" t="s">
        <v>250</v>
      </c>
      <c r="U45" s="220">
        <v>0</v>
      </c>
      <c r="V45" s="220">
        <f>ROUND(E45*U45,2)</f>
        <v>0</v>
      </c>
      <c r="W45" s="220"/>
      <c r="X45" s="220" t="s">
        <v>478</v>
      </c>
      <c r="Y45" s="220" t="s">
        <v>185</v>
      </c>
      <c r="Z45" s="210"/>
      <c r="AA45" s="210"/>
      <c r="AB45" s="210"/>
      <c r="AC45" s="210"/>
      <c r="AD45" s="210"/>
      <c r="AE45" s="210"/>
      <c r="AF45" s="210"/>
      <c r="AG45" s="210" t="s">
        <v>479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3">
      <c r="A46" s="217"/>
      <c r="B46" s="218"/>
      <c r="C46" s="255"/>
      <c r="D46" s="254"/>
      <c r="E46" s="254"/>
      <c r="F46" s="254"/>
      <c r="G46" s="254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193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3">
      <c r="A47" s="234">
        <v>14</v>
      </c>
      <c r="B47" s="235" t="s">
        <v>518</v>
      </c>
      <c r="C47" s="246" t="s">
        <v>519</v>
      </c>
      <c r="D47" s="236" t="s">
        <v>435</v>
      </c>
      <c r="E47" s="237">
        <v>26</v>
      </c>
      <c r="F47" s="238"/>
      <c r="G47" s="239">
        <f>ROUND(E47*F47,2)</f>
        <v>0</v>
      </c>
      <c r="H47" s="238"/>
      <c r="I47" s="239">
        <f>ROUND(E47*H47,2)</f>
        <v>0</v>
      </c>
      <c r="J47" s="238"/>
      <c r="K47" s="239">
        <f>ROUND(E47*J47,2)</f>
        <v>0</v>
      </c>
      <c r="L47" s="239">
        <v>21</v>
      </c>
      <c r="M47" s="239">
        <f>G47*(1+L47/100)</f>
        <v>0</v>
      </c>
      <c r="N47" s="237">
        <v>0</v>
      </c>
      <c r="O47" s="237">
        <f>ROUND(E47*N47,2)</f>
        <v>0</v>
      </c>
      <c r="P47" s="237">
        <v>0</v>
      </c>
      <c r="Q47" s="237">
        <f>ROUND(E47*P47,2)</f>
        <v>0</v>
      </c>
      <c r="R47" s="239"/>
      <c r="S47" s="239" t="s">
        <v>477</v>
      </c>
      <c r="T47" s="240" t="s">
        <v>250</v>
      </c>
      <c r="U47" s="220">
        <v>0</v>
      </c>
      <c r="V47" s="220">
        <f>ROUND(E47*U47,2)</f>
        <v>0</v>
      </c>
      <c r="W47" s="220"/>
      <c r="X47" s="220" t="s">
        <v>478</v>
      </c>
      <c r="Y47" s="220" t="s">
        <v>185</v>
      </c>
      <c r="Z47" s="210"/>
      <c r="AA47" s="210"/>
      <c r="AB47" s="210"/>
      <c r="AC47" s="210"/>
      <c r="AD47" s="210"/>
      <c r="AE47" s="210"/>
      <c r="AF47" s="210"/>
      <c r="AG47" s="210" t="s">
        <v>479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3">
      <c r="A48" s="217"/>
      <c r="B48" s="218"/>
      <c r="C48" s="255"/>
      <c r="D48" s="254"/>
      <c r="E48" s="254"/>
      <c r="F48" s="254"/>
      <c r="G48" s="254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193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3">
      <c r="A49" s="234">
        <v>15</v>
      </c>
      <c r="B49" s="235" t="s">
        <v>520</v>
      </c>
      <c r="C49" s="246" t="s">
        <v>521</v>
      </c>
      <c r="D49" s="236" t="s">
        <v>327</v>
      </c>
      <c r="E49" s="237">
        <v>375</v>
      </c>
      <c r="F49" s="238"/>
      <c r="G49" s="239">
        <f>ROUND(E49*F49,2)</f>
        <v>0</v>
      </c>
      <c r="H49" s="238"/>
      <c r="I49" s="239">
        <f>ROUND(E49*H49,2)</f>
        <v>0</v>
      </c>
      <c r="J49" s="238"/>
      <c r="K49" s="239">
        <f>ROUND(E49*J49,2)</f>
        <v>0</v>
      </c>
      <c r="L49" s="239">
        <v>21</v>
      </c>
      <c r="M49" s="239">
        <f>G49*(1+L49/100)</f>
        <v>0</v>
      </c>
      <c r="N49" s="237">
        <v>0</v>
      </c>
      <c r="O49" s="237">
        <f>ROUND(E49*N49,2)</f>
        <v>0</v>
      </c>
      <c r="P49" s="237">
        <v>0</v>
      </c>
      <c r="Q49" s="237">
        <f>ROUND(E49*P49,2)</f>
        <v>0</v>
      </c>
      <c r="R49" s="239"/>
      <c r="S49" s="239" t="s">
        <v>477</v>
      </c>
      <c r="T49" s="240" t="s">
        <v>250</v>
      </c>
      <c r="U49" s="220">
        <v>0</v>
      </c>
      <c r="V49" s="220">
        <f>ROUND(E49*U49,2)</f>
        <v>0</v>
      </c>
      <c r="W49" s="220"/>
      <c r="X49" s="220" t="s">
        <v>478</v>
      </c>
      <c r="Y49" s="220" t="s">
        <v>185</v>
      </c>
      <c r="Z49" s="210"/>
      <c r="AA49" s="210"/>
      <c r="AB49" s="210"/>
      <c r="AC49" s="210"/>
      <c r="AD49" s="210"/>
      <c r="AE49" s="210"/>
      <c r="AF49" s="210"/>
      <c r="AG49" s="210" t="s">
        <v>488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3">
      <c r="A50" s="217"/>
      <c r="B50" s="218"/>
      <c r="C50" s="255"/>
      <c r="D50" s="254"/>
      <c r="E50" s="254"/>
      <c r="F50" s="254"/>
      <c r="G50" s="254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193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3">
      <c r="A51" s="234">
        <v>16</v>
      </c>
      <c r="B51" s="235" t="s">
        <v>522</v>
      </c>
      <c r="C51" s="246" t="s">
        <v>523</v>
      </c>
      <c r="D51" s="236" t="s">
        <v>327</v>
      </c>
      <c r="E51" s="237">
        <v>375</v>
      </c>
      <c r="F51" s="238"/>
      <c r="G51" s="239">
        <f>ROUND(E51*F51,2)</f>
        <v>0</v>
      </c>
      <c r="H51" s="238"/>
      <c r="I51" s="239">
        <f>ROUND(E51*H51,2)</f>
        <v>0</v>
      </c>
      <c r="J51" s="238"/>
      <c r="K51" s="239">
        <f>ROUND(E51*J51,2)</f>
        <v>0</v>
      </c>
      <c r="L51" s="239">
        <v>21</v>
      </c>
      <c r="M51" s="239">
        <f>G51*(1+L51/100)</f>
        <v>0</v>
      </c>
      <c r="N51" s="237">
        <v>0</v>
      </c>
      <c r="O51" s="237">
        <f>ROUND(E51*N51,2)</f>
        <v>0</v>
      </c>
      <c r="P51" s="237">
        <v>0</v>
      </c>
      <c r="Q51" s="237">
        <f>ROUND(E51*P51,2)</f>
        <v>0</v>
      </c>
      <c r="R51" s="239"/>
      <c r="S51" s="239" t="s">
        <v>477</v>
      </c>
      <c r="T51" s="240" t="s">
        <v>250</v>
      </c>
      <c r="U51" s="220">
        <v>0</v>
      </c>
      <c r="V51" s="220">
        <f>ROUND(E51*U51,2)</f>
        <v>0</v>
      </c>
      <c r="W51" s="220"/>
      <c r="X51" s="220" t="s">
        <v>478</v>
      </c>
      <c r="Y51" s="220" t="s">
        <v>185</v>
      </c>
      <c r="Z51" s="210"/>
      <c r="AA51" s="210"/>
      <c r="AB51" s="210"/>
      <c r="AC51" s="210"/>
      <c r="AD51" s="210"/>
      <c r="AE51" s="210"/>
      <c r="AF51" s="210"/>
      <c r="AG51" s="210" t="s">
        <v>479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3">
      <c r="A52" s="217"/>
      <c r="B52" s="218"/>
      <c r="C52" s="249" t="s">
        <v>513</v>
      </c>
      <c r="D52" s="224"/>
      <c r="E52" s="225">
        <v>375</v>
      </c>
      <c r="F52" s="220"/>
      <c r="G52" s="220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192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3">
      <c r="A53" s="217"/>
      <c r="B53" s="218"/>
      <c r="C53" s="250"/>
      <c r="D53" s="243"/>
      <c r="E53" s="243"/>
      <c r="F53" s="243"/>
      <c r="G53" s="243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193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3">
      <c r="A54" s="234">
        <v>17</v>
      </c>
      <c r="B54" s="235" t="s">
        <v>524</v>
      </c>
      <c r="C54" s="246" t="s">
        <v>525</v>
      </c>
      <c r="D54" s="236" t="s">
        <v>327</v>
      </c>
      <c r="E54" s="237">
        <v>375</v>
      </c>
      <c r="F54" s="238"/>
      <c r="G54" s="239">
        <f>ROUND(E54*F54,2)</f>
        <v>0</v>
      </c>
      <c r="H54" s="238"/>
      <c r="I54" s="239">
        <f>ROUND(E54*H54,2)</f>
        <v>0</v>
      </c>
      <c r="J54" s="238"/>
      <c r="K54" s="239">
        <f>ROUND(E54*J54,2)</f>
        <v>0</v>
      </c>
      <c r="L54" s="239">
        <v>21</v>
      </c>
      <c r="M54" s="239">
        <f>G54*(1+L54/100)</f>
        <v>0</v>
      </c>
      <c r="N54" s="237">
        <v>0</v>
      </c>
      <c r="O54" s="237">
        <f>ROUND(E54*N54,2)</f>
        <v>0</v>
      </c>
      <c r="P54" s="237">
        <v>0</v>
      </c>
      <c r="Q54" s="237">
        <f>ROUND(E54*P54,2)</f>
        <v>0</v>
      </c>
      <c r="R54" s="239"/>
      <c r="S54" s="239" t="s">
        <v>477</v>
      </c>
      <c r="T54" s="240" t="s">
        <v>250</v>
      </c>
      <c r="U54" s="220">
        <v>0</v>
      </c>
      <c r="V54" s="220">
        <f>ROUND(E54*U54,2)</f>
        <v>0</v>
      </c>
      <c r="W54" s="220"/>
      <c r="X54" s="220" t="s">
        <v>478</v>
      </c>
      <c r="Y54" s="220" t="s">
        <v>185</v>
      </c>
      <c r="Z54" s="210"/>
      <c r="AA54" s="210"/>
      <c r="AB54" s="210"/>
      <c r="AC54" s="210"/>
      <c r="AD54" s="210"/>
      <c r="AE54" s="210"/>
      <c r="AF54" s="210"/>
      <c r="AG54" s="210" t="s">
        <v>488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3">
      <c r="A55" s="217"/>
      <c r="B55" s="218"/>
      <c r="C55" s="249" t="s">
        <v>513</v>
      </c>
      <c r="D55" s="224"/>
      <c r="E55" s="225">
        <v>375</v>
      </c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192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3">
      <c r="A56" s="217"/>
      <c r="B56" s="218"/>
      <c r="C56" s="250"/>
      <c r="D56" s="243"/>
      <c r="E56" s="243"/>
      <c r="F56" s="243"/>
      <c r="G56" s="243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193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3">
      <c r="A57" s="234">
        <v>18</v>
      </c>
      <c r="B57" s="235" t="s">
        <v>526</v>
      </c>
      <c r="C57" s="246" t="s">
        <v>527</v>
      </c>
      <c r="D57" s="236" t="s">
        <v>435</v>
      </c>
      <c r="E57" s="237">
        <v>29</v>
      </c>
      <c r="F57" s="238"/>
      <c r="G57" s="239">
        <f>ROUND(E57*F57,2)</f>
        <v>0</v>
      </c>
      <c r="H57" s="238"/>
      <c r="I57" s="239">
        <f>ROUND(E57*H57,2)</f>
        <v>0</v>
      </c>
      <c r="J57" s="238"/>
      <c r="K57" s="239">
        <f>ROUND(E57*J57,2)</f>
        <v>0</v>
      </c>
      <c r="L57" s="239">
        <v>21</v>
      </c>
      <c r="M57" s="239">
        <f>G57*(1+L57/100)</f>
        <v>0</v>
      </c>
      <c r="N57" s="237">
        <v>0.12303</v>
      </c>
      <c r="O57" s="237">
        <f>ROUND(E57*N57,2)</f>
        <v>3.57</v>
      </c>
      <c r="P57" s="237">
        <v>0</v>
      </c>
      <c r="Q57" s="237">
        <f>ROUND(E57*P57,2)</f>
        <v>0</v>
      </c>
      <c r="R57" s="239"/>
      <c r="S57" s="239" t="s">
        <v>477</v>
      </c>
      <c r="T57" s="240" t="s">
        <v>250</v>
      </c>
      <c r="U57" s="220">
        <v>0</v>
      </c>
      <c r="V57" s="220">
        <f>ROUND(E57*U57,2)</f>
        <v>0</v>
      </c>
      <c r="W57" s="220"/>
      <c r="X57" s="220" t="s">
        <v>478</v>
      </c>
      <c r="Y57" s="220" t="s">
        <v>185</v>
      </c>
      <c r="Z57" s="210"/>
      <c r="AA57" s="210"/>
      <c r="AB57" s="210"/>
      <c r="AC57" s="210"/>
      <c r="AD57" s="210"/>
      <c r="AE57" s="210"/>
      <c r="AF57" s="210"/>
      <c r="AG57" s="210" t="s">
        <v>479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3">
      <c r="A58" s="217"/>
      <c r="B58" s="218"/>
      <c r="C58" s="249" t="s">
        <v>528</v>
      </c>
      <c r="D58" s="224"/>
      <c r="E58" s="225">
        <v>29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192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3">
      <c r="A59" s="217"/>
      <c r="B59" s="218"/>
      <c r="C59" s="250"/>
      <c r="D59" s="243"/>
      <c r="E59" s="243"/>
      <c r="F59" s="243"/>
      <c r="G59" s="243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193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3">
      <c r="A60" s="234">
        <v>19</v>
      </c>
      <c r="B60" s="235" t="s">
        <v>529</v>
      </c>
      <c r="C60" s="246" t="s">
        <v>530</v>
      </c>
      <c r="D60" s="236" t="s">
        <v>435</v>
      </c>
      <c r="E60" s="237">
        <v>2</v>
      </c>
      <c r="F60" s="238"/>
      <c r="G60" s="239">
        <f>ROUND(E60*F60,2)</f>
        <v>0</v>
      </c>
      <c r="H60" s="238"/>
      <c r="I60" s="239">
        <f>ROUND(E60*H60,2)</f>
        <v>0</v>
      </c>
      <c r="J60" s="238"/>
      <c r="K60" s="239">
        <f>ROUND(E60*J60,2)</f>
        <v>0</v>
      </c>
      <c r="L60" s="239">
        <v>21</v>
      </c>
      <c r="M60" s="239">
        <f>G60*(1+L60/100)</f>
        <v>0</v>
      </c>
      <c r="N60" s="237">
        <v>0.29823</v>
      </c>
      <c r="O60" s="237">
        <f>ROUND(E60*N60,2)</f>
        <v>0.6</v>
      </c>
      <c r="P60" s="237">
        <v>0</v>
      </c>
      <c r="Q60" s="237">
        <f>ROUND(E60*P60,2)</f>
        <v>0</v>
      </c>
      <c r="R60" s="239"/>
      <c r="S60" s="239" t="s">
        <v>477</v>
      </c>
      <c r="T60" s="240" t="s">
        <v>250</v>
      </c>
      <c r="U60" s="220">
        <v>0</v>
      </c>
      <c r="V60" s="220">
        <f>ROUND(E60*U60,2)</f>
        <v>0</v>
      </c>
      <c r="W60" s="220"/>
      <c r="X60" s="220" t="s">
        <v>478</v>
      </c>
      <c r="Y60" s="220" t="s">
        <v>185</v>
      </c>
      <c r="Z60" s="210"/>
      <c r="AA60" s="210"/>
      <c r="AB60" s="210"/>
      <c r="AC60" s="210"/>
      <c r="AD60" s="210"/>
      <c r="AE60" s="210"/>
      <c r="AF60" s="210"/>
      <c r="AG60" s="210" t="s">
        <v>488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5"/>
      <c r="D61" s="254"/>
      <c r="E61" s="254"/>
      <c r="F61" s="254"/>
      <c r="G61" s="254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3">
      <c r="A62" s="234">
        <v>20</v>
      </c>
      <c r="B62" s="235" t="s">
        <v>531</v>
      </c>
      <c r="C62" s="246" t="s">
        <v>532</v>
      </c>
      <c r="D62" s="236" t="s">
        <v>533</v>
      </c>
      <c r="E62" s="237">
        <v>3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21</v>
      </c>
      <c r="M62" s="239">
        <f>G62*(1+L62/100)</f>
        <v>0</v>
      </c>
      <c r="N62" s="237">
        <v>2.4000000000000001E-4</v>
      </c>
      <c r="O62" s="237">
        <f>ROUND(E62*N62,2)</f>
        <v>0</v>
      </c>
      <c r="P62" s="237">
        <v>0</v>
      </c>
      <c r="Q62" s="237">
        <f>ROUND(E62*P62,2)</f>
        <v>0</v>
      </c>
      <c r="R62" s="239"/>
      <c r="S62" s="239" t="s">
        <v>477</v>
      </c>
      <c r="T62" s="240" t="s">
        <v>250</v>
      </c>
      <c r="U62" s="220">
        <v>0</v>
      </c>
      <c r="V62" s="220">
        <f>ROUND(E62*U62,2)</f>
        <v>0</v>
      </c>
      <c r="W62" s="220"/>
      <c r="X62" s="220" t="s">
        <v>478</v>
      </c>
      <c r="Y62" s="220" t="s">
        <v>185</v>
      </c>
      <c r="Z62" s="210"/>
      <c r="AA62" s="210"/>
      <c r="AB62" s="210"/>
      <c r="AC62" s="210"/>
      <c r="AD62" s="210"/>
      <c r="AE62" s="210"/>
      <c r="AF62" s="210"/>
      <c r="AG62" s="210" t="s">
        <v>488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3">
      <c r="A63" s="217"/>
      <c r="B63" s="218"/>
      <c r="C63" s="249" t="s">
        <v>63</v>
      </c>
      <c r="D63" s="224"/>
      <c r="E63" s="225">
        <v>3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192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3">
      <c r="A64" s="217"/>
      <c r="B64" s="218"/>
      <c r="C64" s="250"/>
      <c r="D64" s="243"/>
      <c r="E64" s="243"/>
      <c r="F64" s="243"/>
      <c r="G64" s="243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193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3">
      <c r="A65" s="234">
        <v>21</v>
      </c>
      <c r="B65" s="235" t="s">
        <v>534</v>
      </c>
      <c r="C65" s="246" t="s">
        <v>535</v>
      </c>
      <c r="D65" s="236" t="s">
        <v>327</v>
      </c>
      <c r="E65" s="237">
        <v>375</v>
      </c>
      <c r="F65" s="238"/>
      <c r="G65" s="239">
        <f>ROUND(E65*F65,2)</f>
        <v>0</v>
      </c>
      <c r="H65" s="238"/>
      <c r="I65" s="239">
        <f>ROUND(E65*H65,2)</f>
        <v>0</v>
      </c>
      <c r="J65" s="238"/>
      <c r="K65" s="239">
        <f>ROUND(E65*J65,2)</f>
        <v>0</v>
      </c>
      <c r="L65" s="239">
        <v>21</v>
      </c>
      <c r="M65" s="239">
        <f>G65*(1+L65/100)</f>
        <v>0</v>
      </c>
      <c r="N65" s="237">
        <v>0</v>
      </c>
      <c r="O65" s="237">
        <f>ROUND(E65*N65,2)</f>
        <v>0</v>
      </c>
      <c r="P65" s="237">
        <v>0</v>
      </c>
      <c r="Q65" s="237">
        <f>ROUND(E65*P65,2)</f>
        <v>0</v>
      </c>
      <c r="R65" s="239"/>
      <c r="S65" s="239" t="s">
        <v>477</v>
      </c>
      <c r="T65" s="240" t="s">
        <v>250</v>
      </c>
      <c r="U65" s="220">
        <v>0</v>
      </c>
      <c r="V65" s="220">
        <f>ROUND(E65*U65,2)</f>
        <v>0</v>
      </c>
      <c r="W65" s="220"/>
      <c r="X65" s="220" t="s">
        <v>478</v>
      </c>
      <c r="Y65" s="220" t="s">
        <v>185</v>
      </c>
      <c r="Z65" s="210"/>
      <c r="AA65" s="210"/>
      <c r="AB65" s="210"/>
      <c r="AC65" s="210"/>
      <c r="AD65" s="210"/>
      <c r="AE65" s="210"/>
      <c r="AF65" s="210"/>
      <c r="AG65" s="210" t="s">
        <v>488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3">
      <c r="A66" s="217"/>
      <c r="B66" s="218"/>
      <c r="C66" s="249" t="s">
        <v>513</v>
      </c>
      <c r="D66" s="224"/>
      <c r="E66" s="225">
        <v>375</v>
      </c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192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3">
      <c r="A67" s="217"/>
      <c r="B67" s="218"/>
      <c r="C67" s="250"/>
      <c r="D67" s="243"/>
      <c r="E67" s="243"/>
      <c r="F67" s="243"/>
      <c r="G67" s="243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3">
      <c r="A68" s="234">
        <v>22</v>
      </c>
      <c r="B68" s="235" t="s">
        <v>536</v>
      </c>
      <c r="C68" s="246" t="s">
        <v>537</v>
      </c>
      <c r="D68" s="236" t="s">
        <v>327</v>
      </c>
      <c r="E68" s="237">
        <v>375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0</v>
      </c>
      <c r="O68" s="237">
        <f>ROUND(E68*N68,2)</f>
        <v>0</v>
      </c>
      <c r="P68" s="237">
        <v>0</v>
      </c>
      <c r="Q68" s="237">
        <f>ROUND(E68*P68,2)</f>
        <v>0</v>
      </c>
      <c r="R68" s="239"/>
      <c r="S68" s="239" t="s">
        <v>477</v>
      </c>
      <c r="T68" s="240" t="s">
        <v>250</v>
      </c>
      <c r="U68" s="220">
        <v>0</v>
      </c>
      <c r="V68" s="220">
        <f>ROUND(E68*U68,2)</f>
        <v>0</v>
      </c>
      <c r="W68" s="220"/>
      <c r="X68" s="220" t="s">
        <v>478</v>
      </c>
      <c r="Y68" s="220" t="s">
        <v>185</v>
      </c>
      <c r="Z68" s="210"/>
      <c r="AA68" s="210"/>
      <c r="AB68" s="210"/>
      <c r="AC68" s="210"/>
      <c r="AD68" s="210"/>
      <c r="AE68" s="210"/>
      <c r="AF68" s="210"/>
      <c r="AG68" s="210" t="s">
        <v>538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3">
      <c r="A69" s="217"/>
      <c r="B69" s="218"/>
      <c r="C69" s="249" t="s">
        <v>513</v>
      </c>
      <c r="D69" s="224"/>
      <c r="E69" s="225">
        <v>375</v>
      </c>
      <c r="F69" s="220"/>
      <c r="G69" s="22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192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3">
      <c r="A70" s="217"/>
      <c r="B70" s="218"/>
      <c r="C70" s="250"/>
      <c r="D70" s="243"/>
      <c r="E70" s="243"/>
      <c r="F70" s="243"/>
      <c r="G70" s="243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193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3">
      <c r="A71" s="234">
        <v>23</v>
      </c>
      <c r="B71" s="235" t="s">
        <v>539</v>
      </c>
      <c r="C71" s="246" t="s">
        <v>540</v>
      </c>
      <c r="D71" s="236" t="s">
        <v>541</v>
      </c>
      <c r="E71" s="237">
        <v>1</v>
      </c>
      <c r="F71" s="238"/>
      <c r="G71" s="239">
        <f>ROUND(E71*F71,2)</f>
        <v>0</v>
      </c>
      <c r="H71" s="238"/>
      <c r="I71" s="239">
        <f>ROUND(E71*H71,2)</f>
        <v>0</v>
      </c>
      <c r="J71" s="238"/>
      <c r="K71" s="239">
        <f>ROUND(E71*J71,2)</f>
        <v>0</v>
      </c>
      <c r="L71" s="239">
        <v>21</v>
      </c>
      <c r="M71" s="239">
        <f>G71*(1+L71/100)</f>
        <v>0</v>
      </c>
      <c r="N71" s="237">
        <v>0</v>
      </c>
      <c r="O71" s="237">
        <f>ROUND(E71*N71,2)</f>
        <v>0</v>
      </c>
      <c r="P71" s="237">
        <v>0</v>
      </c>
      <c r="Q71" s="237">
        <f>ROUND(E71*P71,2)</f>
        <v>0</v>
      </c>
      <c r="R71" s="239"/>
      <c r="S71" s="239" t="s">
        <v>426</v>
      </c>
      <c r="T71" s="240" t="s">
        <v>250</v>
      </c>
      <c r="U71" s="220">
        <v>0</v>
      </c>
      <c r="V71" s="220">
        <f>ROUND(E71*U71,2)</f>
        <v>0</v>
      </c>
      <c r="W71" s="220"/>
      <c r="X71" s="220" t="s">
        <v>478</v>
      </c>
      <c r="Y71" s="220" t="s">
        <v>185</v>
      </c>
      <c r="Z71" s="210"/>
      <c r="AA71" s="210"/>
      <c r="AB71" s="210"/>
      <c r="AC71" s="210"/>
      <c r="AD71" s="210"/>
      <c r="AE71" s="210"/>
      <c r="AF71" s="210"/>
      <c r="AG71" s="210" t="s">
        <v>538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3">
      <c r="A72" s="217"/>
      <c r="B72" s="218"/>
      <c r="C72" s="247" t="s">
        <v>542</v>
      </c>
      <c r="D72" s="241"/>
      <c r="E72" s="241"/>
      <c r="F72" s="241"/>
      <c r="G72" s="241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188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3">
      <c r="A73" s="217"/>
      <c r="B73" s="218"/>
      <c r="C73" s="250"/>
      <c r="D73" s="243"/>
      <c r="E73" s="243"/>
      <c r="F73" s="243"/>
      <c r="G73" s="243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193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3">
      <c r="A74" s="234">
        <v>24</v>
      </c>
      <c r="B74" s="235" t="s">
        <v>543</v>
      </c>
      <c r="C74" s="246" t="s">
        <v>544</v>
      </c>
      <c r="D74" s="236" t="s">
        <v>327</v>
      </c>
      <c r="E74" s="237">
        <v>375</v>
      </c>
      <c r="F74" s="238"/>
      <c r="G74" s="239">
        <f>ROUND(E74*F74,2)</f>
        <v>0</v>
      </c>
      <c r="H74" s="238"/>
      <c r="I74" s="239">
        <f>ROUND(E74*H74,2)</f>
        <v>0</v>
      </c>
      <c r="J74" s="238"/>
      <c r="K74" s="239">
        <f>ROUND(E74*J74,2)</f>
        <v>0</v>
      </c>
      <c r="L74" s="239">
        <v>21</v>
      </c>
      <c r="M74" s="239">
        <f>G74*(1+L74/100)</f>
        <v>0</v>
      </c>
      <c r="N74" s="237">
        <v>4.8000000000000001E-4</v>
      </c>
      <c r="O74" s="237">
        <f>ROUND(E74*N74,2)</f>
        <v>0.18</v>
      </c>
      <c r="P74" s="237">
        <v>0</v>
      </c>
      <c r="Q74" s="237">
        <f>ROUND(E74*P74,2)</f>
        <v>0</v>
      </c>
      <c r="R74" s="239" t="s">
        <v>499</v>
      </c>
      <c r="S74" s="239" t="s">
        <v>477</v>
      </c>
      <c r="T74" s="240" t="s">
        <v>250</v>
      </c>
      <c r="U74" s="220">
        <v>0</v>
      </c>
      <c r="V74" s="220">
        <f>ROUND(E74*U74,2)</f>
        <v>0</v>
      </c>
      <c r="W74" s="220"/>
      <c r="X74" s="220" t="s">
        <v>500</v>
      </c>
      <c r="Y74" s="220" t="s">
        <v>185</v>
      </c>
      <c r="Z74" s="210"/>
      <c r="AA74" s="210"/>
      <c r="AB74" s="210"/>
      <c r="AC74" s="210"/>
      <c r="AD74" s="210"/>
      <c r="AE74" s="210"/>
      <c r="AF74" s="210"/>
      <c r="AG74" s="210" t="s">
        <v>501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3">
      <c r="A75" s="217"/>
      <c r="B75" s="218"/>
      <c r="C75" s="249" t="s">
        <v>513</v>
      </c>
      <c r="D75" s="224"/>
      <c r="E75" s="225">
        <v>375</v>
      </c>
      <c r="F75" s="220"/>
      <c r="G75" s="22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192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3">
      <c r="A76" s="217"/>
      <c r="B76" s="218"/>
      <c r="C76" s="250"/>
      <c r="D76" s="243"/>
      <c r="E76" s="243"/>
      <c r="F76" s="243"/>
      <c r="G76" s="243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3">
      <c r="A77" s="234">
        <v>25</v>
      </c>
      <c r="B77" s="235" t="s">
        <v>545</v>
      </c>
      <c r="C77" s="246" t="s">
        <v>546</v>
      </c>
      <c r="D77" s="236" t="s">
        <v>327</v>
      </c>
      <c r="E77" s="237">
        <v>375</v>
      </c>
      <c r="F77" s="238"/>
      <c r="G77" s="239">
        <f>ROUND(E77*F77,2)</f>
        <v>0</v>
      </c>
      <c r="H77" s="238"/>
      <c r="I77" s="239">
        <f>ROUND(E77*H77,2)</f>
        <v>0</v>
      </c>
      <c r="J77" s="238"/>
      <c r="K77" s="239">
        <f>ROUND(E77*J77,2)</f>
        <v>0</v>
      </c>
      <c r="L77" s="239">
        <v>21</v>
      </c>
      <c r="M77" s="239">
        <f>G77*(1+L77/100)</f>
        <v>0</v>
      </c>
      <c r="N77" s="237">
        <v>2.1199999999999999E-3</v>
      </c>
      <c r="O77" s="237">
        <f>ROUND(E77*N77,2)</f>
        <v>0.8</v>
      </c>
      <c r="P77" s="237">
        <v>0</v>
      </c>
      <c r="Q77" s="237">
        <f>ROUND(E77*P77,2)</f>
        <v>0</v>
      </c>
      <c r="R77" s="239" t="s">
        <v>499</v>
      </c>
      <c r="S77" s="239" t="s">
        <v>477</v>
      </c>
      <c r="T77" s="240" t="s">
        <v>250</v>
      </c>
      <c r="U77" s="220">
        <v>0</v>
      </c>
      <c r="V77" s="220">
        <f>ROUND(E77*U77,2)</f>
        <v>0</v>
      </c>
      <c r="W77" s="220"/>
      <c r="X77" s="220" t="s">
        <v>500</v>
      </c>
      <c r="Y77" s="220" t="s">
        <v>185</v>
      </c>
      <c r="Z77" s="210"/>
      <c r="AA77" s="210"/>
      <c r="AB77" s="210"/>
      <c r="AC77" s="210"/>
      <c r="AD77" s="210"/>
      <c r="AE77" s="210"/>
      <c r="AF77" s="210"/>
      <c r="AG77" s="210" t="s">
        <v>501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3">
      <c r="A78" s="217"/>
      <c r="B78" s="218"/>
      <c r="C78" s="255"/>
      <c r="D78" s="254"/>
      <c r="E78" s="254"/>
      <c r="F78" s="254"/>
      <c r="G78" s="254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193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3">
      <c r="A79" s="234">
        <v>26</v>
      </c>
      <c r="B79" s="235" t="s">
        <v>547</v>
      </c>
      <c r="C79" s="246" t="s">
        <v>548</v>
      </c>
      <c r="D79" s="236" t="s">
        <v>435</v>
      </c>
      <c r="E79" s="237">
        <v>4</v>
      </c>
      <c r="F79" s="238"/>
      <c r="G79" s="239">
        <f>ROUND(E79*F79,2)</f>
        <v>0</v>
      </c>
      <c r="H79" s="238"/>
      <c r="I79" s="239">
        <f>ROUND(E79*H79,2)</f>
        <v>0</v>
      </c>
      <c r="J79" s="238"/>
      <c r="K79" s="239">
        <f>ROUND(E79*J79,2)</f>
        <v>0</v>
      </c>
      <c r="L79" s="239">
        <v>21</v>
      </c>
      <c r="M79" s="239">
        <f>G79*(1+L79/100)</f>
        <v>0</v>
      </c>
      <c r="N79" s="237">
        <v>2.4000000000000001E-4</v>
      </c>
      <c r="O79" s="237">
        <f>ROUND(E79*N79,2)</f>
        <v>0</v>
      </c>
      <c r="P79" s="237">
        <v>0</v>
      </c>
      <c r="Q79" s="237">
        <f>ROUND(E79*P79,2)</f>
        <v>0</v>
      </c>
      <c r="R79" s="239" t="s">
        <v>499</v>
      </c>
      <c r="S79" s="239" t="s">
        <v>477</v>
      </c>
      <c r="T79" s="240" t="s">
        <v>250</v>
      </c>
      <c r="U79" s="220">
        <v>0</v>
      </c>
      <c r="V79" s="220">
        <f>ROUND(E79*U79,2)</f>
        <v>0</v>
      </c>
      <c r="W79" s="220"/>
      <c r="X79" s="220" t="s">
        <v>500</v>
      </c>
      <c r="Y79" s="220" t="s">
        <v>185</v>
      </c>
      <c r="Z79" s="210"/>
      <c r="AA79" s="210"/>
      <c r="AB79" s="210"/>
      <c r="AC79" s="210"/>
      <c r="AD79" s="210"/>
      <c r="AE79" s="210"/>
      <c r="AF79" s="210"/>
      <c r="AG79" s="210" t="s">
        <v>549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3">
      <c r="A80" s="217"/>
      <c r="B80" s="218"/>
      <c r="C80" s="255"/>
      <c r="D80" s="254"/>
      <c r="E80" s="254"/>
      <c r="F80" s="254"/>
      <c r="G80" s="254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193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3">
      <c r="A81" s="234">
        <v>27</v>
      </c>
      <c r="B81" s="235" t="s">
        <v>550</v>
      </c>
      <c r="C81" s="246" t="s">
        <v>551</v>
      </c>
      <c r="D81" s="236" t="s">
        <v>435</v>
      </c>
      <c r="E81" s="237">
        <v>10</v>
      </c>
      <c r="F81" s="238"/>
      <c r="G81" s="239">
        <f>ROUND(E81*F81,2)</f>
        <v>0</v>
      </c>
      <c r="H81" s="238"/>
      <c r="I81" s="239">
        <f>ROUND(E81*H81,2)</f>
        <v>0</v>
      </c>
      <c r="J81" s="238"/>
      <c r="K81" s="239">
        <f>ROUND(E81*J81,2)</f>
        <v>0</v>
      </c>
      <c r="L81" s="239">
        <v>21</v>
      </c>
      <c r="M81" s="239">
        <f>G81*(1+L81/100)</f>
        <v>0</v>
      </c>
      <c r="N81" s="237">
        <v>3.8999999999999999E-4</v>
      </c>
      <c r="O81" s="237">
        <f>ROUND(E81*N81,2)</f>
        <v>0</v>
      </c>
      <c r="P81" s="237">
        <v>0</v>
      </c>
      <c r="Q81" s="237">
        <f>ROUND(E81*P81,2)</f>
        <v>0</v>
      </c>
      <c r="R81" s="239" t="s">
        <v>499</v>
      </c>
      <c r="S81" s="239" t="s">
        <v>477</v>
      </c>
      <c r="T81" s="240" t="s">
        <v>250</v>
      </c>
      <c r="U81" s="220">
        <v>0</v>
      </c>
      <c r="V81" s="220">
        <f>ROUND(E81*U81,2)</f>
        <v>0</v>
      </c>
      <c r="W81" s="220"/>
      <c r="X81" s="220" t="s">
        <v>500</v>
      </c>
      <c r="Y81" s="220" t="s">
        <v>185</v>
      </c>
      <c r="Z81" s="210"/>
      <c r="AA81" s="210"/>
      <c r="AB81" s="210"/>
      <c r="AC81" s="210"/>
      <c r="AD81" s="210"/>
      <c r="AE81" s="210"/>
      <c r="AF81" s="210"/>
      <c r="AG81" s="210" t="s">
        <v>549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3">
      <c r="A82" s="217"/>
      <c r="B82" s="218"/>
      <c r="C82" s="255"/>
      <c r="D82" s="254"/>
      <c r="E82" s="254"/>
      <c r="F82" s="254"/>
      <c r="G82" s="254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193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3">
      <c r="A83" s="234">
        <v>28</v>
      </c>
      <c r="B83" s="235" t="s">
        <v>552</v>
      </c>
      <c r="C83" s="246" t="s">
        <v>553</v>
      </c>
      <c r="D83" s="236" t="s">
        <v>435</v>
      </c>
      <c r="E83" s="237">
        <v>3</v>
      </c>
      <c r="F83" s="238"/>
      <c r="G83" s="239">
        <f>ROUND(E83*F83,2)</f>
        <v>0</v>
      </c>
      <c r="H83" s="238"/>
      <c r="I83" s="239">
        <f>ROUND(E83*H83,2)</f>
        <v>0</v>
      </c>
      <c r="J83" s="238"/>
      <c r="K83" s="239">
        <f>ROUND(E83*J83,2)</f>
        <v>0</v>
      </c>
      <c r="L83" s="239">
        <v>21</v>
      </c>
      <c r="M83" s="239">
        <f>G83*(1+L83/100)</f>
        <v>0</v>
      </c>
      <c r="N83" s="237">
        <v>1.1299999999999999E-2</v>
      </c>
      <c r="O83" s="237">
        <f>ROUND(E83*N83,2)</f>
        <v>0.03</v>
      </c>
      <c r="P83" s="237">
        <v>0</v>
      </c>
      <c r="Q83" s="237">
        <f>ROUND(E83*P83,2)</f>
        <v>0</v>
      </c>
      <c r="R83" s="239" t="s">
        <v>499</v>
      </c>
      <c r="S83" s="239" t="s">
        <v>477</v>
      </c>
      <c r="T83" s="240" t="s">
        <v>250</v>
      </c>
      <c r="U83" s="220">
        <v>0</v>
      </c>
      <c r="V83" s="220">
        <f>ROUND(E83*U83,2)</f>
        <v>0</v>
      </c>
      <c r="W83" s="220"/>
      <c r="X83" s="220" t="s">
        <v>500</v>
      </c>
      <c r="Y83" s="220" t="s">
        <v>185</v>
      </c>
      <c r="Z83" s="210"/>
      <c r="AA83" s="210"/>
      <c r="AB83" s="210"/>
      <c r="AC83" s="210"/>
      <c r="AD83" s="210"/>
      <c r="AE83" s="210"/>
      <c r="AF83" s="210"/>
      <c r="AG83" s="210" t="s">
        <v>501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3">
      <c r="A84" s="217"/>
      <c r="B84" s="218"/>
      <c r="C84" s="255"/>
      <c r="D84" s="254"/>
      <c r="E84" s="254"/>
      <c r="F84" s="254"/>
      <c r="G84" s="254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193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3">
      <c r="A85" s="234">
        <v>29</v>
      </c>
      <c r="B85" s="235" t="s">
        <v>554</v>
      </c>
      <c r="C85" s="246" t="s">
        <v>555</v>
      </c>
      <c r="D85" s="236" t="s">
        <v>435</v>
      </c>
      <c r="E85" s="237">
        <v>2</v>
      </c>
      <c r="F85" s="238"/>
      <c r="G85" s="239">
        <f>ROUND(E85*F85,2)</f>
        <v>0</v>
      </c>
      <c r="H85" s="238"/>
      <c r="I85" s="239">
        <f>ROUND(E85*H85,2)</f>
        <v>0</v>
      </c>
      <c r="J85" s="238"/>
      <c r="K85" s="239">
        <f>ROUND(E85*J85,2)</f>
        <v>0</v>
      </c>
      <c r="L85" s="239">
        <v>21</v>
      </c>
      <c r="M85" s="239">
        <f>G85*(1+L85/100)</f>
        <v>0</v>
      </c>
      <c r="N85" s="237">
        <v>3.2000000000000001E-2</v>
      </c>
      <c r="O85" s="237">
        <f>ROUND(E85*N85,2)</f>
        <v>0.06</v>
      </c>
      <c r="P85" s="237">
        <v>0</v>
      </c>
      <c r="Q85" s="237">
        <f>ROUND(E85*P85,2)</f>
        <v>0</v>
      </c>
      <c r="R85" s="239" t="s">
        <v>499</v>
      </c>
      <c r="S85" s="239" t="s">
        <v>477</v>
      </c>
      <c r="T85" s="240" t="s">
        <v>250</v>
      </c>
      <c r="U85" s="220">
        <v>0</v>
      </c>
      <c r="V85" s="220">
        <f>ROUND(E85*U85,2)</f>
        <v>0</v>
      </c>
      <c r="W85" s="220"/>
      <c r="X85" s="220" t="s">
        <v>500</v>
      </c>
      <c r="Y85" s="220" t="s">
        <v>185</v>
      </c>
      <c r="Z85" s="210"/>
      <c r="AA85" s="210"/>
      <c r="AB85" s="210"/>
      <c r="AC85" s="210"/>
      <c r="AD85" s="210"/>
      <c r="AE85" s="210"/>
      <c r="AF85" s="210"/>
      <c r="AG85" s="210" t="s">
        <v>549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3">
      <c r="A86" s="217"/>
      <c r="B86" s="218"/>
      <c r="C86" s="255"/>
      <c r="D86" s="254"/>
      <c r="E86" s="254"/>
      <c r="F86" s="254"/>
      <c r="G86" s="254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193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3">
      <c r="A87" s="234">
        <v>30</v>
      </c>
      <c r="B87" s="235" t="s">
        <v>556</v>
      </c>
      <c r="C87" s="246" t="s">
        <v>557</v>
      </c>
      <c r="D87" s="236" t="s">
        <v>435</v>
      </c>
      <c r="E87" s="237">
        <v>26</v>
      </c>
      <c r="F87" s="238"/>
      <c r="G87" s="239">
        <f>ROUND(E87*F87,2)</f>
        <v>0</v>
      </c>
      <c r="H87" s="238"/>
      <c r="I87" s="239">
        <f>ROUND(E87*H87,2)</f>
        <v>0</v>
      </c>
      <c r="J87" s="238"/>
      <c r="K87" s="239">
        <f>ROUND(E87*J87,2)</f>
        <v>0</v>
      </c>
      <c r="L87" s="239">
        <v>21</v>
      </c>
      <c r="M87" s="239">
        <f>G87*(1+L87/100)</f>
        <v>0</v>
      </c>
      <c r="N87" s="237">
        <v>4.7999999999999996E-3</v>
      </c>
      <c r="O87" s="237">
        <f>ROUND(E87*N87,2)</f>
        <v>0.12</v>
      </c>
      <c r="P87" s="237">
        <v>0</v>
      </c>
      <c r="Q87" s="237">
        <f>ROUND(E87*P87,2)</f>
        <v>0</v>
      </c>
      <c r="R87" s="239" t="s">
        <v>499</v>
      </c>
      <c r="S87" s="239" t="s">
        <v>477</v>
      </c>
      <c r="T87" s="240" t="s">
        <v>250</v>
      </c>
      <c r="U87" s="220">
        <v>0</v>
      </c>
      <c r="V87" s="220">
        <f>ROUND(E87*U87,2)</f>
        <v>0</v>
      </c>
      <c r="W87" s="220"/>
      <c r="X87" s="220" t="s">
        <v>500</v>
      </c>
      <c r="Y87" s="220" t="s">
        <v>185</v>
      </c>
      <c r="Z87" s="210"/>
      <c r="AA87" s="210"/>
      <c r="AB87" s="210"/>
      <c r="AC87" s="210"/>
      <c r="AD87" s="210"/>
      <c r="AE87" s="210"/>
      <c r="AF87" s="210"/>
      <c r="AG87" s="210" t="s">
        <v>501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3">
      <c r="A88" s="217"/>
      <c r="B88" s="218"/>
      <c r="C88" s="247" t="s">
        <v>558</v>
      </c>
      <c r="D88" s="241"/>
      <c r="E88" s="241"/>
      <c r="F88" s="241"/>
      <c r="G88" s="241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188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3">
      <c r="A89" s="217"/>
      <c r="B89" s="218"/>
      <c r="C89" s="249" t="s">
        <v>559</v>
      </c>
      <c r="D89" s="224"/>
      <c r="E89" s="225">
        <v>26</v>
      </c>
      <c r="F89" s="220"/>
      <c r="G89" s="220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192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3">
      <c r="A90" s="217"/>
      <c r="B90" s="218"/>
      <c r="C90" s="250"/>
      <c r="D90" s="243"/>
      <c r="E90" s="243"/>
      <c r="F90" s="243"/>
      <c r="G90" s="243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193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3">
      <c r="A91" s="234">
        <v>31</v>
      </c>
      <c r="B91" s="235" t="s">
        <v>560</v>
      </c>
      <c r="C91" s="246" t="s">
        <v>561</v>
      </c>
      <c r="D91" s="236" t="s">
        <v>435</v>
      </c>
      <c r="E91" s="237">
        <v>3</v>
      </c>
      <c r="F91" s="238"/>
      <c r="G91" s="239">
        <f>ROUND(E91*F91,2)</f>
        <v>0</v>
      </c>
      <c r="H91" s="238"/>
      <c r="I91" s="239">
        <f>ROUND(E91*H91,2)</f>
        <v>0</v>
      </c>
      <c r="J91" s="238"/>
      <c r="K91" s="239">
        <f>ROUND(E91*J91,2)</f>
        <v>0</v>
      </c>
      <c r="L91" s="239">
        <v>21</v>
      </c>
      <c r="M91" s="239">
        <f>G91*(1+L91/100)</f>
        <v>0</v>
      </c>
      <c r="N91" s="237">
        <v>1.6500000000000001E-2</v>
      </c>
      <c r="O91" s="237">
        <f>ROUND(E91*N91,2)</f>
        <v>0.05</v>
      </c>
      <c r="P91" s="237">
        <v>0</v>
      </c>
      <c r="Q91" s="237">
        <f>ROUND(E91*P91,2)</f>
        <v>0</v>
      </c>
      <c r="R91" s="239" t="s">
        <v>499</v>
      </c>
      <c r="S91" s="239" t="s">
        <v>477</v>
      </c>
      <c r="T91" s="240" t="s">
        <v>250</v>
      </c>
      <c r="U91" s="220">
        <v>0</v>
      </c>
      <c r="V91" s="220">
        <f>ROUND(E91*U91,2)</f>
        <v>0</v>
      </c>
      <c r="W91" s="220"/>
      <c r="X91" s="220" t="s">
        <v>500</v>
      </c>
      <c r="Y91" s="220" t="s">
        <v>185</v>
      </c>
      <c r="Z91" s="210"/>
      <c r="AA91" s="210"/>
      <c r="AB91" s="210"/>
      <c r="AC91" s="210"/>
      <c r="AD91" s="210"/>
      <c r="AE91" s="210"/>
      <c r="AF91" s="210"/>
      <c r="AG91" s="210" t="s">
        <v>501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3">
      <c r="A92" s="217"/>
      <c r="B92" s="218"/>
      <c r="C92" s="255"/>
      <c r="D92" s="254"/>
      <c r="E92" s="254"/>
      <c r="F92" s="254"/>
      <c r="G92" s="254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193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3">
      <c r="A93" s="234">
        <v>32</v>
      </c>
      <c r="B93" s="235" t="s">
        <v>562</v>
      </c>
      <c r="C93" s="246" t="s">
        <v>563</v>
      </c>
      <c r="D93" s="236" t="s">
        <v>435</v>
      </c>
      <c r="E93" s="237">
        <v>26</v>
      </c>
      <c r="F93" s="238"/>
      <c r="G93" s="239">
        <f>ROUND(E93*F93,2)</f>
        <v>0</v>
      </c>
      <c r="H93" s="238"/>
      <c r="I93" s="239">
        <f>ROUND(E93*H93,2)</f>
        <v>0</v>
      </c>
      <c r="J93" s="238"/>
      <c r="K93" s="239">
        <f>ROUND(E93*J93,2)</f>
        <v>0</v>
      </c>
      <c r="L93" s="239">
        <v>21</v>
      </c>
      <c r="M93" s="239">
        <f>G93*(1+L93/100)</f>
        <v>0</v>
      </c>
      <c r="N93" s="237">
        <v>2.5000000000000001E-3</v>
      </c>
      <c r="O93" s="237">
        <f>ROUND(E93*N93,2)</f>
        <v>7.0000000000000007E-2</v>
      </c>
      <c r="P93" s="237">
        <v>0</v>
      </c>
      <c r="Q93" s="237">
        <f>ROUND(E93*P93,2)</f>
        <v>0</v>
      </c>
      <c r="R93" s="239" t="s">
        <v>499</v>
      </c>
      <c r="S93" s="239" t="s">
        <v>477</v>
      </c>
      <c r="T93" s="240" t="s">
        <v>250</v>
      </c>
      <c r="U93" s="220">
        <v>0</v>
      </c>
      <c r="V93" s="220">
        <f>ROUND(E93*U93,2)</f>
        <v>0</v>
      </c>
      <c r="W93" s="220"/>
      <c r="X93" s="220" t="s">
        <v>500</v>
      </c>
      <c r="Y93" s="220" t="s">
        <v>185</v>
      </c>
      <c r="Z93" s="210"/>
      <c r="AA93" s="210"/>
      <c r="AB93" s="210"/>
      <c r="AC93" s="210"/>
      <c r="AD93" s="210"/>
      <c r="AE93" s="210"/>
      <c r="AF93" s="210"/>
      <c r="AG93" s="210" t="s">
        <v>549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3">
      <c r="A94" s="217"/>
      <c r="B94" s="218"/>
      <c r="C94" s="255"/>
      <c r="D94" s="254"/>
      <c r="E94" s="254"/>
      <c r="F94" s="254"/>
      <c r="G94" s="254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193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3">
      <c r="A95" s="234">
        <v>33</v>
      </c>
      <c r="B95" s="235" t="s">
        <v>564</v>
      </c>
      <c r="C95" s="246" t="s">
        <v>565</v>
      </c>
      <c r="D95" s="236" t="s">
        <v>435</v>
      </c>
      <c r="E95" s="237">
        <v>2</v>
      </c>
      <c r="F95" s="238"/>
      <c r="G95" s="239">
        <f>ROUND(E95*F95,2)</f>
        <v>0</v>
      </c>
      <c r="H95" s="238"/>
      <c r="I95" s="239">
        <f>ROUND(E95*H95,2)</f>
        <v>0</v>
      </c>
      <c r="J95" s="238"/>
      <c r="K95" s="239">
        <f>ROUND(E95*J95,2)</f>
        <v>0</v>
      </c>
      <c r="L95" s="239">
        <v>21</v>
      </c>
      <c r="M95" s="239">
        <f>G95*(1+L95/100)</f>
        <v>0</v>
      </c>
      <c r="N95" s="237">
        <v>4.8000000000000001E-2</v>
      </c>
      <c r="O95" s="237">
        <f>ROUND(E95*N95,2)</f>
        <v>0.1</v>
      </c>
      <c r="P95" s="237">
        <v>0</v>
      </c>
      <c r="Q95" s="237">
        <f>ROUND(E95*P95,2)</f>
        <v>0</v>
      </c>
      <c r="R95" s="239" t="s">
        <v>499</v>
      </c>
      <c r="S95" s="239" t="s">
        <v>477</v>
      </c>
      <c r="T95" s="240" t="s">
        <v>250</v>
      </c>
      <c r="U95" s="220">
        <v>0</v>
      </c>
      <c r="V95" s="220">
        <f>ROUND(E95*U95,2)</f>
        <v>0</v>
      </c>
      <c r="W95" s="220"/>
      <c r="X95" s="220" t="s">
        <v>500</v>
      </c>
      <c r="Y95" s="220" t="s">
        <v>185</v>
      </c>
      <c r="Z95" s="210"/>
      <c r="AA95" s="210"/>
      <c r="AB95" s="210"/>
      <c r="AC95" s="210"/>
      <c r="AD95" s="210"/>
      <c r="AE95" s="210"/>
      <c r="AF95" s="210"/>
      <c r="AG95" s="210" t="s">
        <v>501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3">
      <c r="A96" s="217"/>
      <c r="B96" s="218"/>
      <c r="C96" s="255"/>
      <c r="D96" s="254"/>
      <c r="E96" s="254"/>
      <c r="F96" s="254"/>
      <c r="G96" s="254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193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3">
      <c r="A97" s="234">
        <v>34</v>
      </c>
      <c r="B97" s="235" t="s">
        <v>566</v>
      </c>
      <c r="C97" s="246" t="s">
        <v>567</v>
      </c>
      <c r="D97" s="236" t="s">
        <v>435</v>
      </c>
      <c r="E97" s="237">
        <v>29</v>
      </c>
      <c r="F97" s="238"/>
      <c r="G97" s="239">
        <f>ROUND(E97*F97,2)</f>
        <v>0</v>
      </c>
      <c r="H97" s="238"/>
      <c r="I97" s="239">
        <f>ROUND(E97*H97,2)</f>
        <v>0</v>
      </c>
      <c r="J97" s="238"/>
      <c r="K97" s="239">
        <f>ROUND(E97*J97,2)</f>
        <v>0</v>
      </c>
      <c r="L97" s="239">
        <v>21</v>
      </c>
      <c r="M97" s="239">
        <f>G97*(1+L97/100)</f>
        <v>0</v>
      </c>
      <c r="N97" s="237">
        <v>6.0000000000000001E-3</v>
      </c>
      <c r="O97" s="237">
        <f>ROUND(E97*N97,2)</f>
        <v>0.17</v>
      </c>
      <c r="P97" s="237">
        <v>0</v>
      </c>
      <c r="Q97" s="237">
        <f>ROUND(E97*P97,2)</f>
        <v>0</v>
      </c>
      <c r="R97" s="239" t="s">
        <v>499</v>
      </c>
      <c r="S97" s="239" t="s">
        <v>477</v>
      </c>
      <c r="T97" s="240" t="s">
        <v>250</v>
      </c>
      <c r="U97" s="220">
        <v>0</v>
      </c>
      <c r="V97" s="220">
        <f>ROUND(E97*U97,2)</f>
        <v>0</v>
      </c>
      <c r="W97" s="220"/>
      <c r="X97" s="220" t="s">
        <v>500</v>
      </c>
      <c r="Y97" s="220" t="s">
        <v>185</v>
      </c>
      <c r="Z97" s="210"/>
      <c r="AA97" s="210"/>
      <c r="AB97" s="210"/>
      <c r="AC97" s="210"/>
      <c r="AD97" s="210"/>
      <c r="AE97" s="210"/>
      <c r="AF97" s="210"/>
      <c r="AG97" s="210" t="s">
        <v>549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3">
      <c r="A98" s="217"/>
      <c r="B98" s="218"/>
      <c r="C98" s="249" t="s">
        <v>568</v>
      </c>
      <c r="D98" s="224"/>
      <c r="E98" s="225">
        <v>3</v>
      </c>
      <c r="F98" s="220"/>
      <c r="G98" s="220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10"/>
      <c r="AA98" s="210"/>
      <c r="AB98" s="210"/>
      <c r="AC98" s="210"/>
      <c r="AD98" s="210"/>
      <c r="AE98" s="210"/>
      <c r="AF98" s="210"/>
      <c r="AG98" s="210" t="s">
        <v>192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3">
      <c r="A99" s="217"/>
      <c r="B99" s="218"/>
      <c r="C99" s="249" t="s">
        <v>569</v>
      </c>
      <c r="D99" s="224"/>
      <c r="E99" s="225">
        <v>26</v>
      </c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192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3">
      <c r="A100" s="217"/>
      <c r="B100" s="218"/>
      <c r="C100" s="250"/>
      <c r="D100" s="243"/>
      <c r="E100" s="243"/>
      <c r="F100" s="243"/>
      <c r="G100" s="243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193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3">
      <c r="A101" s="234">
        <v>35</v>
      </c>
      <c r="B101" s="235" t="s">
        <v>570</v>
      </c>
      <c r="C101" s="246" t="s">
        <v>571</v>
      </c>
      <c r="D101" s="236" t="s">
        <v>435</v>
      </c>
      <c r="E101" s="237">
        <v>29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7">
        <v>0</v>
      </c>
      <c r="O101" s="237">
        <f>ROUND(E101*N101,2)</f>
        <v>0</v>
      </c>
      <c r="P101" s="237">
        <v>0</v>
      </c>
      <c r="Q101" s="237">
        <f>ROUND(E101*P101,2)</f>
        <v>0</v>
      </c>
      <c r="R101" s="239" t="s">
        <v>499</v>
      </c>
      <c r="S101" s="239" t="s">
        <v>477</v>
      </c>
      <c r="T101" s="240" t="s">
        <v>250</v>
      </c>
      <c r="U101" s="220">
        <v>0</v>
      </c>
      <c r="V101" s="220">
        <f>ROUND(E101*U101,2)</f>
        <v>0</v>
      </c>
      <c r="W101" s="220"/>
      <c r="X101" s="220" t="s">
        <v>500</v>
      </c>
      <c r="Y101" s="220" t="s">
        <v>185</v>
      </c>
      <c r="Z101" s="210"/>
      <c r="AA101" s="210"/>
      <c r="AB101" s="210"/>
      <c r="AC101" s="210"/>
      <c r="AD101" s="210"/>
      <c r="AE101" s="210"/>
      <c r="AF101" s="210"/>
      <c r="AG101" s="210" t="s">
        <v>501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3">
      <c r="A102" s="217"/>
      <c r="B102" s="218"/>
      <c r="C102" s="249" t="s">
        <v>528</v>
      </c>
      <c r="D102" s="224"/>
      <c r="E102" s="225">
        <v>29</v>
      </c>
      <c r="F102" s="220"/>
      <c r="G102" s="22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192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3">
      <c r="A103" s="217"/>
      <c r="B103" s="218"/>
      <c r="C103" s="250"/>
      <c r="D103" s="243"/>
      <c r="E103" s="243"/>
      <c r="F103" s="243"/>
      <c r="G103" s="243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193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3">
      <c r="A104" s="234">
        <v>36</v>
      </c>
      <c r="B104" s="235" t="s">
        <v>572</v>
      </c>
      <c r="C104" s="246" t="s">
        <v>573</v>
      </c>
      <c r="D104" s="236" t="s">
        <v>435</v>
      </c>
      <c r="E104" s="237">
        <v>2</v>
      </c>
      <c r="F104" s="238"/>
      <c r="G104" s="239">
        <f>ROUND(E104*F104,2)</f>
        <v>0</v>
      </c>
      <c r="H104" s="238"/>
      <c r="I104" s="239">
        <f>ROUND(E104*H104,2)</f>
        <v>0</v>
      </c>
      <c r="J104" s="238"/>
      <c r="K104" s="239">
        <f>ROUND(E104*J104,2)</f>
        <v>0</v>
      </c>
      <c r="L104" s="239">
        <v>21</v>
      </c>
      <c r="M104" s="239">
        <f>G104*(1+L104/100)</f>
        <v>0</v>
      </c>
      <c r="N104" s="237">
        <v>6.8999999999999999E-3</v>
      </c>
      <c r="O104" s="237">
        <f>ROUND(E104*N104,2)</f>
        <v>0.01</v>
      </c>
      <c r="P104" s="237">
        <v>0</v>
      </c>
      <c r="Q104" s="237">
        <f>ROUND(E104*P104,2)</f>
        <v>0</v>
      </c>
      <c r="R104" s="239" t="s">
        <v>499</v>
      </c>
      <c r="S104" s="239" t="s">
        <v>477</v>
      </c>
      <c r="T104" s="240" t="s">
        <v>250</v>
      </c>
      <c r="U104" s="220">
        <v>0</v>
      </c>
      <c r="V104" s="220">
        <f>ROUND(E104*U104,2)</f>
        <v>0</v>
      </c>
      <c r="W104" s="220"/>
      <c r="X104" s="220" t="s">
        <v>500</v>
      </c>
      <c r="Y104" s="220" t="s">
        <v>185</v>
      </c>
      <c r="Z104" s="210"/>
      <c r="AA104" s="210"/>
      <c r="AB104" s="210"/>
      <c r="AC104" s="210"/>
      <c r="AD104" s="210"/>
      <c r="AE104" s="210"/>
      <c r="AF104" s="210"/>
      <c r="AG104" s="210" t="s">
        <v>501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3">
      <c r="A105" s="217"/>
      <c r="B105" s="218"/>
      <c r="C105" s="255"/>
      <c r="D105" s="254"/>
      <c r="E105" s="254"/>
      <c r="F105" s="254"/>
      <c r="G105" s="254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193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3">
      <c r="A106" s="234">
        <v>37</v>
      </c>
      <c r="B106" s="235" t="s">
        <v>574</v>
      </c>
      <c r="C106" s="246" t="s">
        <v>575</v>
      </c>
      <c r="D106" s="236" t="s">
        <v>435</v>
      </c>
      <c r="E106" s="237">
        <v>2</v>
      </c>
      <c r="F106" s="238"/>
      <c r="G106" s="239">
        <f>ROUND(E106*F106,2)</f>
        <v>0</v>
      </c>
      <c r="H106" s="238"/>
      <c r="I106" s="239">
        <f>ROUND(E106*H106,2)</f>
        <v>0</v>
      </c>
      <c r="J106" s="238"/>
      <c r="K106" s="239">
        <f>ROUND(E106*J106,2)</f>
        <v>0</v>
      </c>
      <c r="L106" s="239">
        <v>21</v>
      </c>
      <c r="M106" s="239">
        <f>G106*(1+L106/100)</f>
        <v>0</v>
      </c>
      <c r="N106" s="237">
        <v>1.49E-2</v>
      </c>
      <c r="O106" s="237">
        <f>ROUND(E106*N106,2)</f>
        <v>0.03</v>
      </c>
      <c r="P106" s="237">
        <v>0</v>
      </c>
      <c r="Q106" s="237">
        <f>ROUND(E106*P106,2)</f>
        <v>0</v>
      </c>
      <c r="R106" s="239" t="s">
        <v>499</v>
      </c>
      <c r="S106" s="239" t="s">
        <v>477</v>
      </c>
      <c r="T106" s="240" t="s">
        <v>250</v>
      </c>
      <c r="U106" s="220">
        <v>0</v>
      </c>
      <c r="V106" s="220">
        <f>ROUND(E106*U106,2)</f>
        <v>0</v>
      </c>
      <c r="W106" s="220"/>
      <c r="X106" s="220" t="s">
        <v>500</v>
      </c>
      <c r="Y106" s="220" t="s">
        <v>185</v>
      </c>
      <c r="Z106" s="210"/>
      <c r="AA106" s="210"/>
      <c r="AB106" s="210"/>
      <c r="AC106" s="210"/>
      <c r="AD106" s="210"/>
      <c r="AE106" s="210"/>
      <c r="AF106" s="210"/>
      <c r="AG106" s="210" t="s">
        <v>501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3">
      <c r="A107" s="217"/>
      <c r="B107" s="218"/>
      <c r="C107" s="255"/>
      <c r="D107" s="254"/>
      <c r="E107" s="254"/>
      <c r="F107" s="254"/>
      <c r="G107" s="254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193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3">
      <c r="A108" s="234">
        <v>38</v>
      </c>
      <c r="B108" s="235" t="s">
        <v>576</v>
      </c>
      <c r="C108" s="246" t="s">
        <v>577</v>
      </c>
      <c r="D108" s="236" t="s">
        <v>435</v>
      </c>
      <c r="E108" s="237">
        <v>2</v>
      </c>
      <c r="F108" s="238"/>
      <c r="G108" s="239">
        <f>ROUND(E108*F108,2)</f>
        <v>0</v>
      </c>
      <c r="H108" s="238"/>
      <c r="I108" s="239">
        <f>ROUND(E108*H108,2)</f>
        <v>0</v>
      </c>
      <c r="J108" s="238"/>
      <c r="K108" s="239">
        <f>ROUND(E108*J108,2)</f>
        <v>0</v>
      </c>
      <c r="L108" s="239">
        <v>21</v>
      </c>
      <c r="M108" s="239">
        <f>G108*(1+L108/100)</f>
        <v>0</v>
      </c>
      <c r="N108" s="237">
        <v>1.4E-2</v>
      </c>
      <c r="O108" s="237">
        <f>ROUND(E108*N108,2)</f>
        <v>0.03</v>
      </c>
      <c r="P108" s="237">
        <v>0</v>
      </c>
      <c r="Q108" s="237">
        <f>ROUND(E108*P108,2)</f>
        <v>0</v>
      </c>
      <c r="R108" s="239" t="s">
        <v>499</v>
      </c>
      <c r="S108" s="239" t="s">
        <v>477</v>
      </c>
      <c r="T108" s="240" t="s">
        <v>250</v>
      </c>
      <c r="U108" s="220">
        <v>0</v>
      </c>
      <c r="V108" s="220">
        <f>ROUND(E108*U108,2)</f>
        <v>0</v>
      </c>
      <c r="W108" s="220"/>
      <c r="X108" s="220" t="s">
        <v>500</v>
      </c>
      <c r="Y108" s="220" t="s">
        <v>185</v>
      </c>
      <c r="Z108" s="210"/>
      <c r="AA108" s="210"/>
      <c r="AB108" s="210"/>
      <c r="AC108" s="210"/>
      <c r="AD108" s="210"/>
      <c r="AE108" s="210"/>
      <c r="AF108" s="210"/>
      <c r="AG108" s="210" t="s">
        <v>549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3">
      <c r="A109" s="217"/>
      <c r="B109" s="218"/>
      <c r="C109" s="255"/>
      <c r="D109" s="254"/>
      <c r="E109" s="254"/>
      <c r="F109" s="254"/>
      <c r="G109" s="254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193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3">
      <c r="A110" s="234">
        <v>39</v>
      </c>
      <c r="B110" s="235" t="s">
        <v>578</v>
      </c>
      <c r="C110" s="246" t="s">
        <v>579</v>
      </c>
      <c r="D110" s="236" t="s">
        <v>435</v>
      </c>
      <c r="E110" s="237">
        <v>2</v>
      </c>
      <c r="F110" s="238"/>
      <c r="G110" s="239">
        <f>ROUND(E110*F110,2)</f>
        <v>0</v>
      </c>
      <c r="H110" s="238"/>
      <c r="I110" s="239">
        <f>ROUND(E110*H110,2)</f>
        <v>0</v>
      </c>
      <c r="J110" s="238"/>
      <c r="K110" s="239">
        <f>ROUND(E110*J110,2)</f>
        <v>0</v>
      </c>
      <c r="L110" s="239">
        <v>21</v>
      </c>
      <c r="M110" s="239">
        <f>G110*(1+L110/100)</f>
        <v>0</v>
      </c>
      <c r="N110" s="237">
        <v>2.5899999999999999E-2</v>
      </c>
      <c r="O110" s="237">
        <f>ROUND(E110*N110,2)</f>
        <v>0.05</v>
      </c>
      <c r="P110" s="237">
        <v>0</v>
      </c>
      <c r="Q110" s="237">
        <f>ROUND(E110*P110,2)</f>
        <v>0</v>
      </c>
      <c r="R110" s="239" t="s">
        <v>499</v>
      </c>
      <c r="S110" s="239" t="s">
        <v>477</v>
      </c>
      <c r="T110" s="240" t="s">
        <v>250</v>
      </c>
      <c r="U110" s="220">
        <v>0</v>
      </c>
      <c r="V110" s="220">
        <f>ROUND(E110*U110,2)</f>
        <v>0</v>
      </c>
      <c r="W110" s="220"/>
      <c r="X110" s="220" t="s">
        <v>500</v>
      </c>
      <c r="Y110" s="220" t="s">
        <v>185</v>
      </c>
      <c r="Z110" s="210"/>
      <c r="AA110" s="210"/>
      <c r="AB110" s="210"/>
      <c r="AC110" s="210"/>
      <c r="AD110" s="210"/>
      <c r="AE110" s="210"/>
      <c r="AF110" s="210"/>
      <c r="AG110" s="210" t="s">
        <v>501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3">
      <c r="A111" s="217"/>
      <c r="B111" s="218"/>
      <c r="C111" s="255"/>
      <c r="D111" s="254"/>
      <c r="E111" s="254"/>
      <c r="F111" s="254"/>
      <c r="G111" s="254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193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x14ac:dyDescent="0.3">
      <c r="A112" s="227" t="s">
        <v>177</v>
      </c>
      <c r="B112" s="228" t="s">
        <v>130</v>
      </c>
      <c r="C112" s="245" t="s">
        <v>131</v>
      </c>
      <c r="D112" s="229"/>
      <c r="E112" s="230"/>
      <c r="F112" s="231"/>
      <c r="G112" s="231">
        <f>SUMIF(AG113:AG124,"&lt;&gt;NOR",G113:G124)</f>
        <v>0</v>
      </c>
      <c r="H112" s="231"/>
      <c r="I112" s="231">
        <f>SUM(I113:I124)</f>
        <v>0</v>
      </c>
      <c r="J112" s="231"/>
      <c r="K112" s="231">
        <f>SUM(K113:K124)</f>
        <v>0</v>
      </c>
      <c r="L112" s="231"/>
      <c r="M112" s="231">
        <f>SUM(M113:M124)</f>
        <v>0</v>
      </c>
      <c r="N112" s="230"/>
      <c r="O112" s="230">
        <f>SUM(O113:O124)</f>
        <v>0</v>
      </c>
      <c r="P112" s="230"/>
      <c r="Q112" s="230">
        <f>SUM(Q113:Q124)</f>
        <v>0</v>
      </c>
      <c r="R112" s="231"/>
      <c r="S112" s="231"/>
      <c r="T112" s="232"/>
      <c r="U112" s="226"/>
      <c r="V112" s="226">
        <f>SUM(V113:V124)</f>
        <v>0</v>
      </c>
      <c r="W112" s="226"/>
      <c r="X112" s="226"/>
      <c r="Y112" s="226"/>
      <c r="AG112" t="s">
        <v>178</v>
      </c>
    </row>
    <row r="113" spans="1:60" outlineLevel="1" x14ac:dyDescent="0.3">
      <c r="A113" s="234">
        <v>40</v>
      </c>
      <c r="B113" s="235" t="s">
        <v>580</v>
      </c>
      <c r="C113" s="246" t="s">
        <v>581</v>
      </c>
      <c r="D113" s="236" t="s">
        <v>498</v>
      </c>
      <c r="E113" s="237">
        <v>864</v>
      </c>
      <c r="F113" s="238"/>
      <c r="G113" s="239">
        <f>ROUND(E113*F113,2)</f>
        <v>0</v>
      </c>
      <c r="H113" s="238"/>
      <c r="I113" s="239">
        <f>ROUND(E113*H113,2)</f>
        <v>0</v>
      </c>
      <c r="J113" s="238"/>
      <c r="K113" s="239">
        <f>ROUND(E113*J113,2)</f>
        <v>0</v>
      </c>
      <c r="L113" s="239">
        <v>21</v>
      </c>
      <c r="M113" s="239">
        <f>G113*(1+L113/100)</f>
        <v>0</v>
      </c>
      <c r="N113" s="237">
        <v>0</v>
      </c>
      <c r="O113" s="237">
        <f>ROUND(E113*N113,2)</f>
        <v>0</v>
      </c>
      <c r="P113" s="237">
        <v>0</v>
      </c>
      <c r="Q113" s="237">
        <f>ROUND(E113*P113,2)</f>
        <v>0</v>
      </c>
      <c r="R113" s="239"/>
      <c r="S113" s="239" t="s">
        <v>426</v>
      </c>
      <c r="T113" s="240" t="s">
        <v>250</v>
      </c>
      <c r="U113" s="220">
        <v>0</v>
      </c>
      <c r="V113" s="220">
        <f>ROUND(E113*U113,2)</f>
        <v>0</v>
      </c>
      <c r="W113" s="220"/>
      <c r="X113" s="220" t="s">
        <v>314</v>
      </c>
      <c r="Y113" s="220" t="s">
        <v>185</v>
      </c>
      <c r="Z113" s="210"/>
      <c r="AA113" s="210"/>
      <c r="AB113" s="210"/>
      <c r="AC113" s="210"/>
      <c r="AD113" s="210"/>
      <c r="AE113" s="210"/>
      <c r="AF113" s="210"/>
      <c r="AG113" s="210" t="s">
        <v>582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3">
      <c r="A114" s="217"/>
      <c r="B114" s="218"/>
      <c r="C114" s="247" t="s">
        <v>583</v>
      </c>
      <c r="D114" s="241"/>
      <c r="E114" s="241"/>
      <c r="F114" s="241"/>
      <c r="G114" s="241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188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3">
      <c r="A115" s="217"/>
      <c r="B115" s="218"/>
      <c r="C115" s="256" t="s">
        <v>254</v>
      </c>
      <c r="D115" s="221"/>
      <c r="E115" s="222"/>
      <c r="F115" s="223"/>
      <c r="G115" s="223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188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3">
      <c r="A116" s="217"/>
      <c r="B116" s="218"/>
      <c r="C116" s="248" t="s">
        <v>584</v>
      </c>
      <c r="D116" s="242"/>
      <c r="E116" s="242"/>
      <c r="F116" s="242"/>
      <c r="G116" s="242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188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1" outlineLevel="3" x14ac:dyDescent="0.3">
      <c r="A117" s="217"/>
      <c r="B117" s="218"/>
      <c r="C117" s="248" t="s">
        <v>585</v>
      </c>
      <c r="D117" s="242"/>
      <c r="E117" s="242"/>
      <c r="F117" s="242"/>
      <c r="G117" s="242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10"/>
      <c r="AA117" s="210"/>
      <c r="AB117" s="210"/>
      <c r="AC117" s="210"/>
      <c r="AD117" s="210"/>
      <c r="AE117" s="210"/>
      <c r="AF117" s="210"/>
      <c r="AG117" s="210" t="s">
        <v>188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44" t="str">
        <f>C117</f>
        <v>1. veškeré poplatky provozovateli skládky, recyklační linky nebo jiného zařízení na zpracování nebo likvidaci odpadů související s převzetím, uložením, zpracováním nebo likvidaci odpadu.</v>
      </c>
      <c r="BB117" s="210"/>
      <c r="BC117" s="210"/>
      <c r="BD117" s="210"/>
      <c r="BE117" s="210"/>
      <c r="BF117" s="210"/>
      <c r="BG117" s="210"/>
      <c r="BH117" s="210"/>
    </row>
    <row r="118" spans="1:60" ht="21" outlineLevel="3" x14ac:dyDescent="0.3">
      <c r="A118" s="217"/>
      <c r="B118" s="218"/>
      <c r="C118" s="248" t="s">
        <v>586</v>
      </c>
      <c r="D118" s="242"/>
      <c r="E118" s="242"/>
      <c r="F118" s="242"/>
      <c r="G118" s="242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188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44" t="str">
        <f>C118</f>
        <v>2. náklady spojené s nakládáním, dopravou a vyložením odpadu z místa stavby na místo převzetí provozovatelem skládky, recyklační linky nebo jiného zařízení na zpracování nebo likvidaci odpadu.</v>
      </c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3">
      <c r="A119" s="217"/>
      <c r="B119" s="218"/>
      <c r="C119" s="256" t="s">
        <v>254</v>
      </c>
      <c r="D119" s="221"/>
      <c r="E119" s="222"/>
      <c r="F119" s="223"/>
      <c r="G119" s="223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188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3">
      <c r="A120" s="217"/>
      <c r="B120" s="218"/>
      <c r="C120" s="248" t="s">
        <v>587</v>
      </c>
      <c r="D120" s="242"/>
      <c r="E120" s="242"/>
      <c r="F120" s="242"/>
      <c r="G120" s="242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188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3">
      <c r="A121" s="217"/>
      <c r="B121" s="218"/>
      <c r="C121" s="248" t="s">
        <v>588</v>
      </c>
      <c r="D121" s="242"/>
      <c r="E121" s="242"/>
      <c r="F121" s="242"/>
      <c r="G121" s="242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188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44" t="str">
        <f>C121</f>
        <v>1.Tunou se rozumí hmotnost odpadu vytříděného v souladu se zákonem č. 541/2020 Sb. O odpadech v platném znění.</v>
      </c>
      <c r="BB121" s="210"/>
      <c r="BC121" s="210"/>
      <c r="BD121" s="210"/>
      <c r="BE121" s="210"/>
      <c r="BF121" s="210"/>
      <c r="BG121" s="210"/>
      <c r="BH121" s="210"/>
    </row>
    <row r="122" spans="1:60" ht="21" outlineLevel="3" x14ac:dyDescent="0.3">
      <c r="A122" s="217"/>
      <c r="B122" s="218"/>
      <c r="C122" s="248" t="s">
        <v>589</v>
      </c>
      <c r="D122" s="242"/>
      <c r="E122" s="242"/>
      <c r="F122" s="242"/>
      <c r="G122" s="242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188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44" t="str">
        <f>C122</f>
        <v>2. Hmotnost zeminy s kamením a štěrku  je uvažovaná v hodnotě 1,8t/m3, ostatní hmotnosti suti jsou uváděny dle z údajů ve sloupci "suť - celkem" uvedených u jednotlvých položek konkrétních odpadových materiálů.</v>
      </c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3">
      <c r="A123" s="217"/>
      <c r="B123" s="218"/>
      <c r="C123" s="249" t="s">
        <v>590</v>
      </c>
      <c r="D123" s="224"/>
      <c r="E123" s="225">
        <v>864</v>
      </c>
      <c r="F123" s="220"/>
      <c r="G123" s="220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192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3">
      <c r="A124" s="217"/>
      <c r="B124" s="218"/>
      <c r="C124" s="250"/>
      <c r="D124" s="243"/>
      <c r="E124" s="243"/>
      <c r="F124" s="243"/>
      <c r="G124" s="243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193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x14ac:dyDescent="0.3">
      <c r="A125" s="227" t="s">
        <v>177</v>
      </c>
      <c r="B125" s="228" t="s">
        <v>132</v>
      </c>
      <c r="C125" s="245" t="s">
        <v>133</v>
      </c>
      <c r="D125" s="229"/>
      <c r="E125" s="230"/>
      <c r="F125" s="231"/>
      <c r="G125" s="231">
        <f>SUMIF(AG126:AG128,"&lt;&gt;NOR",G126:G128)</f>
        <v>0</v>
      </c>
      <c r="H125" s="231"/>
      <c r="I125" s="231">
        <f>SUM(I126:I128)</f>
        <v>0</v>
      </c>
      <c r="J125" s="231"/>
      <c r="K125" s="231">
        <f>SUM(K126:K128)</f>
        <v>0</v>
      </c>
      <c r="L125" s="231"/>
      <c r="M125" s="231">
        <f>SUM(M126:M128)</f>
        <v>0</v>
      </c>
      <c r="N125" s="230"/>
      <c r="O125" s="230">
        <f>SUM(O126:O128)</f>
        <v>0</v>
      </c>
      <c r="P125" s="230"/>
      <c r="Q125" s="230">
        <f>SUM(Q126:Q128)</f>
        <v>0</v>
      </c>
      <c r="R125" s="231"/>
      <c r="S125" s="231"/>
      <c r="T125" s="232"/>
      <c r="U125" s="226"/>
      <c r="V125" s="226">
        <f>SUM(V126:V128)</f>
        <v>0</v>
      </c>
      <c r="W125" s="226"/>
      <c r="X125" s="226"/>
      <c r="Y125" s="226"/>
      <c r="AG125" t="s">
        <v>178</v>
      </c>
    </row>
    <row r="126" spans="1:60" outlineLevel="1" x14ac:dyDescent="0.3">
      <c r="A126" s="234">
        <v>41</v>
      </c>
      <c r="B126" s="235" t="s">
        <v>591</v>
      </c>
      <c r="C126" s="246" t="s">
        <v>592</v>
      </c>
      <c r="D126" s="236" t="s">
        <v>498</v>
      </c>
      <c r="E126" s="237">
        <v>909.58124999999995</v>
      </c>
      <c r="F126" s="238"/>
      <c r="G126" s="239">
        <f>ROUND(E126*F126,2)</f>
        <v>0</v>
      </c>
      <c r="H126" s="238"/>
      <c r="I126" s="239">
        <f>ROUND(E126*H126,2)</f>
        <v>0</v>
      </c>
      <c r="J126" s="238"/>
      <c r="K126" s="239">
        <f>ROUND(E126*J126,2)</f>
        <v>0</v>
      </c>
      <c r="L126" s="239">
        <v>21</v>
      </c>
      <c r="M126" s="239">
        <f>G126*(1+L126/100)</f>
        <v>0</v>
      </c>
      <c r="N126" s="237">
        <v>0</v>
      </c>
      <c r="O126" s="237">
        <f>ROUND(E126*N126,2)</f>
        <v>0</v>
      </c>
      <c r="P126" s="237">
        <v>0</v>
      </c>
      <c r="Q126" s="237">
        <f>ROUND(E126*P126,2)</f>
        <v>0</v>
      </c>
      <c r="R126" s="239"/>
      <c r="S126" s="239" t="s">
        <v>477</v>
      </c>
      <c r="T126" s="240" t="s">
        <v>250</v>
      </c>
      <c r="U126" s="220">
        <v>0</v>
      </c>
      <c r="V126" s="220">
        <f>ROUND(E126*U126,2)</f>
        <v>0</v>
      </c>
      <c r="W126" s="220"/>
      <c r="X126" s="220" t="s">
        <v>593</v>
      </c>
      <c r="Y126" s="220" t="s">
        <v>185</v>
      </c>
      <c r="Z126" s="210"/>
      <c r="AA126" s="210"/>
      <c r="AB126" s="210"/>
      <c r="AC126" s="210"/>
      <c r="AD126" s="210"/>
      <c r="AE126" s="210"/>
      <c r="AF126" s="210"/>
      <c r="AG126" s="210" t="s">
        <v>594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3">
      <c r="A127" s="217"/>
      <c r="B127" s="218"/>
      <c r="C127" s="247" t="s">
        <v>595</v>
      </c>
      <c r="D127" s="241"/>
      <c r="E127" s="241"/>
      <c r="F127" s="241"/>
      <c r="G127" s="241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10"/>
      <c r="AA127" s="210"/>
      <c r="AB127" s="210"/>
      <c r="AC127" s="210"/>
      <c r="AD127" s="210"/>
      <c r="AE127" s="210"/>
      <c r="AF127" s="210"/>
      <c r="AG127" s="210" t="s">
        <v>188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3">
      <c r="A128" s="217"/>
      <c r="B128" s="218"/>
      <c r="C128" s="250"/>
      <c r="D128" s="243"/>
      <c r="E128" s="243"/>
      <c r="F128" s="243"/>
      <c r="G128" s="243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193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33" x14ac:dyDescent="0.3">
      <c r="A129" s="3"/>
      <c r="B129" s="4"/>
      <c r="C129" s="251"/>
      <c r="D129" s="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AE129">
        <v>12</v>
      </c>
      <c r="AF129">
        <v>21</v>
      </c>
      <c r="AG129" t="s">
        <v>163</v>
      </c>
    </row>
    <row r="130" spans="1:33" x14ac:dyDescent="0.3">
      <c r="A130" s="213"/>
      <c r="B130" s="214" t="s">
        <v>29</v>
      </c>
      <c r="C130" s="252"/>
      <c r="D130" s="215"/>
      <c r="E130" s="216"/>
      <c r="F130" s="216"/>
      <c r="G130" s="233">
        <f>G8+G31+G35+G112+G125</f>
        <v>0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AE130">
        <f>SUMIF(L7:L128,AE129,G7:G128)</f>
        <v>0</v>
      </c>
      <c r="AF130">
        <f>SUMIF(L7:L128,AF129,G7:G128)</f>
        <v>0</v>
      </c>
      <c r="AG130" t="s">
        <v>472</v>
      </c>
    </row>
    <row r="131" spans="1:33" x14ac:dyDescent="0.3">
      <c r="C131" s="253"/>
      <c r="D131" s="10"/>
      <c r="AG131" t="s">
        <v>474</v>
      </c>
    </row>
    <row r="132" spans="1:33" x14ac:dyDescent="0.3">
      <c r="D132" s="10"/>
    </row>
    <row r="133" spans="1:33" x14ac:dyDescent="0.3">
      <c r="D133" s="10"/>
    </row>
    <row r="134" spans="1:33" x14ac:dyDescent="0.3">
      <c r="D134" s="10"/>
    </row>
    <row r="135" spans="1:33" x14ac:dyDescent="0.3">
      <c r="D135" s="10"/>
    </row>
    <row r="136" spans="1:33" x14ac:dyDescent="0.3">
      <c r="D136" s="10"/>
    </row>
    <row r="137" spans="1:33" x14ac:dyDescent="0.3">
      <c r="D137" s="10"/>
    </row>
    <row r="138" spans="1:33" x14ac:dyDescent="0.3">
      <c r="D138" s="10"/>
    </row>
    <row r="139" spans="1:33" x14ac:dyDescent="0.3">
      <c r="D139" s="10"/>
    </row>
    <row r="140" spans="1:33" x14ac:dyDescent="0.3">
      <c r="D140" s="10"/>
    </row>
    <row r="141" spans="1:33" x14ac:dyDescent="0.3">
      <c r="D141" s="10"/>
    </row>
    <row r="142" spans="1:33" x14ac:dyDescent="0.3">
      <c r="D142" s="10"/>
    </row>
    <row r="143" spans="1:33" x14ac:dyDescent="0.3">
      <c r="D143" s="10"/>
    </row>
    <row r="144" spans="1:33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jWLTn/bTZUs+tFa+OoXy0fQyeEAAFvX0yti0MSWOZ/855P1YklE6nnC4lCMVOGM4SBitccOIAbPk/LbsVavOpQ==" saltValue="ldjU8akP7Adq4oJgwtZWzw==" spinCount="100000" sheet="1" formatRows="0"/>
  <mergeCells count="55">
    <mergeCell ref="C128:G128"/>
    <mergeCell ref="C118:G118"/>
    <mergeCell ref="C120:G120"/>
    <mergeCell ref="C121:G121"/>
    <mergeCell ref="C122:G122"/>
    <mergeCell ref="C124:G124"/>
    <mergeCell ref="C127:G127"/>
    <mergeCell ref="C107:G107"/>
    <mergeCell ref="C109:G109"/>
    <mergeCell ref="C111:G111"/>
    <mergeCell ref="C114:G114"/>
    <mergeCell ref="C116:G116"/>
    <mergeCell ref="C117:G117"/>
    <mergeCell ref="C92:G92"/>
    <mergeCell ref="C94:G94"/>
    <mergeCell ref="C96:G96"/>
    <mergeCell ref="C100:G100"/>
    <mergeCell ref="C103:G103"/>
    <mergeCell ref="C105:G105"/>
    <mergeCell ref="C80:G80"/>
    <mergeCell ref="C82:G82"/>
    <mergeCell ref="C84:G84"/>
    <mergeCell ref="C86:G86"/>
    <mergeCell ref="C88:G88"/>
    <mergeCell ref="C90:G90"/>
    <mergeCell ref="C67:G67"/>
    <mergeCell ref="C70:G70"/>
    <mergeCell ref="C72:G72"/>
    <mergeCell ref="C73:G73"/>
    <mergeCell ref="C76:G76"/>
    <mergeCell ref="C78:G78"/>
    <mergeCell ref="C50:G50"/>
    <mergeCell ref="C53:G53"/>
    <mergeCell ref="C56:G56"/>
    <mergeCell ref="C59:G59"/>
    <mergeCell ref="C61:G61"/>
    <mergeCell ref="C64:G64"/>
    <mergeCell ref="C37:G37"/>
    <mergeCell ref="C39:G39"/>
    <mergeCell ref="C42:G42"/>
    <mergeCell ref="C44:G44"/>
    <mergeCell ref="C46:G46"/>
    <mergeCell ref="C48:G48"/>
    <mergeCell ref="C17:G17"/>
    <mergeCell ref="C20:G20"/>
    <mergeCell ref="C23:G23"/>
    <mergeCell ref="C26:G26"/>
    <mergeCell ref="C30:G30"/>
    <mergeCell ref="C34:G34"/>
    <mergeCell ref="A1:G1"/>
    <mergeCell ref="C2:G2"/>
    <mergeCell ref="C3:G3"/>
    <mergeCell ref="C4:G4"/>
    <mergeCell ref="C11:G11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739B8-7E6F-46E1-8FEB-365BA99DD75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51</v>
      </c>
      <c r="C3" s="199" t="s">
        <v>52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55</v>
      </c>
      <c r="C4" s="202" t="s">
        <v>56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SUMIF(AG9:AG30,"&lt;&gt;NOR",G9:G30)</f>
        <v>0</v>
      </c>
      <c r="H8" s="231"/>
      <c r="I8" s="231">
        <f>SUM(I9:I30)</f>
        <v>0</v>
      </c>
      <c r="J8" s="231"/>
      <c r="K8" s="231">
        <f>SUM(K9:K30)</f>
        <v>0</v>
      </c>
      <c r="L8" s="231"/>
      <c r="M8" s="231">
        <f>SUM(M9:M30)</f>
        <v>0</v>
      </c>
      <c r="N8" s="230"/>
      <c r="O8" s="230">
        <f>SUM(O9:O30)</f>
        <v>234.22</v>
      </c>
      <c r="P8" s="230"/>
      <c r="Q8" s="230">
        <f>SUM(Q9:Q30)</f>
        <v>0</v>
      </c>
      <c r="R8" s="231"/>
      <c r="S8" s="231"/>
      <c r="T8" s="232"/>
      <c r="U8" s="226"/>
      <c r="V8" s="226">
        <f>SUM(V9:V30)</f>
        <v>0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475</v>
      </c>
      <c r="C9" s="246" t="s">
        <v>476</v>
      </c>
      <c r="D9" s="236" t="s">
        <v>249</v>
      </c>
      <c r="E9" s="237">
        <v>150.15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477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478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479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49" t="s">
        <v>596</v>
      </c>
      <c r="D10" s="224"/>
      <c r="E10" s="225">
        <v>150.15</v>
      </c>
      <c r="F10" s="220"/>
      <c r="G10" s="220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192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3">
      <c r="A11" s="217"/>
      <c r="B11" s="218"/>
      <c r="C11" s="250"/>
      <c r="D11" s="243"/>
      <c r="E11" s="243"/>
      <c r="F11" s="243"/>
      <c r="G11" s="243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3">
      <c r="A12" s="234">
        <v>2</v>
      </c>
      <c r="B12" s="235" t="s">
        <v>481</v>
      </c>
      <c r="C12" s="246" t="s">
        <v>482</v>
      </c>
      <c r="D12" s="236" t="s">
        <v>294</v>
      </c>
      <c r="E12" s="237">
        <v>429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7">
        <v>9.8999999999999999E-4</v>
      </c>
      <c r="O12" s="237">
        <f>ROUND(E12*N12,2)</f>
        <v>0.42</v>
      </c>
      <c r="P12" s="237">
        <v>0</v>
      </c>
      <c r="Q12" s="237">
        <f>ROUND(E12*P12,2)</f>
        <v>0</v>
      </c>
      <c r="R12" s="239"/>
      <c r="S12" s="239" t="s">
        <v>477</v>
      </c>
      <c r="T12" s="240" t="s">
        <v>250</v>
      </c>
      <c r="U12" s="220">
        <v>0</v>
      </c>
      <c r="V12" s="220">
        <f>ROUND(E12*U12,2)</f>
        <v>0</v>
      </c>
      <c r="W12" s="220"/>
      <c r="X12" s="220" t="s">
        <v>478</v>
      </c>
      <c r="Y12" s="220" t="s">
        <v>185</v>
      </c>
      <c r="Z12" s="210"/>
      <c r="AA12" s="210"/>
      <c r="AB12" s="210"/>
      <c r="AC12" s="210"/>
      <c r="AD12" s="210"/>
      <c r="AE12" s="210"/>
      <c r="AF12" s="210"/>
      <c r="AG12" s="210" t="s">
        <v>479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3">
      <c r="A13" s="217"/>
      <c r="B13" s="218"/>
      <c r="C13" s="249" t="s">
        <v>597</v>
      </c>
      <c r="D13" s="224"/>
      <c r="E13" s="225">
        <v>429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192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0"/>
      <c r="D14" s="243"/>
      <c r="E14" s="243"/>
      <c r="F14" s="243"/>
      <c r="G14" s="243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3">
      <c r="A15" s="234">
        <v>3</v>
      </c>
      <c r="B15" s="235" t="s">
        <v>484</v>
      </c>
      <c r="C15" s="246" t="s">
        <v>485</v>
      </c>
      <c r="D15" s="236" t="s">
        <v>294</v>
      </c>
      <c r="E15" s="237">
        <v>429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477</v>
      </c>
      <c r="T15" s="240" t="s">
        <v>250</v>
      </c>
      <c r="U15" s="220">
        <v>0</v>
      </c>
      <c r="V15" s="220">
        <f>ROUND(E15*U15,2)</f>
        <v>0</v>
      </c>
      <c r="W15" s="220"/>
      <c r="X15" s="220" t="s">
        <v>478</v>
      </c>
      <c r="Y15" s="220" t="s">
        <v>185</v>
      </c>
      <c r="Z15" s="210"/>
      <c r="AA15" s="210"/>
      <c r="AB15" s="210"/>
      <c r="AC15" s="210"/>
      <c r="AD15" s="210"/>
      <c r="AE15" s="210"/>
      <c r="AF15" s="210"/>
      <c r="AG15" s="210" t="s">
        <v>479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49" t="s">
        <v>598</v>
      </c>
      <c r="D16" s="224"/>
      <c r="E16" s="225">
        <v>429</v>
      </c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3">
      <c r="A17" s="217"/>
      <c r="B17" s="218"/>
      <c r="C17" s="250"/>
      <c r="D17" s="243"/>
      <c r="E17" s="243"/>
      <c r="F17" s="243"/>
      <c r="G17" s="243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3">
      <c r="A18" s="234">
        <v>4</v>
      </c>
      <c r="B18" s="235" t="s">
        <v>486</v>
      </c>
      <c r="C18" s="246" t="s">
        <v>487</v>
      </c>
      <c r="D18" s="236" t="s">
        <v>249</v>
      </c>
      <c r="E18" s="237">
        <v>150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9"/>
      <c r="S18" s="239" t="s">
        <v>477</v>
      </c>
      <c r="T18" s="240" t="s">
        <v>250</v>
      </c>
      <c r="U18" s="220">
        <v>0</v>
      </c>
      <c r="V18" s="220">
        <f>ROUND(E18*U18,2)</f>
        <v>0</v>
      </c>
      <c r="W18" s="220"/>
      <c r="X18" s="220" t="s">
        <v>478</v>
      </c>
      <c r="Y18" s="220" t="s">
        <v>185</v>
      </c>
      <c r="Z18" s="210"/>
      <c r="AA18" s="210"/>
      <c r="AB18" s="210"/>
      <c r="AC18" s="210"/>
      <c r="AD18" s="210"/>
      <c r="AE18" s="210"/>
      <c r="AF18" s="210"/>
      <c r="AG18" s="210" t="s">
        <v>488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9" t="s">
        <v>599</v>
      </c>
      <c r="D19" s="224"/>
      <c r="E19" s="225">
        <v>150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0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5</v>
      </c>
      <c r="B21" s="235" t="s">
        <v>490</v>
      </c>
      <c r="C21" s="246" t="s">
        <v>491</v>
      </c>
      <c r="D21" s="236" t="s">
        <v>249</v>
      </c>
      <c r="E21" s="237">
        <v>110.11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/>
      <c r="S21" s="239" t="s">
        <v>477</v>
      </c>
      <c r="T21" s="240" t="s">
        <v>250</v>
      </c>
      <c r="U21" s="220">
        <v>0</v>
      </c>
      <c r="V21" s="220">
        <f>ROUND(E21*U21,2)</f>
        <v>0</v>
      </c>
      <c r="W21" s="220"/>
      <c r="X21" s="220" t="s">
        <v>478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488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49" t="s">
        <v>600</v>
      </c>
      <c r="D22" s="224"/>
      <c r="E22" s="225">
        <v>110.11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50"/>
      <c r="D23" s="243"/>
      <c r="E23" s="243"/>
      <c r="F23" s="243"/>
      <c r="G23" s="243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3">
      <c r="A24" s="234">
        <v>6</v>
      </c>
      <c r="B24" s="235" t="s">
        <v>493</v>
      </c>
      <c r="C24" s="246" t="s">
        <v>494</v>
      </c>
      <c r="D24" s="236" t="s">
        <v>249</v>
      </c>
      <c r="E24" s="237">
        <v>30.03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477</v>
      </c>
      <c r="T24" s="240" t="s">
        <v>250</v>
      </c>
      <c r="U24" s="220">
        <v>0</v>
      </c>
      <c r="V24" s="220">
        <f>ROUND(E24*U24,2)</f>
        <v>0</v>
      </c>
      <c r="W24" s="220"/>
      <c r="X24" s="220" t="s">
        <v>478</v>
      </c>
      <c r="Y24" s="220" t="s">
        <v>185</v>
      </c>
      <c r="Z24" s="210"/>
      <c r="AA24" s="210"/>
      <c r="AB24" s="210"/>
      <c r="AC24" s="210"/>
      <c r="AD24" s="210"/>
      <c r="AE24" s="210"/>
      <c r="AF24" s="210"/>
      <c r="AG24" s="210" t="s">
        <v>488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3">
      <c r="A25" s="217"/>
      <c r="B25" s="218"/>
      <c r="C25" s="249" t="s">
        <v>601</v>
      </c>
      <c r="D25" s="224"/>
      <c r="E25" s="225">
        <v>30.03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192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0"/>
      <c r="D26" s="243"/>
      <c r="E26" s="243"/>
      <c r="F26" s="243"/>
      <c r="G26" s="243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3">
      <c r="A27" s="234">
        <v>7</v>
      </c>
      <c r="B27" s="235" t="s">
        <v>496</v>
      </c>
      <c r="C27" s="246" t="s">
        <v>497</v>
      </c>
      <c r="D27" s="236" t="s">
        <v>498</v>
      </c>
      <c r="E27" s="237">
        <v>233.8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1</v>
      </c>
      <c r="O27" s="237">
        <f>ROUND(E27*N27,2)</f>
        <v>233.8</v>
      </c>
      <c r="P27" s="237">
        <v>0</v>
      </c>
      <c r="Q27" s="237">
        <f>ROUND(E27*P27,2)</f>
        <v>0</v>
      </c>
      <c r="R27" s="239" t="s">
        <v>499</v>
      </c>
      <c r="S27" s="239" t="s">
        <v>477</v>
      </c>
      <c r="T27" s="240" t="s">
        <v>250</v>
      </c>
      <c r="U27" s="220">
        <v>0</v>
      </c>
      <c r="V27" s="220">
        <f>ROUND(E27*U27,2)</f>
        <v>0</v>
      </c>
      <c r="W27" s="220"/>
      <c r="X27" s="220" t="s">
        <v>500</v>
      </c>
      <c r="Y27" s="220" t="s">
        <v>185</v>
      </c>
      <c r="Z27" s="210"/>
      <c r="AA27" s="210"/>
      <c r="AB27" s="210"/>
      <c r="AC27" s="210"/>
      <c r="AD27" s="210"/>
      <c r="AE27" s="210"/>
      <c r="AF27" s="210"/>
      <c r="AG27" s="210" t="s">
        <v>501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49" t="s">
        <v>602</v>
      </c>
      <c r="D28" s="224"/>
      <c r="E28" s="225">
        <v>50.1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192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3">
      <c r="A29" s="217"/>
      <c r="B29" s="218"/>
      <c r="C29" s="249" t="s">
        <v>603</v>
      </c>
      <c r="D29" s="224"/>
      <c r="E29" s="225">
        <v>183.7</v>
      </c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192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3">
      <c r="A30" s="217"/>
      <c r="B30" s="218"/>
      <c r="C30" s="250"/>
      <c r="D30" s="243"/>
      <c r="E30" s="243"/>
      <c r="F30" s="243"/>
      <c r="G30" s="243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193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3">
      <c r="A31" s="227" t="s">
        <v>177</v>
      </c>
      <c r="B31" s="228" t="s">
        <v>117</v>
      </c>
      <c r="C31" s="245" t="s">
        <v>118</v>
      </c>
      <c r="D31" s="229"/>
      <c r="E31" s="230"/>
      <c r="F31" s="231"/>
      <c r="G31" s="231">
        <f>SUMIF(AG32:AG34,"&lt;&gt;NOR",G32:G34)</f>
        <v>0</v>
      </c>
      <c r="H31" s="231"/>
      <c r="I31" s="231">
        <f>SUM(I32:I34)</f>
        <v>0</v>
      </c>
      <c r="J31" s="231"/>
      <c r="K31" s="231">
        <f>SUM(K32:K34)</f>
        <v>0</v>
      </c>
      <c r="L31" s="231"/>
      <c r="M31" s="231">
        <f>SUM(M32:M34)</f>
        <v>0</v>
      </c>
      <c r="N31" s="230"/>
      <c r="O31" s="230">
        <f>SUM(O32:O34)</f>
        <v>11.33</v>
      </c>
      <c r="P31" s="230"/>
      <c r="Q31" s="230">
        <f>SUM(Q32:Q34)</f>
        <v>0</v>
      </c>
      <c r="R31" s="231"/>
      <c r="S31" s="231"/>
      <c r="T31" s="232"/>
      <c r="U31" s="226"/>
      <c r="V31" s="226">
        <f>SUM(V32:V34)</f>
        <v>0</v>
      </c>
      <c r="W31" s="226"/>
      <c r="X31" s="226"/>
      <c r="Y31" s="226"/>
      <c r="AG31" t="s">
        <v>178</v>
      </c>
    </row>
    <row r="32" spans="1:60" outlineLevel="1" x14ac:dyDescent="0.3">
      <c r="A32" s="234">
        <v>8</v>
      </c>
      <c r="B32" s="235" t="s">
        <v>504</v>
      </c>
      <c r="C32" s="246" t="s">
        <v>505</v>
      </c>
      <c r="D32" s="236" t="s">
        <v>249</v>
      </c>
      <c r="E32" s="237">
        <v>10.01</v>
      </c>
      <c r="F32" s="238"/>
      <c r="G32" s="239">
        <f>ROUND(E32*F32,2)</f>
        <v>0</v>
      </c>
      <c r="H32" s="238"/>
      <c r="I32" s="239">
        <f>ROUND(E32*H32,2)</f>
        <v>0</v>
      </c>
      <c r="J32" s="238"/>
      <c r="K32" s="239">
        <f>ROUND(E32*J32,2)</f>
        <v>0</v>
      </c>
      <c r="L32" s="239">
        <v>21</v>
      </c>
      <c r="M32" s="239">
        <f>G32*(1+L32/100)</f>
        <v>0</v>
      </c>
      <c r="N32" s="237">
        <v>1.1322000000000001</v>
      </c>
      <c r="O32" s="237">
        <f>ROUND(E32*N32,2)</f>
        <v>11.33</v>
      </c>
      <c r="P32" s="237">
        <v>0</v>
      </c>
      <c r="Q32" s="237">
        <f>ROUND(E32*P32,2)</f>
        <v>0</v>
      </c>
      <c r="R32" s="239"/>
      <c r="S32" s="239" t="s">
        <v>477</v>
      </c>
      <c r="T32" s="240" t="s">
        <v>250</v>
      </c>
      <c r="U32" s="220">
        <v>0</v>
      </c>
      <c r="V32" s="220">
        <f>ROUND(E32*U32,2)</f>
        <v>0</v>
      </c>
      <c r="W32" s="220"/>
      <c r="X32" s="220" t="s">
        <v>478</v>
      </c>
      <c r="Y32" s="220" t="s">
        <v>185</v>
      </c>
      <c r="Z32" s="210"/>
      <c r="AA32" s="210"/>
      <c r="AB32" s="210"/>
      <c r="AC32" s="210"/>
      <c r="AD32" s="210"/>
      <c r="AE32" s="210"/>
      <c r="AF32" s="210"/>
      <c r="AG32" s="210" t="s">
        <v>488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3">
      <c r="A33" s="217"/>
      <c r="B33" s="218"/>
      <c r="C33" s="249" t="s">
        <v>604</v>
      </c>
      <c r="D33" s="224"/>
      <c r="E33" s="225">
        <v>10.01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192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3">
      <c r="A34" s="217"/>
      <c r="B34" s="218"/>
      <c r="C34" s="250"/>
      <c r="D34" s="243"/>
      <c r="E34" s="243"/>
      <c r="F34" s="243"/>
      <c r="G34" s="243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193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3">
      <c r="A35" s="227" t="s">
        <v>177</v>
      </c>
      <c r="B35" s="228" t="s">
        <v>124</v>
      </c>
      <c r="C35" s="245" t="s">
        <v>125</v>
      </c>
      <c r="D35" s="229"/>
      <c r="E35" s="230"/>
      <c r="F35" s="231"/>
      <c r="G35" s="231">
        <f>SUMIF(AG36:AG38,"&lt;&gt;NOR",G36:G38)</f>
        <v>0</v>
      </c>
      <c r="H35" s="231"/>
      <c r="I35" s="231">
        <f>SUM(I36:I38)</f>
        <v>0</v>
      </c>
      <c r="J35" s="231"/>
      <c r="K35" s="231">
        <f>SUM(K36:K38)</f>
        <v>0</v>
      </c>
      <c r="L35" s="231"/>
      <c r="M35" s="231">
        <f>SUM(M36:M38)</f>
        <v>0</v>
      </c>
      <c r="N35" s="230"/>
      <c r="O35" s="230">
        <f>SUM(O36:O38)</f>
        <v>0.04</v>
      </c>
      <c r="P35" s="230"/>
      <c r="Q35" s="230">
        <f>SUM(Q36:Q38)</f>
        <v>0</v>
      </c>
      <c r="R35" s="231"/>
      <c r="S35" s="231"/>
      <c r="T35" s="232"/>
      <c r="U35" s="226"/>
      <c r="V35" s="226">
        <f>SUM(V36:V38)</f>
        <v>0</v>
      </c>
      <c r="W35" s="226"/>
      <c r="X35" s="226"/>
      <c r="Y35" s="226"/>
      <c r="AG35" t="s">
        <v>178</v>
      </c>
    </row>
    <row r="36" spans="1:60" outlineLevel="1" x14ac:dyDescent="0.3">
      <c r="A36" s="234">
        <v>9</v>
      </c>
      <c r="B36" s="235" t="s">
        <v>605</v>
      </c>
      <c r="C36" s="246" t="s">
        <v>606</v>
      </c>
      <c r="D36" s="236" t="s">
        <v>327</v>
      </c>
      <c r="E36" s="237">
        <v>143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21</v>
      </c>
      <c r="M36" s="239">
        <f>G36*(1+L36/100)</f>
        <v>0</v>
      </c>
      <c r="N36" s="237">
        <v>2.7E-4</v>
      </c>
      <c r="O36" s="237">
        <f>ROUND(E36*N36,2)</f>
        <v>0.04</v>
      </c>
      <c r="P36" s="237">
        <v>0</v>
      </c>
      <c r="Q36" s="237">
        <f>ROUND(E36*P36,2)</f>
        <v>0</v>
      </c>
      <c r="R36" s="239" t="s">
        <v>499</v>
      </c>
      <c r="S36" s="239" t="s">
        <v>477</v>
      </c>
      <c r="T36" s="240" t="s">
        <v>250</v>
      </c>
      <c r="U36" s="220">
        <v>0</v>
      </c>
      <c r="V36" s="220">
        <f>ROUND(E36*U36,2)</f>
        <v>0</v>
      </c>
      <c r="W36" s="220"/>
      <c r="X36" s="220" t="s">
        <v>500</v>
      </c>
      <c r="Y36" s="220" t="s">
        <v>185</v>
      </c>
      <c r="Z36" s="210"/>
      <c r="AA36" s="210"/>
      <c r="AB36" s="210"/>
      <c r="AC36" s="210"/>
      <c r="AD36" s="210"/>
      <c r="AE36" s="210"/>
      <c r="AF36" s="210"/>
      <c r="AG36" s="210" t="s">
        <v>501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3">
      <c r="A37" s="217"/>
      <c r="B37" s="218"/>
      <c r="C37" s="249" t="s">
        <v>607</v>
      </c>
      <c r="D37" s="224"/>
      <c r="E37" s="225">
        <v>143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192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3">
      <c r="A38" s="217"/>
      <c r="B38" s="218"/>
      <c r="C38" s="250"/>
      <c r="D38" s="243"/>
      <c r="E38" s="243"/>
      <c r="F38" s="243"/>
      <c r="G38" s="243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193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3">
      <c r="A39" s="227" t="s">
        <v>177</v>
      </c>
      <c r="B39" s="228" t="s">
        <v>130</v>
      </c>
      <c r="C39" s="245" t="s">
        <v>131</v>
      </c>
      <c r="D39" s="229"/>
      <c r="E39" s="230"/>
      <c r="F39" s="231"/>
      <c r="G39" s="231">
        <f>SUMIF(AG40:AG51,"&lt;&gt;NOR",G40:G51)</f>
        <v>0</v>
      </c>
      <c r="H39" s="231"/>
      <c r="I39" s="231">
        <f>SUM(I40:I51)</f>
        <v>0</v>
      </c>
      <c r="J39" s="231"/>
      <c r="K39" s="231">
        <f>SUM(K40:K51)</f>
        <v>0</v>
      </c>
      <c r="L39" s="231"/>
      <c r="M39" s="231">
        <f>SUM(M40:M51)</f>
        <v>0</v>
      </c>
      <c r="N39" s="230"/>
      <c r="O39" s="230">
        <f>SUM(O40:O51)</f>
        <v>0</v>
      </c>
      <c r="P39" s="230"/>
      <c r="Q39" s="230">
        <f>SUM(Q40:Q51)</f>
        <v>0</v>
      </c>
      <c r="R39" s="231"/>
      <c r="S39" s="231"/>
      <c r="T39" s="232"/>
      <c r="U39" s="226"/>
      <c r="V39" s="226">
        <f>SUM(V40:V51)</f>
        <v>0</v>
      </c>
      <c r="W39" s="226"/>
      <c r="X39" s="226"/>
      <c r="Y39" s="226"/>
      <c r="AG39" t="s">
        <v>178</v>
      </c>
    </row>
    <row r="40" spans="1:60" outlineLevel="1" x14ac:dyDescent="0.3">
      <c r="A40" s="234">
        <v>10</v>
      </c>
      <c r="B40" s="235" t="s">
        <v>580</v>
      </c>
      <c r="C40" s="246" t="s">
        <v>581</v>
      </c>
      <c r="D40" s="236" t="s">
        <v>498</v>
      </c>
      <c r="E40" s="237">
        <v>270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7">
        <v>0</v>
      </c>
      <c r="O40" s="237">
        <f>ROUND(E40*N40,2)</f>
        <v>0</v>
      </c>
      <c r="P40" s="237">
        <v>0</v>
      </c>
      <c r="Q40" s="237">
        <f>ROUND(E40*P40,2)</f>
        <v>0</v>
      </c>
      <c r="R40" s="239"/>
      <c r="S40" s="239" t="s">
        <v>426</v>
      </c>
      <c r="T40" s="240" t="s">
        <v>250</v>
      </c>
      <c r="U40" s="220">
        <v>0</v>
      </c>
      <c r="V40" s="220">
        <f>ROUND(E40*U40,2)</f>
        <v>0</v>
      </c>
      <c r="W40" s="220"/>
      <c r="X40" s="220" t="s">
        <v>314</v>
      </c>
      <c r="Y40" s="220" t="s">
        <v>185</v>
      </c>
      <c r="Z40" s="210"/>
      <c r="AA40" s="210"/>
      <c r="AB40" s="210"/>
      <c r="AC40" s="210"/>
      <c r="AD40" s="210"/>
      <c r="AE40" s="210"/>
      <c r="AF40" s="210"/>
      <c r="AG40" s="210" t="s">
        <v>582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3">
      <c r="A41" s="217"/>
      <c r="B41" s="218"/>
      <c r="C41" s="247" t="s">
        <v>583</v>
      </c>
      <c r="D41" s="241"/>
      <c r="E41" s="241"/>
      <c r="F41" s="241"/>
      <c r="G41" s="241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188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3">
      <c r="A42" s="217"/>
      <c r="B42" s="218"/>
      <c r="C42" s="256" t="s">
        <v>254</v>
      </c>
      <c r="D42" s="221"/>
      <c r="E42" s="222"/>
      <c r="F42" s="223"/>
      <c r="G42" s="223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188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3">
      <c r="A43" s="217"/>
      <c r="B43" s="218"/>
      <c r="C43" s="248" t="s">
        <v>584</v>
      </c>
      <c r="D43" s="242"/>
      <c r="E43" s="242"/>
      <c r="F43" s="242"/>
      <c r="G43" s="242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188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1" outlineLevel="3" x14ac:dyDescent="0.3">
      <c r="A44" s="217"/>
      <c r="B44" s="218"/>
      <c r="C44" s="248" t="s">
        <v>585</v>
      </c>
      <c r="D44" s="242"/>
      <c r="E44" s="242"/>
      <c r="F44" s="242"/>
      <c r="G44" s="242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188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44" t="str">
        <f>C44</f>
        <v>1. veškeré poplatky provozovateli skládky, recyklační linky nebo jiného zařízení na zpracování nebo likvidaci odpadů související s převzetím, uložením, zpracováním nebo likvidaci odpadu.</v>
      </c>
      <c r="BB44" s="210"/>
      <c r="BC44" s="210"/>
      <c r="BD44" s="210"/>
      <c r="BE44" s="210"/>
      <c r="BF44" s="210"/>
      <c r="BG44" s="210"/>
      <c r="BH44" s="210"/>
    </row>
    <row r="45" spans="1:60" ht="21" outlineLevel="3" x14ac:dyDescent="0.3">
      <c r="A45" s="217"/>
      <c r="B45" s="218"/>
      <c r="C45" s="248" t="s">
        <v>586</v>
      </c>
      <c r="D45" s="242"/>
      <c r="E45" s="242"/>
      <c r="F45" s="242"/>
      <c r="G45" s="242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188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44" t="str">
        <f>C45</f>
        <v>2. náklady spojené s nakládáním, dopravou a vyložením odpadu z místa stavby na místo převzetí provozovatelem skládky, recyklační linky nebo jiného zařízení na zpracování nebo likvidaci odpadu.</v>
      </c>
      <c r="BB45" s="210"/>
      <c r="BC45" s="210"/>
      <c r="BD45" s="210"/>
      <c r="BE45" s="210"/>
      <c r="BF45" s="210"/>
      <c r="BG45" s="210"/>
      <c r="BH45" s="210"/>
    </row>
    <row r="46" spans="1:60" outlineLevel="3" x14ac:dyDescent="0.3">
      <c r="A46" s="217"/>
      <c r="B46" s="218"/>
      <c r="C46" s="256" t="s">
        <v>254</v>
      </c>
      <c r="D46" s="221"/>
      <c r="E46" s="222"/>
      <c r="F46" s="223"/>
      <c r="G46" s="223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188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3">
      <c r="A47" s="217"/>
      <c r="B47" s="218"/>
      <c r="C47" s="248" t="s">
        <v>587</v>
      </c>
      <c r="D47" s="242"/>
      <c r="E47" s="242"/>
      <c r="F47" s="242"/>
      <c r="G47" s="242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188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3">
      <c r="A48" s="217"/>
      <c r="B48" s="218"/>
      <c r="C48" s="248" t="s">
        <v>588</v>
      </c>
      <c r="D48" s="242"/>
      <c r="E48" s="242"/>
      <c r="F48" s="242"/>
      <c r="G48" s="242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188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44" t="str">
        <f>C48</f>
        <v>1.Tunou se rozumí hmotnost odpadu vytříděného v souladu se zákonem č. 541/2020 Sb. O odpadech v platném znění.</v>
      </c>
      <c r="BB48" s="210"/>
      <c r="BC48" s="210"/>
      <c r="BD48" s="210"/>
      <c r="BE48" s="210"/>
      <c r="BF48" s="210"/>
      <c r="BG48" s="210"/>
      <c r="BH48" s="210"/>
    </row>
    <row r="49" spans="1:60" ht="21" outlineLevel="3" x14ac:dyDescent="0.3">
      <c r="A49" s="217"/>
      <c r="B49" s="218"/>
      <c r="C49" s="248" t="s">
        <v>589</v>
      </c>
      <c r="D49" s="242"/>
      <c r="E49" s="242"/>
      <c r="F49" s="242"/>
      <c r="G49" s="242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188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44" t="str">
        <f>C49</f>
        <v>2. Hmotnost zeminy s kamením a štěrku  je uvažovaná v hodnotě 1,8t/m3, ostatní hmotnosti suti jsou uváděny dle z údajů ve sloupci "suť - celkem" uvedených u jednotlvých položek konkrétních odpadových materiálů.</v>
      </c>
      <c r="BB49" s="210"/>
      <c r="BC49" s="210"/>
      <c r="BD49" s="210"/>
      <c r="BE49" s="210"/>
      <c r="BF49" s="210"/>
      <c r="BG49" s="210"/>
      <c r="BH49" s="210"/>
    </row>
    <row r="50" spans="1:60" outlineLevel="2" x14ac:dyDescent="0.3">
      <c r="A50" s="217"/>
      <c r="B50" s="218"/>
      <c r="C50" s="249" t="s">
        <v>608</v>
      </c>
      <c r="D50" s="224"/>
      <c r="E50" s="225">
        <v>270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192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3">
      <c r="A51" s="217"/>
      <c r="B51" s="218"/>
      <c r="C51" s="250"/>
      <c r="D51" s="243"/>
      <c r="E51" s="243"/>
      <c r="F51" s="243"/>
      <c r="G51" s="243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193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x14ac:dyDescent="0.3">
      <c r="A52" s="227" t="s">
        <v>177</v>
      </c>
      <c r="B52" s="228" t="s">
        <v>132</v>
      </c>
      <c r="C52" s="245" t="s">
        <v>133</v>
      </c>
      <c r="D52" s="229"/>
      <c r="E52" s="230"/>
      <c r="F52" s="231"/>
      <c r="G52" s="231">
        <f>SUMIF(AG53:AG55,"&lt;&gt;NOR",G53:G55)</f>
        <v>0</v>
      </c>
      <c r="H52" s="231"/>
      <c r="I52" s="231">
        <f>SUM(I53:I55)</f>
        <v>0</v>
      </c>
      <c r="J52" s="231"/>
      <c r="K52" s="231">
        <f>SUM(K53:K55)</f>
        <v>0</v>
      </c>
      <c r="L52" s="231"/>
      <c r="M52" s="231">
        <f>SUM(M53:M55)</f>
        <v>0</v>
      </c>
      <c r="N52" s="230"/>
      <c r="O52" s="230">
        <f>SUM(O53:O55)</f>
        <v>0</v>
      </c>
      <c r="P52" s="230"/>
      <c r="Q52" s="230">
        <f>SUM(Q53:Q55)</f>
        <v>0</v>
      </c>
      <c r="R52" s="231"/>
      <c r="S52" s="231"/>
      <c r="T52" s="232"/>
      <c r="U52" s="226"/>
      <c r="V52" s="226">
        <f>SUM(V53:V55)</f>
        <v>0</v>
      </c>
      <c r="W52" s="226"/>
      <c r="X52" s="226"/>
      <c r="Y52" s="226"/>
      <c r="AG52" t="s">
        <v>178</v>
      </c>
    </row>
    <row r="53" spans="1:60" outlineLevel="1" x14ac:dyDescent="0.3">
      <c r="A53" s="234">
        <v>11</v>
      </c>
      <c r="B53" s="235" t="s">
        <v>591</v>
      </c>
      <c r="C53" s="246" t="s">
        <v>592</v>
      </c>
      <c r="D53" s="236" t="s">
        <v>498</v>
      </c>
      <c r="E53" s="237">
        <v>245.59664000000001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7">
        <v>0</v>
      </c>
      <c r="O53" s="237">
        <f>ROUND(E53*N53,2)</f>
        <v>0</v>
      </c>
      <c r="P53" s="237">
        <v>0</v>
      </c>
      <c r="Q53" s="237">
        <f>ROUND(E53*P53,2)</f>
        <v>0</v>
      </c>
      <c r="R53" s="239"/>
      <c r="S53" s="239" t="s">
        <v>477</v>
      </c>
      <c r="T53" s="240" t="s">
        <v>250</v>
      </c>
      <c r="U53" s="220">
        <v>0</v>
      </c>
      <c r="V53" s="220">
        <f>ROUND(E53*U53,2)</f>
        <v>0</v>
      </c>
      <c r="W53" s="220"/>
      <c r="X53" s="220" t="s">
        <v>593</v>
      </c>
      <c r="Y53" s="220" t="s">
        <v>185</v>
      </c>
      <c r="Z53" s="210"/>
      <c r="AA53" s="210"/>
      <c r="AB53" s="210"/>
      <c r="AC53" s="210"/>
      <c r="AD53" s="210"/>
      <c r="AE53" s="210"/>
      <c r="AF53" s="210"/>
      <c r="AG53" s="210" t="s">
        <v>594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3">
      <c r="A54" s="217"/>
      <c r="B54" s="218"/>
      <c r="C54" s="247" t="s">
        <v>595</v>
      </c>
      <c r="D54" s="241"/>
      <c r="E54" s="241"/>
      <c r="F54" s="241"/>
      <c r="G54" s="241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188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3">
      <c r="A55" s="217"/>
      <c r="B55" s="218"/>
      <c r="C55" s="250"/>
      <c r="D55" s="243"/>
      <c r="E55" s="243"/>
      <c r="F55" s="243"/>
      <c r="G55" s="243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193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x14ac:dyDescent="0.3">
      <c r="A56" s="3"/>
      <c r="B56" s="4"/>
      <c r="C56" s="251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v>12</v>
      </c>
      <c r="AF56">
        <v>21</v>
      </c>
      <c r="AG56" t="s">
        <v>163</v>
      </c>
    </row>
    <row r="57" spans="1:60" x14ac:dyDescent="0.3">
      <c r="A57" s="213"/>
      <c r="B57" s="214" t="s">
        <v>29</v>
      </c>
      <c r="C57" s="252"/>
      <c r="D57" s="215"/>
      <c r="E57" s="216"/>
      <c r="F57" s="216"/>
      <c r="G57" s="233">
        <f>G8+G31+G35+G39+G52</f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f>SUMIF(L7:L55,AE56,G7:G55)</f>
        <v>0</v>
      </c>
      <c r="AF57">
        <f>SUMIF(L7:L55,AF56,G7:G55)</f>
        <v>0</v>
      </c>
      <c r="AG57" t="s">
        <v>472</v>
      </c>
    </row>
    <row r="58" spans="1:60" x14ac:dyDescent="0.3">
      <c r="C58" s="253"/>
      <c r="D58" s="10"/>
      <c r="AG58" t="s">
        <v>474</v>
      </c>
    </row>
    <row r="59" spans="1:60" x14ac:dyDescent="0.3">
      <c r="D59" s="10"/>
    </row>
    <row r="60" spans="1:60" x14ac:dyDescent="0.3">
      <c r="D60" s="10"/>
    </row>
    <row r="61" spans="1:60" x14ac:dyDescent="0.3">
      <c r="D61" s="10"/>
    </row>
    <row r="62" spans="1:60" x14ac:dyDescent="0.3">
      <c r="D62" s="10"/>
    </row>
    <row r="63" spans="1:60" x14ac:dyDescent="0.3">
      <c r="D63" s="10"/>
    </row>
    <row r="64" spans="1:60" x14ac:dyDescent="0.3">
      <c r="D64" s="10"/>
    </row>
    <row r="65" spans="4:4" x14ac:dyDescent="0.3">
      <c r="D65" s="10"/>
    </row>
    <row r="66" spans="4:4" x14ac:dyDescent="0.3">
      <c r="D66" s="10"/>
    </row>
    <row r="67" spans="4:4" x14ac:dyDescent="0.3">
      <c r="D67" s="10"/>
    </row>
    <row r="68" spans="4:4" x14ac:dyDescent="0.3">
      <c r="D68" s="10"/>
    </row>
    <row r="69" spans="4:4" x14ac:dyDescent="0.3">
      <c r="D69" s="10"/>
    </row>
    <row r="70" spans="4:4" x14ac:dyDescent="0.3">
      <c r="D70" s="10"/>
    </row>
    <row r="71" spans="4:4" x14ac:dyDescent="0.3">
      <c r="D71" s="10"/>
    </row>
    <row r="72" spans="4:4" x14ac:dyDescent="0.3">
      <c r="D72" s="10"/>
    </row>
    <row r="73" spans="4:4" x14ac:dyDescent="0.3">
      <c r="D73" s="10"/>
    </row>
    <row r="74" spans="4:4" x14ac:dyDescent="0.3">
      <c r="D74" s="10"/>
    </row>
    <row r="75" spans="4:4" x14ac:dyDescent="0.3">
      <c r="D75" s="10"/>
    </row>
    <row r="76" spans="4:4" x14ac:dyDescent="0.3">
      <c r="D76" s="10"/>
    </row>
    <row r="77" spans="4:4" x14ac:dyDescent="0.3">
      <c r="D77" s="10"/>
    </row>
    <row r="78" spans="4:4" x14ac:dyDescent="0.3">
      <c r="D78" s="10"/>
    </row>
    <row r="79" spans="4:4" x14ac:dyDescent="0.3">
      <c r="D79" s="10"/>
    </row>
    <row r="80" spans="4:4" x14ac:dyDescent="0.3">
      <c r="D80" s="10"/>
    </row>
    <row r="81" spans="4:4" x14ac:dyDescent="0.3">
      <c r="D81" s="10"/>
    </row>
    <row r="82" spans="4:4" x14ac:dyDescent="0.3">
      <c r="D82" s="10"/>
    </row>
    <row r="83" spans="4:4" x14ac:dyDescent="0.3">
      <c r="D83" s="10"/>
    </row>
    <row r="84" spans="4:4" x14ac:dyDescent="0.3">
      <c r="D84" s="10"/>
    </row>
    <row r="85" spans="4:4" x14ac:dyDescent="0.3">
      <c r="D85" s="10"/>
    </row>
    <row r="86" spans="4:4" x14ac:dyDescent="0.3">
      <c r="D86" s="10"/>
    </row>
    <row r="87" spans="4:4" x14ac:dyDescent="0.3">
      <c r="D87" s="10"/>
    </row>
    <row r="88" spans="4:4" x14ac:dyDescent="0.3">
      <c r="D88" s="10"/>
    </row>
    <row r="89" spans="4:4" x14ac:dyDescent="0.3">
      <c r="D89" s="10"/>
    </row>
    <row r="90" spans="4:4" x14ac:dyDescent="0.3">
      <c r="D90" s="10"/>
    </row>
    <row r="91" spans="4:4" x14ac:dyDescent="0.3">
      <c r="D91" s="10"/>
    </row>
    <row r="92" spans="4:4" x14ac:dyDescent="0.3">
      <c r="D92" s="10"/>
    </row>
    <row r="93" spans="4:4" x14ac:dyDescent="0.3">
      <c r="D93" s="10"/>
    </row>
    <row r="94" spans="4:4" x14ac:dyDescent="0.3">
      <c r="D94" s="10"/>
    </row>
    <row r="95" spans="4:4" x14ac:dyDescent="0.3">
      <c r="D95" s="10"/>
    </row>
    <row r="96" spans="4:4" x14ac:dyDescent="0.3">
      <c r="D96" s="10"/>
    </row>
    <row r="97" spans="4:4" x14ac:dyDescent="0.3">
      <c r="D97" s="10"/>
    </row>
    <row r="98" spans="4:4" x14ac:dyDescent="0.3">
      <c r="D98" s="10"/>
    </row>
    <row r="99" spans="4:4" x14ac:dyDescent="0.3">
      <c r="D99" s="10"/>
    </row>
    <row r="100" spans="4:4" x14ac:dyDescent="0.3">
      <c r="D100" s="10"/>
    </row>
    <row r="101" spans="4:4" x14ac:dyDescent="0.3">
      <c r="D101" s="10"/>
    </row>
    <row r="102" spans="4:4" x14ac:dyDescent="0.3">
      <c r="D102" s="10"/>
    </row>
    <row r="103" spans="4:4" x14ac:dyDescent="0.3">
      <c r="D103" s="10"/>
    </row>
    <row r="104" spans="4:4" x14ac:dyDescent="0.3">
      <c r="D104" s="10"/>
    </row>
    <row r="105" spans="4:4" x14ac:dyDescent="0.3">
      <c r="D105" s="10"/>
    </row>
    <row r="106" spans="4:4" x14ac:dyDescent="0.3">
      <c r="D106" s="10"/>
    </row>
    <row r="107" spans="4:4" x14ac:dyDescent="0.3">
      <c r="D107" s="10"/>
    </row>
    <row r="108" spans="4:4" x14ac:dyDescent="0.3">
      <c r="D108" s="10"/>
    </row>
    <row r="109" spans="4:4" x14ac:dyDescent="0.3">
      <c r="D109" s="10"/>
    </row>
    <row r="110" spans="4:4" x14ac:dyDescent="0.3">
      <c r="D110" s="10"/>
    </row>
    <row r="111" spans="4:4" x14ac:dyDescent="0.3">
      <c r="D111" s="10"/>
    </row>
    <row r="112" spans="4:4" x14ac:dyDescent="0.3">
      <c r="D112" s="10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3/D7QRCRZwcJVDRPgYNt8BaONWYbzHMj7mGQZuVAe7R1JmjDgg3J69HmepwEal0dJ/o4B9QEmfNst94c/f0Ayg==" saltValue="DTrLWp98YAgU/QS035EKyw==" spinCount="100000" sheet="1" formatRows="0"/>
  <mergeCells count="23">
    <mergeCell ref="C48:G48"/>
    <mergeCell ref="C49:G49"/>
    <mergeCell ref="C51:G51"/>
    <mergeCell ref="C54:G54"/>
    <mergeCell ref="C55:G55"/>
    <mergeCell ref="C38:G38"/>
    <mergeCell ref="C41:G41"/>
    <mergeCell ref="C43:G43"/>
    <mergeCell ref="C44:G44"/>
    <mergeCell ref="C45:G45"/>
    <mergeCell ref="C47:G47"/>
    <mergeCell ref="C17:G17"/>
    <mergeCell ref="C20:G20"/>
    <mergeCell ref="C23:G23"/>
    <mergeCell ref="C26:G26"/>
    <mergeCell ref="C30:G30"/>
    <mergeCell ref="C34:G34"/>
    <mergeCell ref="A1:G1"/>
    <mergeCell ref="C2:G2"/>
    <mergeCell ref="C3:G3"/>
    <mergeCell ref="C4:G4"/>
    <mergeCell ref="C11:G11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47925-2447-4982-BC1A-13C8C392D18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57</v>
      </c>
      <c r="C3" s="199" t="s">
        <v>58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59</v>
      </c>
      <c r="C4" s="202" t="s">
        <v>60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SUMIF(AG9:AG43,"&lt;&gt;NOR",G9:G43)</f>
        <v>0</v>
      </c>
      <c r="H8" s="231"/>
      <c r="I8" s="231">
        <f>SUM(I9:I43)</f>
        <v>0</v>
      </c>
      <c r="J8" s="231"/>
      <c r="K8" s="231">
        <f>SUM(K9:K43)</f>
        <v>0</v>
      </c>
      <c r="L8" s="231"/>
      <c r="M8" s="231">
        <f>SUM(M9:M43)</f>
        <v>0</v>
      </c>
      <c r="N8" s="230"/>
      <c r="O8" s="230">
        <f>SUM(O9:O43)</f>
        <v>2030.6599999999999</v>
      </c>
      <c r="P8" s="230"/>
      <c r="Q8" s="230">
        <f>SUM(Q9:Q43)</f>
        <v>0</v>
      </c>
      <c r="R8" s="231"/>
      <c r="S8" s="231"/>
      <c r="T8" s="232"/>
      <c r="U8" s="226"/>
      <c r="V8" s="226">
        <f>SUM(V9:V43)</f>
        <v>0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475</v>
      </c>
      <c r="C9" s="246" t="s">
        <v>476</v>
      </c>
      <c r="D9" s="236" t="s">
        <v>249</v>
      </c>
      <c r="E9" s="237">
        <v>608.70000000000005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477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478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479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49" t="s">
        <v>609</v>
      </c>
      <c r="D10" s="224"/>
      <c r="E10" s="225">
        <v>608.70000000000005</v>
      </c>
      <c r="F10" s="220"/>
      <c r="G10" s="220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192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3">
      <c r="A11" s="217"/>
      <c r="B11" s="218"/>
      <c r="C11" s="250"/>
      <c r="D11" s="243"/>
      <c r="E11" s="243"/>
      <c r="F11" s="243"/>
      <c r="G11" s="243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3">
      <c r="A12" s="234">
        <v>2</v>
      </c>
      <c r="B12" s="235" t="s">
        <v>610</v>
      </c>
      <c r="C12" s="246" t="s">
        <v>611</v>
      </c>
      <c r="D12" s="236" t="s">
        <v>249</v>
      </c>
      <c r="E12" s="237">
        <v>608.70000000000005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7">
        <v>0</v>
      </c>
      <c r="O12" s="237">
        <f>ROUND(E12*N12,2)</f>
        <v>0</v>
      </c>
      <c r="P12" s="237">
        <v>0</v>
      </c>
      <c r="Q12" s="237">
        <f>ROUND(E12*P12,2)</f>
        <v>0</v>
      </c>
      <c r="R12" s="239"/>
      <c r="S12" s="239" t="s">
        <v>477</v>
      </c>
      <c r="T12" s="240" t="s">
        <v>250</v>
      </c>
      <c r="U12" s="220">
        <v>0</v>
      </c>
      <c r="V12" s="220">
        <f>ROUND(E12*U12,2)</f>
        <v>0</v>
      </c>
      <c r="W12" s="220"/>
      <c r="X12" s="220" t="s">
        <v>478</v>
      </c>
      <c r="Y12" s="220" t="s">
        <v>185</v>
      </c>
      <c r="Z12" s="210"/>
      <c r="AA12" s="210"/>
      <c r="AB12" s="210"/>
      <c r="AC12" s="210"/>
      <c r="AD12" s="210"/>
      <c r="AE12" s="210"/>
      <c r="AF12" s="210"/>
      <c r="AG12" s="210" t="s">
        <v>479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3">
      <c r="A13" s="217"/>
      <c r="B13" s="218"/>
      <c r="C13" s="249" t="s">
        <v>609</v>
      </c>
      <c r="D13" s="224"/>
      <c r="E13" s="225">
        <v>608.70000000000005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192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0"/>
      <c r="D14" s="243"/>
      <c r="E14" s="243"/>
      <c r="F14" s="243"/>
      <c r="G14" s="243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3">
      <c r="A15" s="234">
        <v>3</v>
      </c>
      <c r="B15" s="235" t="s">
        <v>481</v>
      </c>
      <c r="C15" s="246" t="s">
        <v>482</v>
      </c>
      <c r="D15" s="236" t="s">
        <v>294</v>
      </c>
      <c r="E15" s="237">
        <v>484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9.8999999999999999E-4</v>
      </c>
      <c r="O15" s="237">
        <f>ROUND(E15*N15,2)</f>
        <v>0.48</v>
      </c>
      <c r="P15" s="237">
        <v>0</v>
      </c>
      <c r="Q15" s="237">
        <f>ROUND(E15*P15,2)</f>
        <v>0</v>
      </c>
      <c r="R15" s="239"/>
      <c r="S15" s="239" t="s">
        <v>477</v>
      </c>
      <c r="T15" s="240" t="s">
        <v>250</v>
      </c>
      <c r="U15" s="220">
        <v>0</v>
      </c>
      <c r="V15" s="220">
        <f>ROUND(E15*U15,2)</f>
        <v>0</v>
      </c>
      <c r="W15" s="220"/>
      <c r="X15" s="220" t="s">
        <v>478</v>
      </c>
      <c r="Y15" s="220" t="s">
        <v>185</v>
      </c>
      <c r="Z15" s="210"/>
      <c r="AA15" s="210"/>
      <c r="AB15" s="210"/>
      <c r="AC15" s="210"/>
      <c r="AD15" s="210"/>
      <c r="AE15" s="210"/>
      <c r="AF15" s="210"/>
      <c r="AG15" s="210" t="s">
        <v>479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49" t="s">
        <v>612</v>
      </c>
      <c r="D16" s="224"/>
      <c r="E16" s="225">
        <v>484</v>
      </c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3">
      <c r="A17" s="217"/>
      <c r="B17" s="218"/>
      <c r="C17" s="250"/>
      <c r="D17" s="243"/>
      <c r="E17" s="243"/>
      <c r="F17" s="243"/>
      <c r="G17" s="243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3">
      <c r="A18" s="234">
        <v>4</v>
      </c>
      <c r="B18" s="235" t="s">
        <v>613</v>
      </c>
      <c r="C18" s="246" t="s">
        <v>614</v>
      </c>
      <c r="D18" s="236" t="s">
        <v>294</v>
      </c>
      <c r="E18" s="237">
        <v>1330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8.4999999999999995E-4</v>
      </c>
      <c r="O18" s="237">
        <f>ROUND(E18*N18,2)</f>
        <v>1.1299999999999999</v>
      </c>
      <c r="P18" s="237">
        <v>0</v>
      </c>
      <c r="Q18" s="237">
        <f>ROUND(E18*P18,2)</f>
        <v>0</v>
      </c>
      <c r="R18" s="239"/>
      <c r="S18" s="239" t="s">
        <v>477</v>
      </c>
      <c r="T18" s="240" t="s">
        <v>250</v>
      </c>
      <c r="U18" s="220">
        <v>0</v>
      </c>
      <c r="V18" s="220">
        <f>ROUND(E18*U18,2)</f>
        <v>0</v>
      </c>
      <c r="W18" s="220"/>
      <c r="X18" s="220" t="s">
        <v>478</v>
      </c>
      <c r="Y18" s="220" t="s">
        <v>185</v>
      </c>
      <c r="Z18" s="210"/>
      <c r="AA18" s="210"/>
      <c r="AB18" s="210"/>
      <c r="AC18" s="210"/>
      <c r="AD18" s="210"/>
      <c r="AE18" s="210"/>
      <c r="AF18" s="210"/>
      <c r="AG18" s="210" t="s">
        <v>479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9" t="s">
        <v>615</v>
      </c>
      <c r="D19" s="224"/>
      <c r="E19" s="225">
        <v>1330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0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5</v>
      </c>
      <c r="B21" s="235" t="s">
        <v>484</v>
      </c>
      <c r="C21" s="246" t="s">
        <v>485</v>
      </c>
      <c r="D21" s="236" t="s">
        <v>294</v>
      </c>
      <c r="E21" s="237">
        <v>484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/>
      <c r="S21" s="239" t="s">
        <v>477</v>
      </c>
      <c r="T21" s="240" t="s">
        <v>250</v>
      </c>
      <c r="U21" s="220">
        <v>0</v>
      </c>
      <c r="V21" s="220">
        <f>ROUND(E21*U21,2)</f>
        <v>0</v>
      </c>
      <c r="W21" s="220"/>
      <c r="X21" s="220" t="s">
        <v>478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479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49" t="s">
        <v>612</v>
      </c>
      <c r="D22" s="224"/>
      <c r="E22" s="225">
        <v>484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50"/>
      <c r="D23" s="243"/>
      <c r="E23" s="243"/>
      <c r="F23" s="243"/>
      <c r="G23" s="243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3">
      <c r="A24" s="234">
        <v>6</v>
      </c>
      <c r="B24" s="235" t="s">
        <v>616</v>
      </c>
      <c r="C24" s="246" t="s">
        <v>617</v>
      </c>
      <c r="D24" s="236" t="s">
        <v>294</v>
      </c>
      <c r="E24" s="237">
        <v>1330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477</v>
      </c>
      <c r="T24" s="240" t="s">
        <v>250</v>
      </c>
      <c r="U24" s="220">
        <v>0</v>
      </c>
      <c r="V24" s="220">
        <f>ROUND(E24*U24,2)</f>
        <v>0</v>
      </c>
      <c r="W24" s="220"/>
      <c r="X24" s="220" t="s">
        <v>478</v>
      </c>
      <c r="Y24" s="220" t="s">
        <v>185</v>
      </c>
      <c r="Z24" s="210"/>
      <c r="AA24" s="210"/>
      <c r="AB24" s="210"/>
      <c r="AC24" s="210"/>
      <c r="AD24" s="210"/>
      <c r="AE24" s="210"/>
      <c r="AF24" s="210"/>
      <c r="AG24" s="210" t="s">
        <v>479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3">
      <c r="A25" s="217"/>
      <c r="B25" s="218"/>
      <c r="C25" s="249" t="s">
        <v>615</v>
      </c>
      <c r="D25" s="224"/>
      <c r="E25" s="225">
        <v>1330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192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0"/>
      <c r="D26" s="243"/>
      <c r="E26" s="243"/>
      <c r="F26" s="243"/>
      <c r="G26" s="243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3">
      <c r="A27" s="234">
        <v>7</v>
      </c>
      <c r="B27" s="235" t="s">
        <v>486</v>
      </c>
      <c r="C27" s="246" t="s">
        <v>487</v>
      </c>
      <c r="D27" s="236" t="s">
        <v>249</v>
      </c>
      <c r="E27" s="237">
        <v>608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0</v>
      </c>
      <c r="O27" s="237">
        <f>ROUND(E27*N27,2)</f>
        <v>0</v>
      </c>
      <c r="P27" s="237">
        <v>0</v>
      </c>
      <c r="Q27" s="237">
        <f>ROUND(E27*P27,2)</f>
        <v>0</v>
      </c>
      <c r="R27" s="239"/>
      <c r="S27" s="239" t="s">
        <v>477</v>
      </c>
      <c r="T27" s="240" t="s">
        <v>250</v>
      </c>
      <c r="U27" s="220">
        <v>0</v>
      </c>
      <c r="V27" s="220">
        <f>ROUND(E27*U27,2)</f>
        <v>0</v>
      </c>
      <c r="W27" s="220"/>
      <c r="X27" s="220" t="s">
        <v>478</v>
      </c>
      <c r="Y27" s="220" t="s">
        <v>185</v>
      </c>
      <c r="Z27" s="210"/>
      <c r="AA27" s="210"/>
      <c r="AB27" s="210"/>
      <c r="AC27" s="210"/>
      <c r="AD27" s="210"/>
      <c r="AE27" s="210"/>
      <c r="AF27" s="210"/>
      <c r="AG27" s="210" t="s">
        <v>479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49" t="s">
        <v>618</v>
      </c>
      <c r="D28" s="224"/>
      <c r="E28" s="225">
        <v>608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192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3">
      <c r="A29" s="217"/>
      <c r="B29" s="218"/>
      <c r="C29" s="250"/>
      <c r="D29" s="243"/>
      <c r="E29" s="243"/>
      <c r="F29" s="243"/>
      <c r="G29" s="243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193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3">
      <c r="A30" s="234">
        <v>8</v>
      </c>
      <c r="B30" s="235" t="s">
        <v>490</v>
      </c>
      <c r="C30" s="246" t="s">
        <v>491</v>
      </c>
      <c r="D30" s="236" t="s">
        <v>249</v>
      </c>
      <c r="E30" s="237">
        <v>966.2</v>
      </c>
      <c r="F30" s="238"/>
      <c r="G30" s="239">
        <f>ROUND(E30*F30,2)</f>
        <v>0</v>
      </c>
      <c r="H30" s="238"/>
      <c r="I30" s="239">
        <f>ROUND(E30*H30,2)</f>
        <v>0</v>
      </c>
      <c r="J30" s="238"/>
      <c r="K30" s="239">
        <f>ROUND(E30*J30,2)</f>
        <v>0</v>
      </c>
      <c r="L30" s="239">
        <v>21</v>
      </c>
      <c r="M30" s="239">
        <f>G30*(1+L30/100)</f>
        <v>0</v>
      </c>
      <c r="N30" s="237">
        <v>0</v>
      </c>
      <c r="O30" s="237">
        <f>ROUND(E30*N30,2)</f>
        <v>0</v>
      </c>
      <c r="P30" s="237">
        <v>0</v>
      </c>
      <c r="Q30" s="237">
        <f>ROUND(E30*P30,2)</f>
        <v>0</v>
      </c>
      <c r="R30" s="239"/>
      <c r="S30" s="239" t="s">
        <v>477</v>
      </c>
      <c r="T30" s="240" t="s">
        <v>250</v>
      </c>
      <c r="U30" s="220">
        <v>0</v>
      </c>
      <c r="V30" s="220">
        <f>ROUND(E30*U30,2)</f>
        <v>0</v>
      </c>
      <c r="W30" s="220"/>
      <c r="X30" s="220" t="s">
        <v>478</v>
      </c>
      <c r="Y30" s="220" t="s">
        <v>185</v>
      </c>
      <c r="Z30" s="210"/>
      <c r="AA30" s="210"/>
      <c r="AB30" s="210"/>
      <c r="AC30" s="210"/>
      <c r="AD30" s="210"/>
      <c r="AE30" s="210"/>
      <c r="AF30" s="210"/>
      <c r="AG30" s="210" t="s">
        <v>488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3">
      <c r="A31" s="217"/>
      <c r="B31" s="218"/>
      <c r="C31" s="249" t="s">
        <v>619</v>
      </c>
      <c r="D31" s="224"/>
      <c r="E31" s="225">
        <v>966.2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192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50"/>
      <c r="D32" s="243"/>
      <c r="E32" s="243"/>
      <c r="F32" s="243"/>
      <c r="G32" s="243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3">
      <c r="A33" s="234">
        <v>9</v>
      </c>
      <c r="B33" s="235" t="s">
        <v>493</v>
      </c>
      <c r="C33" s="246" t="s">
        <v>494</v>
      </c>
      <c r="D33" s="236" t="s">
        <v>249</v>
      </c>
      <c r="E33" s="237">
        <v>248.69111000000001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7">
        <v>0</v>
      </c>
      <c r="O33" s="237">
        <f>ROUND(E33*N33,2)</f>
        <v>0</v>
      </c>
      <c r="P33" s="237">
        <v>0</v>
      </c>
      <c r="Q33" s="237">
        <f>ROUND(E33*P33,2)</f>
        <v>0</v>
      </c>
      <c r="R33" s="239"/>
      <c r="S33" s="239" t="s">
        <v>477</v>
      </c>
      <c r="T33" s="240" t="s">
        <v>250</v>
      </c>
      <c r="U33" s="220">
        <v>0</v>
      </c>
      <c r="V33" s="220">
        <f>ROUND(E33*U33,2)</f>
        <v>0</v>
      </c>
      <c r="W33" s="220"/>
      <c r="X33" s="220" t="s">
        <v>478</v>
      </c>
      <c r="Y33" s="220" t="s">
        <v>185</v>
      </c>
      <c r="Z33" s="210"/>
      <c r="AA33" s="210"/>
      <c r="AB33" s="210"/>
      <c r="AC33" s="210"/>
      <c r="AD33" s="210"/>
      <c r="AE33" s="210"/>
      <c r="AF33" s="210"/>
      <c r="AG33" s="210" t="s">
        <v>488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3">
      <c r="A34" s="217"/>
      <c r="B34" s="218"/>
      <c r="C34" s="249" t="s">
        <v>620</v>
      </c>
      <c r="D34" s="224"/>
      <c r="E34" s="225">
        <v>222.89</v>
      </c>
      <c r="F34" s="220"/>
      <c r="G34" s="22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192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3">
      <c r="A35" s="217"/>
      <c r="B35" s="218"/>
      <c r="C35" s="249" t="s">
        <v>621</v>
      </c>
      <c r="D35" s="224"/>
      <c r="E35" s="225">
        <v>25.8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3">
      <c r="A36" s="217"/>
      <c r="B36" s="218"/>
      <c r="C36" s="250"/>
      <c r="D36" s="243"/>
      <c r="E36" s="243"/>
      <c r="F36" s="243"/>
      <c r="G36" s="243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193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3">
      <c r="A37" s="234">
        <v>10</v>
      </c>
      <c r="B37" s="235" t="s">
        <v>622</v>
      </c>
      <c r="C37" s="246" t="s">
        <v>623</v>
      </c>
      <c r="D37" s="236" t="s">
        <v>294</v>
      </c>
      <c r="E37" s="237">
        <v>416.4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21</v>
      </c>
      <c r="M37" s="239">
        <f>G37*(1+L37/100)</f>
        <v>0</v>
      </c>
      <c r="N37" s="237">
        <v>0</v>
      </c>
      <c r="O37" s="237">
        <f>ROUND(E37*N37,2)</f>
        <v>0</v>
      </c>
      <c r="P37" s="237">
        <v>0</v>
      </c>
      <c r="Q37" s="237">
        <f>ROUND(E37*P37,2)</f>
        <v>0</v>
      </c>
      <c r="R37" s="239"/>
      <c r="S37" s="239" t="s">
        <v>477</v>
      </c>
      <c r="T37" s="240" t="s">
        <v>250</v>
      </c>
      <c r="U37" s="220">
        <v>0</v>
      </c>
      <c r="V37" s="220">
        <f>ROUND(E37*U37,2)</f>
        <v>0</v>
      </c>
      <c r="W37" s="220"/>
      <c r="X37" s="220" t="s">
        <v>478</v>
      </c>
      <c r="Y37" s="220" t="s">
        <v>185</v>
      </c>
      <c r="Z37" s="210"/>
      <c r="AA37" s="210"/>
      <c r="AB37" s="210"/>
      <c r="AC37" s="210"/>
      <c r="AD37" s="210"/>
      <c r="AE37" s="210"/>
      <c r="AF37" s="210"/>
      <c r="AG37" s="210" t="s">
        <v>479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3">
      <c r="A38" s="217"/>
      <c r="B38" s="218"/>
      <c r="C38" s="249" t="s">
        <v>624</v>
      </c>
      <c r="D38" s="224"/>
      <c r="E38" s="225">
        <v>416.4</v>
      </c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192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3">
      <c r="A39" s="217"/>
      <c r="B39" s="218"/>
      <c r="C39" s="250"/>
      <c r="D39" s="243"/>
      <c r="E39" s="243"/>
      <c r="F39" s="243"/>
      <c r="G39" s="243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193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3">
      <c r="A40" s="234">
        <v>11</v>
      </c>
      <c r="B40" s="235" t="s">
        <v>496</v>
      </c>
      <c r="C40" s="246" t="s">
        <v>497</v>
      </c>
      <c r="D40" s="236" t="s">
        <v>498</v>
      </c>
      <c r="E40" s="237">
        <v>2029.05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7">
        <v>1</v>
      </c>
      <c r="O40" s="237">
        <f>ROUND(E40*N40,2)</f>
        <v>2029.05</v>
      </c>
      <c r="P40" s="237">
        <v>0</v>
      </c>
      <c r="Q40" s="237">
        <f>ROUND(E40*P40,2)</f>
        <v>0</v>
      </c>
      <c r="R40" s="239" t="s">
        <v>499</v>
      </c>
      <c r="S40" s="239" t="s">
        <v>477</v>
      </c>
      <c r="T40" s="240" t="s">
        <v>250</v>
      </c>
      <c r="U40" s="220">
        <v>0</v>
      </c>
      <c r="V40" s="220">
        <f>ROUND(E40*U40,2)</f>
        <v>0</v>
      </c>
      <c r="W40" s="220"/>
      <c r="X40" s="220" t="s">
        <v>500</v>
      </c>
      <c r="Y40" s="220" t="s">
        <v>185</v>
      </c>
      <c r="Z40" s="210"/>
      <c r="AA40" s="210"/>
      <c r="AB40" s="210"/>
      <c r="AC40" s="210"/>
      <c r="AD40" s="210"/>
      <c r="AE40" s="210"/>
      <c r="AF40" s="210"/>
      <c r="AG40" s="210" t="s">
        <v>501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3">
      <c r="A41" s="217"/>
      <c r="B41" s="218"/>
      <c r="C41" s="249" t="s">
        <v>625</v>
      </c>
      <c r="D41" s="224"/>
      <c r="E41" s="225">
        <v>415.83</v>
      </c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192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3">
      <c r="A42" s="217"/>
      <c r="B42" s="218"/>
      <c r="C42" s="249" t="s">
        <v>626</v>
      </c>
      <c r="D42" s="224"/>
      <c r="E42" s="225">
        <v>1613.22</v>
      </c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192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3">
      <c r="A43" s="217"/>
      <c r="B43" s="218"/>
      <c r="C43" s="250"/>
      <c r="D43" s="243"/>
      <c r="E43" s="243"/>
      <c r="F43" s="243"/>
      <c r="G43" s="243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x14ac:dyDescent="0.3">
      <c r="A44" s="227" t="s">
        <v>177</v>
      </c>
      <c r="B44" s="228" t="s">
        <v>63</v>
      </c>
      <c r="C44" s="245" t="s">
        <v>116</v>
      </c>
      <c r="D44" s="229"/>
      <c r="E44" s="230"/>
      <c r="F44" s="231"/>
      <c r="G44" s="231">
        <f>SUMIF(AG45:AG51,"&lt;&gt;NOR",G45:G51)</f>
        <v>0</v>
      </c>
      <c r="H44" s="231"/>
      <c r="I44" s="231">
        <f>SUM(I45:I51)</f>
        <v>0</v>
      </c>
      <c r="J44" s="231"/>
      <c r="K44" s="231">
        <f>SUM(K45:K51)</f>
        <v>0</v>
      </c>
      <c r="L44" s="231"/>
      <c r="M44" s="231">
        <f>SUM(M45:M51)</f>
        <v>0</v>
      </c>
      <c r="N44" s="230"/>
      <c r="O44" s="230">
        <f>SUM(O45:O51)</f>
        <v>0</v>
      </c>
      <c r="P44" s="230"/>
      <c r="Q44" s="230">
        <f>SUM(Q45:Q51)</f>
        <v>0</v>
      </c>
      <c r="R44" s="231"/>
      <c r="S44" s="231"/>
      <c r="T44" s="232"/>
      <c r="U44" s="226"/>
      <c r="V44" s="226">
        <f>SUM(V45:V51)</f>
        <v>0</v>
      </c>
      <c r="W44" s="226"/>
      <c r="X44" s="226"/>
      <c r="Y44" s="226"/>
      <c r="AG44" t="s">
        <v>178</v>
      </c>
    </row>
    <row r="45" spans="1:60" outlineLevel="1" x14ac:dyDescent="0.3">
      <c r="A45" s="234">
        <v>12</v>
      </c>
      <c r="B45" s="235" t="s">
        <v>627</v>
      </c>
      <c r="C45" s="246" t="s">
        <v>628</v>
      </c>
      <c r="D45" s="236" t="s">
        <v>541</v>
      </c>
      <c r="E45" s="237">
        <v>1</v>
      </c>
      <c r="F45" s="238"/>
      <c r="G45" s="239">
        <f>ROUND(E45*F45,2)</f>
        <v>0</v>
      </c>
      <c r="H45" s="238"/>
      <c r="I45" s="239">
        <f>ROUND(E45*H45,2)</f>
        <v>0</v>
      </c>
      <c r="J45" s="238"/>
      <c r="K45" s="239">
        <f>ROUND(E45*J45,2)</f>
        <v>0</v>
      </c>
      <c r="L45" s="239">
        <v>21</v>
      </c>
      <c r="M45" s="239">
        <f>G45*(1+L45/100)</f>
        <v>0</v>
      </c>
      <c r="N45" s="237">
        <v>0</v>
      </c>
      <c r="O45" s="237">
        <f>ROUND(E45*N45,2)</f>
        <v>0</v>
      </c>
      <c r="P45" s="237">
        <v>0</v>
      </c>
      <c r="Q45" s="237">
        <f>ROUND(E45*P45,2)</f>
        <v>0</v>
      </c>
      <c r="R45" s="239"/>
      <c r="S45" s="239" t="s">
        <v>426</v>
      </c>
      <c r="T45" s="240" t="s">
        <v>250</v>
      </c>
      <c r="U45" s="220">
        <v>0</v>
      </c>
      <c r="V45" s="220">
        <f>ROUND(E45*U45,2)</f>
        <v>0</v>
      </c>
      <c r="W45" s="220"/>
      <c r="X45" s="220" t="s">
        <v>500</v>
      </c>
      <c r="Y45" s="220" t="s">
        <v>185</v>
      </c>
      <c r="Z45" s="210"/>
      <c r="AA45" s="210"/>
      <c r="AB45" s="210"/>
      <c r="AC45" s="210"/>
      <c r="AD45" s="210"/>
      <c r="AE45" s="210"/>
      <c r="AF45" s="210"/>
      <c r="AG45" s="210" t="s">
        <v>501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3">
      <c r="A46" s="217"/>
      <c r="B46" s="218"/>
      <c r="C46" s="255"/>
      <c r="D46" s="254"/>
      <c r="E46" s="254"/>
      <c r="F46" s="254"/>
      <c r="G46" s="254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193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3">
      <c r="A47" s="234">
        <v>13</v>
      </c>
      <c r="B47" s="235" t="s">
        <v>580</v>
      </c>
      <c r="C47" s="246" t="s">
        <v>629</v>
      </c>
      <c r="D47" s="236" t="s">
        <v>541</v>
      </c>
      <c r="E47" s="237">
        <v>1</v>
      </c>
      <c r="F47" s="238"/>
      <c r="G47" s="239">
        <f>ROUND(E47*F47,2)</f>
        <v>0</v>
      </c>
      <c r="H47" s="238"/>
      <c r="I47" s="239">
        <f>ROUND(E47*H47,2)</f>
        <v>0</v>
      </c>
      <c r="J47" s="238"/>
      <c r="K47" s="239">
        <f>ROUND(E47*J47,2)</f>
        <v>0</v>
      </c>
      <c r="L47" s="239">
        <v>21</v>
      </c>
      <c r="M47" s="239">
        <f>G47*(1+L47/100)</f>
        <v>0</v>
      </c>
      <c r="N47" s="237">
        <v>0</v>
      </c>
      <c r="O47" s="237">
        <f>ROUND(E47*N47,2)</f>
        <v>0</v>
      </c>
      <c r="P47" s="237">
        <v>0</v>
      </c>
      <c r="Q47" s="237">
        <f>ROUND(E47*P47,2)</f>
        <v>0</v>
      </c>
      <c r="R47" s="239"/>
      <c r="S47" s="239" t="s">
        <v>426</v>
      </c>
      <c r="T47" s="240" t="s">
        <v>250</v>
      </c>
      <c r="U47" s="220">
        <v>0</v>
      </c>
      <c r="V47" s="220">
        <f>ROUND(E47*U47,2)</f>
        <v>0</v>
      </c>
      <c r="W47" s="220"/>
      <c r="X47" s="220" t="s">
        <v>500</v>
      </c>
      <c r="Y47" s="220" t="s">
        <v>185</v>
      </c>
      <c r="Z47" s="210"/>
      <c r="AA47" s="210"/>
      <c r="AB47" s="210"/>
      <c r="AC47" s="210"/>
      <c r="AD47" s="210"/>
      <c r="AE47" s="210"/>
      <c r="AF47" s="210"/>
      <c r="AG47" s="210" t="s">
        <v>501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3">
      <c r="A48" s="217"/>
      <c r="B48" s="218"/>
      <c r="C48" s="247" t="s">
        <v>630</v>
      </c>
      <c r="D48" s="241"/>
      <c r="E48" s="241"/>
      <c r="F48" s="241"/>
      <c r="G48" s="241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188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1" outlineLevel="3" x14ac:dyDescent="0.3">
      <c r="A49" s="217"/>
      <c r="B49" s="218"/>
      <c r="C49" s="248" t="s">
        <v>631</v>
      </c>
      <c r="D49" s="242"/>
      <c r="E49" s="242"/>
      <c r="F49" s="242"/>
      <c r="G49" s="242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188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44" t="str">
        <f>C49</f>
        <v>včetně dopravy, osazení, provrtání a utěsnění prostupů, přípravné práce požadované dodavatelem nádrže, včetně zemních prací - výkop, pažení jámy, obsyp nádrže, terénní úpravy</v>
      </c>
      <c r="BB49" s="210"/>
      <c r="BC49" s="210"/>
      <c r="BD49" s="210"/>
      <c r="BE49" s="210"/>
      <c r="BF49" s="210"/>
      <c r="BG49" s="210"/>
      <c r="BH49" s="210"/>
    </row>
    <row r="50" spans="1:60" outlineLevel="3" x14ac:dyDescent="0.3">
      <c r="A50" s="217"/>
      <c r="B50" s="218"/>
      <c r="C50" s="248" t="s">
        <v>632</v>
      </c>
      <c r="D50" s="242"/>
      <c r="E50" s="242"/>
      <c r="F50" s="242"/>
      <c r="G50" s="242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188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3">
      <c r="A51" s="217"/>
      <c r="B51" s="218"/>
      <c r="C51" s="250"/>
      <c r="D51" s="243"/>
      <c r="E51" s="243"/>
      <c r="F51" s="243"/>
      <c r="G51" s="243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193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x14ac:dyDescent="0.3">
      <c r="A52" s="227" t="s">
        <v>177</v>
      </c>
      <c r="B52" s="228" t="s">
        <v>117</v>
      </c>
      <c r="C52" s="245" t="s">
        <v>118</v>
      </c>
      <c r="D52" s="229"/>
      <c r="E52" s="230"/>
      <c r="F52" s="231"/>
      <c r="G52" s="231">
        <f>SUMIF(AG53:AG60,"&lt;&gt;NOR",G53:G60)</f>
        <v>0</v>
      </c>
      <c r="H52" s="231"/>
      <c r="I52" s="231">
        <f>SUM(I53:I60)</f>
        <v>0</v>
      </c>
      <c r="J52" s="231"/>
      <c r="K52" s="231">
        <f>SUM(K53:K60)</f>
        <v>0</v>
      </c>
      <c r="L52" s="231"/>
      <c r="M52" s="231">
        <f>SUM(M53:M60)</f>
        <v>0</v>
      </c>
      <c r="N52" s="230"/>
      <c r="O52" s="230">
        <f>SUM(O53:O60)</f>
        <v>112.39</v>
      </c>
      <c r="P52" s="230"/>
      <c r="Q52" s="230">
        <f>SUM(Q53:Q60)</f>
        <v>0</v>
      </c>
      <c r="R52" s="231"/>
      <c r="S52" s="231"/>
      <c r="T52" s="232"/>
      <c r="U52" s="226"/>
      <c r="V52" s="226">
        <f>SUM(V53:V60)</f>
        <v>0</v>
      </c>
      <c r="W52" s="226"/>
      <c r="X52" s="226"/>
      <c r="Y52" s="226"/>
      <c r="AG52" t="s">
        <v>178</v>
      </c>
    </row>
    <row r="53" spans="1:60" outlineLevel="1" x14ac:dyDescent="0.3">
      <c r="A53" s="234">
        <v>14</v>
      </c>
      <c r="B53" s="235" t="s">
        <v>504</v>
      </c>
      <c r="C53" s="246" t="s">
        <v>505</v>
      </c>
      <c r="D53" s="236" t="s">
        <v>249</v>
      </c>
      <c r="E53" s="237">
        <v>94.8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7">
        <v>1.1322000000000001</v>
      </c>
      <c r="O53" s="237">
        <f>ROUND(E53*N53,2)</f>
        <v>107.33</v>
      </c>
      <c r="P53" s="237">
        <v>0</v>
      </c>
      <c r="Q53" s="237">
        <f>ROUND(E53*P53,2)</f>
        <v>0</v>
      </c>
      <c r="R53" s="239"/>
      <c r="S53" s="239" t="s">
        <v>477</v>
      </c>
      <c r="T53" s="240" t="s">
        <v>250</v>
      </c>
      <c r="U53" s="220">
        <v>0</v>
      </c>
      <c r="V53" s="220">
        <f>ROUND(E53*U53,2)</f>
        <v>0</v>
      </c>
      <c r="W53" s="220"/>
      <c r="X53" s="220" t="s">
        <v>478</v>
      </c>
      <c r="Y53" s="220" t="s">
        <v>185</v>
      </c>
      <c r="Z53" s="210"/>
      <c r="AA53" s="210"/>
      <c r="AB53" s="210"/>
      <c r="AC53" s="210"/>
      <c r="AD53" s="210"/>
      <c r="AE53" s="210"/>
      <c r="AF53" s="210"/>
      <c r="AG53" s="210" t="s">
        <v>488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3">
      <c r="A54" s="217"/>
      <c r="B54" s="218"/>
      <c r="C54" s="249" t="s">
        <v>633</v>
      </c>
      <c r="D54" s="224"/>
      <c r="E54" s="225">
        <v>79.8</v>
      </c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192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3">
      <c r="A55" s="217"/>
      <c r="B55" s="218"/>
      <c r="C55" s="249" t="s">
        <v>634</v>
      </c>
      <c r="D55" s="224"/>
      <c r="E55" s="225">
        <v>15</v>
      </c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192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3">
      <c r="A56" s="217"/>
      <c r="B56" s="218"/>
      <c r="C56" s="250"/>
      <c r="D56" s="243"/>
      <c r="E56" s="243"/>
      <c r="F56" s="243"/>
      <c r="G56" s="243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193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3">
      <c r="A57" s="234">
        <v>15</v>
      </c>
      <c r="B57" s="235" t="s">
        <v>635</v>
      </c>
      <c r="C57" s="246" t="s">
        <v>636</v>
      </c>
      <c r="D57" s="236" t="s">
        <v>249</v>
      </c>
      <c r="E57" s="237">
        <v>2.0249999999999999</v>
      </c>
      <c r="F57" s="238"/>
      <c r="G57" s="239">
        <f>ROUND(E57*F57,2)</f>
        <v>0</v>
      </c>
      <c r="H57" s="238"/>
      <c r="I57" s="239">
        <f>ROUND(E57*H57,2)</f>
        <v>0</v>
      </c>
      <c r="J57" s="238"/>
      <c r="K57" s="239">
        <f>ROUND(E57*J57,2)</f>
        <v>0</v>
      </c>
      <c r="L57" s="239">
        <v>21</v>
      </c>
      <c r="M57" s="239">
        <f>G57*(1+L57/100)</f>
        <v>0</v>
      </c>
      <c r="N57" s="237">
        <v>2.5</v>
      </c>
      <c r="O57" s="237">
        <f>ROUND(E57*N57,2)</f>
        <v>5.0599999999999996</v>
      </c>
      <c r="P57" s="237">
        <v>0</v>
      </c>
      <c r="Q57" s="237">
        <f>ROUND(E57*P57,2)</f>
        <v>0</v>
      </c>
      <c r="R57" s="239"/>
      <c r="S57" s="239" t="s">
        <v>477</v>
      </c>
      <c r="T57" s="240" t="s">
        <v>250</v>
      </c>
      <c r="U57" s="220">
        <v>0</v>
      </c>
      <c r="V57" s="220">
        <f>ROUND(E57*U57,2)</f>
        <v>0</v>
      </c>
      <c r="W57" s="220"/>
      <c r="X57" s="220" t="s">
        <v>478</v>
      </c>
      <c r="Y57" s="220" t="s">
        <v>185</v>
      </c>
      <c r="Z57" s="210"/>
      <c r="AA57" s="210"/>
      <c r="AB57" s="210"/>
      <c r="AC57" s="210"/>
      <c r="AD57" s="210"/>
      <c r="AE57" s="210"/>
      <c r="AF57" s="210"/>
      <c r="AG57" s="210" t="s">
        <v>488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3">
      <c r="A58" s="217"/>
      <c r="B58" s="218"/>
      <c r="C58" s="247" t="s">
        <v>637</v>
      </c>
      <c r="D58" s="241"/>
      <c r="E58" s="241"/>
      <c r="F58" s="241"/>
      <c r="G58" s="241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188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3">
      <c r="A59" s="217"/>
      <c r="B59" s="218"/>
      <c r="C59" s="249" t="s">
        <v>638</v>
      </c>
      <c r="D59" s="224"/>
      <c r="E59" s="225">
        <v>2.02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192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3">
      <c r="A60" s="217"/>
      <c r="B60" s="218"/>
      <c r="C60" s="250"/>
      <c r="D60" s="243"/>
      <c r="E60" s="243"/>
      <c r="F60" s="243"/>
      <c r="G60" s="243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193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3">
      <c r="A61" s="227" t="s">
        <v>177</v>
      </c>
      <c r="B61" s="228" t="s">
        <v>124</v>
      </c>
      <c r="C61" s="245" t="s">
        <v>125</v>
      </c>
      <c r="D61" s="229"/>
      <c r="E61" s="230"/>
      <c r="F61" s="231"/>
      <c r="G61" s="231">
        <f>SUMIF(AG62:AG118,"&lt;&gt;NOR",G62:G118)</f>
        <v>0</v>
      </c>
      <c r="H61" s="231"/>
      <c r="I61" s="231">
        <f>SUM(I62:I118)</f>
        <v>0</v>
      </c>
      <c r="J61" s="231"/>
      <c r="K61" s="231">
        <f>SUM(K62:K118)</f>
        <v>0</v>
      </c>
      <c r="L61" s="231"/>
      <c r="M61" s="231">
        <f>SUM(M62:M118)</f>
        <v>0</v>
      </c>
      <c r="N61" s="230"/>
      <c r="O61" s="230">
        <f>SUM(O62:O118)</f>
        <v>32.159999999999997</v>
      </c>
      <c r="P61" s="230"/>
      <c r="Q61" s="230">
        <f>SUM(Q62:Q118)</f>
        <v>0</v>
      </c>
      <c r="R61" s="231"/>
      <c r="S61" s="231"/>
      <c r="T61" s="232"/>
      <c r="U61" s="226"/>
      <c r="V61" s="226">
        <f>SUM(V62:V118)</f>
        <v>0</v>
      </c>
      <c r="W61" s="226"/>
      <c r="X61" s="226"/>
      <c r="Y61" s="226"/>
      <c r="AG61" t="s">
        <v>178</v>
      </c>
    </row>
    <row r="62" spans="1:60" outlineLevel="1" x14ac:dyDescent="0.3">
      <c r="A62" s="234">
        <v>16</v>
      </c>
      <c r="B62" s="235" t="s">
        <v>639</v>
      </c>
      <c r="C62" s="246" t="s">
        <v>640</v>
      </c>
      <c r="D62" s="236" t="s">
        <v>327</v>
      </c>
      <c r="E62" s="237">
        <v>83.5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21</v>
      </c>
      <c r="M62" s="239">
        <f>G62*(1+L62/100)</f>
        <v>0</v>
      </c>
      <c r="N62" s="237">
        <v>0</v>
      </c>
      <c r="O62" s="237">
        <f>ROUND(E62*N62,2)</f>
        <v>0</v>
      </c>
      <c r="P62" s="237">
        <v>0</v>
      </c>
      <c r="Q62" s="237">
        <f>ROUND(E62*P62,2)</f>
        <v>0</v>
      </c>
      <c r="R62" s="239"/>
      <c r="S62" s="239" t="s">
        <v>477</v>
      </c>
      <c r="T62" s="240" t="s">
        <v>250</v>
      </c>
      <c r="U62" s="220">
        <v>0</v>
      </c>
      <c r="V62" s="220">
        <f>ROUND(E62*U62,2)</f>
        <v>0</v>
      </c>
      <c r="W62" s="220"/>
      <c r="X62" s="220" t="s">
        <v>478</v>
      </c>
      <c r="Y62" s="220" t="s">
        <v>185</v>
      </c>
      <c r="Z62" s="210"/>
      <c r="AA62" s="210"/>
      <c r="AB62" s="210"/>
      <c r="AC62" s="210"/>
      <c r="AD62" s="210"/>
      <c r="AE62" s="210"/>
      <c r="AF62" s="210"/>
      <c r="AG62" s="210" t="s">
        <v>479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3">
      <c r="A63" s="217"/>
      <c r="B63" s="218"/>
      <c r="C63" s="255"/>
      <c r="D63" s="254"/>
      <c r="E63" s="254"/>
      <c r="F63" s="254"/>
      <c r="G63" s="254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3">
      <c r="A64" s="234">
        <v>17</v>
      </c>
      <c r="B64" s="235" t="s">
        <v>641</v>
      </c>
      <c r="C64" s="246" t="s">
        <v>642</v>
      </c>
      <c r="D64" s="236" t="s">
        <v>327</v>
      </c>
      <c r="E64" s="237">
        <v>26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7">
        <v>1.0000000000000001E-5</v>
      </c>
      <c r="O64" s="237">
        <f>ROUND(E64*N64,2)</f>
        <v>0</v>
      </c>
      <c r="P64" s="237">
        <v>0</v>
      </c>
      <c r="Q64" s="237">
        <f>ROUND(E64*P64,2)</f>
        <v>0</v>
      </c>
      <c r="R64" s="239"/>
      <c r="S64" s="239" t="s">
        <v>477</v>
      </c>
      <c r="T64" s="240" t="s">
        <v>250</v>
      </c>
      <c r="U64" s="220">
        <v>0</v>
      </c>
      <c r="V64" s="220">
        <f>ROUND(E64*U64,2)</f>
        <v>0</v>
      </c>
      <c r="W64" s="220"/>
      <c r="X64" s="220" t="s">
        <v>478</v>
      </c>
      <c r="Y64" s="220" t="s">
        <v>185</v>
      </c>
      <c r="Z64" s="210"/>
      <c r="AA64" s="210"/>
      <c r="AB64" s="210"/>
      <c r="AC64" s="210"/>
      <c r="AD64" s="210"/>
      <c r="AE64" s="210"/>
      <c r="AF64" s="210"/>
      <c r="AG64" s="210" t="s">
        <v>479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3">
      <c r="A65" s="217"/>
      <c r="B65" s="218"/>
      <c r="C65" s="255"/>
      <c r="D65" s="254"/>
      <c r="E65" s="254"/>
      <c r="F65" s="254"/>
      <c r="G65" s="254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193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3">
      <c r="A66" s="234">
        <v>18</v>
      </c>
      <c r="B66" s="235" t="s">
        <v>643</v>
      </c>
      <c r="C66" s="246" t="s">
        <v>644</v>
      </c>
      <c r="D66" s="236" t="s">
        <v>327</v>
      </c>
      <c r="E66" s="237">
        <v>321</v>
      </c>
      <c r="F66" s="238"/>
      <c r="G66" s="239">
        <f>ROUND(E66*F66,2)</f>
        <v>0</v>
      </c>
      <c r="H66" s="238"/>
      <c r="I66" s="239">
        <f>ROUND(E66*H66,2)</f>
        <v>0</v>
      </c>
      <c r="J66" s="238"/>
      <c r="K66" s="239">
        <f>ROUND(E66*J66,2)</f>
        <v>0</v>
      </c>
      <c r="L66" s="239">
        <v>21</v>
      </c>
      <c r="M66" s="239">
        <f>G66*(1+L66/100)</f>
        <v>0</v>
      </c>
      <c r="N66" s="237">
        <v>1.0000000000000001E-5</v>
      </c>
      <c r="O66" s="237">
        <f>ROUND(E66*N66,2)</f>
        <v>0</v>
      </c>
      <c r="P66" s="237">
        <v>0</v>
      </c>
      <c r="Q66" s="237">
        <f>ROUND(E66*P66,2)</f>
        <v>0</v>
      </c>
      <c r="R66" s="239"/>
      <c r="S66" s="239" t="s">
        <v>477</v>
      </c>
      <c r="T66" s="240" t="s">
        <v>250</v>
      </c>
      <c r="U66" s="220">
        <v>0</v>
      </c>
      <c r="V66" s="220">
        <f>ROUND(E66*U66,2)</f>
        <v>0</v>
      </c>
      <c r="W66" s="220"/>
      <c r="X66" s="220" t="s">
        <v>478</v>
      </c>
      <c r="Y66" s="220" t="s">
        <v>185</v>
      </c>
      <c r="Z66" s="210"/>
      <c r="AA66" s="210"/>
      <c r="AB66" s="210"/>
      <c r="AC66" s="210"/>
      <c r="AD66" s="210"/>
      <c r="AE66" s="210"/>
      <c r="AF66" s="210"/>
      <c r="AG66" s="210" t="s">
        <v>479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3">
      <c r="A67" s="217"/>
      <c r="B67" s="218"/>
      <c r="C67" s="249" t="s">
        <v>645</v>
      </c>
      <c r="D67" s="224"/>
      <c r="E67" s="225">
        <v>321</v>
      </c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192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3">
      <c r="A68" s="217"/>
      <c r="B68" s="218"/>
      <c r="C68" s="250"/>
      <c r="D68" s="243"/>
      <c r="E68" s="243"/>
      <c r="F68" s="243"/>
      <c r="G68" s="243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193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3">
      <c r="A69" s="234">
        <v>19</v>
      </c>
      <c r="B69" s="235" t="s">
        <v>646</v>
      </c>
      <c r="C69" s="246" t="s">
        <v>647</v>
      </c>
      <c r="D69" s="236" t="s">
        <v>327</v>
      </c>
      <c r="E69" s="237">
        <v>347</v>
      </c>
      <c r="F69" s="238"/>
      <c r="G69" s="239">
        <f>ROUND(E69*F69,2)</f>
        <v>0</v>
      </c>
      <c r="H69" s="238"/>
      <c r="I69" s="239">
        <f>ROUND(E69*H69,2)</f>
        <v>0</v>
      </c>
      <c r="J69" s="238"/>
      <c r="K69" s="239">
        <f>ROUND(E69*J69,2)</f>
        <v>0</v>
      </c>
      <c r="L69" s="239">
        <v>21</v>
      </c>
      <c r="M69" s="239">
        <f>G69*(1+L69/100)</f>
        <v>0</v>
      </c>
      <c r="N69" s="237">
        <v>0</v>
      </c>
      <c r="O69" s="237">
        <f>ROUND(E69*N69,2)</f>
        <v>0</v>
      </c>
      <c r="P69" s="237">
        <v>0</v>
      </c>
      <c r="Q69" s="237">
        <f>ROUND(E69*P69,2)</f>
        <v>0</v>
      </c>
      <c r="R69" s="239"/>
      <c r="S69" s="239" t="s">
        <v>477</v>
      </c>
      <c r="T69" s="240" t="s">
        <v>250</v>
      </c>
      <c r="U69" s="220">
        <v>0</v>
      </c>
      <c r="V69" s="220">
        <f>ROUND(E69*U69,2)</f>
        <v>0</v>
      </c>
      <c r="W69" s="220"/>
      <c r="X69" s="220" t="s">
        <v>478</v>
      </c>
      <c r="Y69" s="220" t="s">
        <v>185</v>
      </c>
      <c r="Z69" s="210"/>
      <c r="AA69" s="210"/>
      <c r="AB69" s="210"/>
      <c r="AC69" s="210"/>
      <c r="AD69" s="210"/>
      <c r="AE69" s="210"/>
      <c r="AF69" s="210"/>
      <c r="AG69" s="210" t="s">
        <v>479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3">
      <c r="A70" s="217"/>
      <c r="B70" s="218"/>
      <c r="C70" s="249" t="s">
        <v>648</v>
      </c>
      <c r="D70" s="224"/>
      <c r="E70" s="225">
        <v>347</v>
      </c>
      <c r="F70" s="220"/>
      <c r="G70" s="22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192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3">
      <c r="A71" s="217"/>
      <c r="B71" s="218"/>
      <c r="C71" s="250"/>
      <c r="D71" s="243"/>
      <c r="E71" s="243"/>
      <c r="F71" s="243"/>
      <c r="G71" s="243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193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3">
      <c r="A72" s="234">
        <v>20</v>
      </c>
      <c r="B72" s="235" t="s">
        <v>649</v>
      </c>
      <c r="C72" s="246" t="s">
        <v>650</v>
      </c>
      <c r="D72" s="236" t="s">
        <v>327</v>
      </c>
      <c r="E72" s="237">
        <v>347</v>
      </c>
      <c r="F72" s="238"/>
      <c r="G72" s="239">
        <f>ROUND(E72*F72,2)</f>
        <v>0</v>
      </c>
      <c r="H72" s="238"/>
      <c r="I72" s="239">
        <f>ROUND(E72*H72,2)</f>
        <v>0</v>
      </c>
      <c r="J72" s="238"/>
      <c r="K72" s="239">
        <f>ROUND(E72*J72,2)</f>
        <v>0</v>
      </c>
      <c r="L72" s="239">
        <v>21</v>
      </c>
      <c r="M72" s="239">
        <f>G72*(1+L72/100)</f>
        <v>0</v>
      </c>
      <c r="N72" s="237">
        <v>0</v>
      </c>
      <c r="O72" s="237">
        <f>ROUND(E72*N72,2)</f>
        <v>0</v>
      </c>
      <c r="P72" s="237">
        <v>0</v>
      </c>
      <c r="Q72" s="237">
        <f>ROUND(E72*P72,2)</f>
        <v>0</v>
      </c>
      <c r="R72" s="239"/>
      <c r="S72" s="239" t="s">
        <v>477</v>
      </c>
      <c r="T72" s="240" t="s">
        <v>250</v>
      </c>
      <c r="U72" s="220">
        <v>0</v>
      </c>
      <c r="V72" s="220">
        <f>ROUND(E72*U72,2)</f>
        <v>0</v>
      </c>
      <c r="W72" s="220"/>
      <c r="X72" s="220" t="s">
        <v>478</v>
      </c>
      <c r="Y72" s="220" t="s">
        <v>185</v>
      </c>
      <c r="Z72" s="210"/>
      <c r="AA72" s="210"/>
      <c r="AB72" s="210"/>
      <c r="AC72" s="210"/>
      <c r="AD72" s="210"/>
      <c r="AE72" s="210"/>
      <c r="AF72" s="210"/>
      <c r="AG72" s="210" t="s">
        <v>479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3">
      <c r="A73" s="217"/>
      <c r="B73" s="218"/>
      <c r="C73" s="249" t="s">
        <v>648</v>
      </c>
      <c r="D73" s="224"/>
      <c r="E73" s="225">
        <v>347</v>
      </c>
      <c r="F73" s="220"/>
      <c r="G73" s="220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192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3">
      <c r="A74" s="217"/>
      <c r="B74" s="218"/>
      <c r="C74" s="250"/>
      <c r="D74" s="243"/>
      <c r="E74" s="243"/>
      <c r="F74" s="243"/>
      <c r="G74" s="243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193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3">
      <c r="A75" s="234">
        <v>21</v>
      </c>
      <c r="B75" s="235" t="s">
        <v>651</v>
      </c>
      <c r="C75" s="246" t="s">
        <v>652</v>
      </c>
      <c r="D75" s="236" t="s">
        <v>435</v>
      </c>
      <c r="E75" s="237">
        <v>12</v>
      </c>
      <c r="F75" s="238"/>
      <c r="G75" s="239">
        <f>ROUND(E75*F75,2)</f>
        <v>0</v>
      </c>
      <c r="H75" s="238"/>
      <c r="I75" s="239">
        <f>ROUND(E75*H75,2)</f>
        <v>0</v>
      </c>
      <c r="J75" s="238"/>
      <c r="K75" s="239">
        <f>ROUND(E75*J75,2)</f>
        <v>0</v>
      </c>
      <c r="L75" s="239">
        <v>21</v>
      </c>
      <c r="M75" s="239">
        <f>G75*(1+L75/100)</f>
        <v>0</v>
      </c>
      <c r="N75" s="237">
        <v>0</v>
      </c>
      <c r="O75" s="237">
        <f>ROUND(E75*N75,2)</f>
        <v>0</v>
      </c>
      <c r="P75" s="237">
        <v>0</v>
      </c>
      <c r="Q75" s="237">
        <f>ROUND(E75*P75,2)</f>
        <v>0</v>
      </c>
      <c r="R75" s="239"/>
      <c r="S75" s="239" t="s">
        <v>477</v>
      </c>
      <c r="T75" s="240" t="s">
        <v>250</v>
      </c>
      <c r="U75" s="220">
        <v>0</v>
      </c>
      <c r="V75" s="220">
        <f>ROUND(E75*U75,2)</f>
        <v>0</v>
      </c>
      <c r="W75" s="220"/>
      <c r="X75" s="220" t="s">
        <v>478</v>
      </c>
      <c r="Y75" s="220" t="s">
        <v>185</v>
      </c>
      <c r="Z75" s="210"/>
      <c r="AA75" s="210"/>
      <c r="AB75" s="210"/>
      <c r="AC75" s="210"/>
      <c r="AD75" s="210"/>
      <c r="AE75" s="210"/>
      <c r="AF75" s="210"/>
      <c r="AG75" s="210" t="s">
        <v>479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3">
      <c r="A76" s="217"/>
      <c r="B76" s="218"/>
      <c r="C76" s="249" t="s">
        <v>653</v>
      </c>
      <c r="D76" s="224"/>
      <c r="E76" s="225">
        <v>12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192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3">
      <c r="A77" s="217"/>
      <c r="B77" s="218"/>
      <c r="C77" s="250"/>
      <c r="D77" s="243"/>
      <c r="E77" s="243"/>
      <c r="F77" s="243"/>
      <c r="G77" s="243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193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3">
      <c r="A78" s="234">
        <v>22</v>
      </c>
      <c r="B78" s="235" t="s">
        <v>654</v>
      </c>
      <c r="C78" s="246" t="s">
        <v>655</v>
      </c>
      <c r="D78" s="236" t="s">
        <v>435</v>
      </c>
      <c r="E78" s="237">
        <v>8</v>
      </c>
      <c r="F78" s="238"/>
      <c r="G78" s="239">
        <f>ROUND(E78*F78,2)</f>
        <v>0</v>
      </c>
      <c r="H78" s="238"/>
      <c r="I78" s="239">
        <f>ROUND(E78*H78,2)</f>
        <v>0</v>
      </c>
      <c r="J78" s="238"/>
      <c r="K78" s="239">
        <f>ROUND(E78*J78,2)</f>
        <v>0</v>
      </c>
      <c r="L78" s="239">
        <v>21</v>
      </c>
      <c r="M78" s="239">
        <f>G78*(1+L78/100)</f>
        <v>0</v>
      </c>
      <c r="N78" s="237">
        <v>0</v>
      </c>
      <c r="O78" s="237">
        <f>ROUND(E78*N78,2)</f>
        <v>0</v>
      </c>
      <c r="P78" s="237">
        <v>0</v>
      </c>
      <c r="Q78" s="237">
        <f>ROUND(E78*P78,2)</f>
        <v>0</v>
      </c>
      <c r="R78" s="239"/>
      <c r="S78" s="239" t="s">
        <v>477</v>
      </c>
      <c r="T78" s="240" t="s">
        <v>250</v>
      </c>
      <c r="U78" s="220">
        <v>0</v>
      </c>
      <c r="V78" s="220">
        <f>ROUND(E78*U78,2)</f>
        <v>0</v>
      </c>
      <c r="W78" s="220"/>
      <c r="X78" s="220" t="s">
        <v>478</v>
      </c>
      <c r="Y78" s="220" t="s">
        <v>185</v>
      </c>
      <c r="Z78" s="210"/>
      <c r="AA78" s="210"/>
      <c r="AB78" s="210"/>
      <c r="AC78" s="210"/>
      <c r="AD78" s="210"/>
      <c r="AE78" s="210"/>
      <c r="AF78" s="210"/>
      <c r="AG78" s="210" t="s">
        <v>479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3">
      <c r="A79" s="217"/>
      <c r="B79" s="218"/>
      <c r="C79" s="255"/>
      <c r="D79" s="254"/>
      <c r="E79" s="254"/>
      <c r="F79" s="254"/>
      <c r="G79" s="254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193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3">
      <c r="A80" s="234">
        <v>23</v>
      </c>
      <c r="B80" s="235" t="s">
        <v>656</v>
      </c>
      <c r="C80" s="246" t="s">
        <v>657</v>
      </c>
      <c r="D80" s="236" t="s">
        <v>435</v>
      </c>
      <c r="E80" s="237">
        <v>9</v>
      </c>
      <c r="F80" s="238"/>
      <c r="G80" s="239">
        <f>ROUND(E80*F80,2)</f>
        <v>0</v>
      </c>
      <c r="H80" s="238"/>
      <c r="I80" s="239">
        <f>ROUND(E80*H80,2)</f>
        <v>0</v>
      </c>
      <c r="J80" s="238"/>
      <c r="K80" s="239">
        <f>ROUND(E80*J80,2)</f>
        <v>0</v>
      </c>
      <c r="L80" s="239">
        <v>21</v>
      </c>
      <c r="M80" s="239">
        <f>G80*(1+L80/100)</f>
        <v>0</v>
      </c>
      <c r="N80" s="237">
        <v>0</v>
      </c>
      <c r="O80" s="237">
        <f>ROUND(E80*N80,2)</f>
        <v>0</v>
      </c>
      <c r="P80" s="237">
        <v>0</v>
      </c>
      <c r="Q80" s="237">
        <f>ROUND(E80*P80,2)</f>
        <v>0</v>
      </c>
      <c r="R80" s="239"/>
      <c r="S80" s="239" t="s">
        <v>477</v>
      </c>
      <c r="T80" s="240" t="s">
        <v>250</v>
      </c>
      <c r="U80" s="220">
        <v>0</v>
      </c>
      <c r="V80" s="220">
        <f>ROUND(E80*U80,2)</f>
        <v>0</v>
      </c>
      <c r="W80" s="220"/>
      <c r="X80" s="220" t="s">
        <v>478</v>
      </c>
      <c r="Y80" s="220" t="s">
        <v>185</v>
      </c>
      <c r="Z80" s="210"/>
      <c r="AA80" s="210"/>
      <c r="AB80" s="210"/>
      <c r="AC80" s="210"/>
      <c r="AD80" s="210"/>
      <c r="AE80" s="210"/>
      <c r="AF80" s="210"/>
      <c r="AG80" s="210" t="s">
        <v>479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3">
      <c r="A81" s="217"/>
      <c r="B81" s="218"/>
      <c r="C81" s="255"/>
      <c r="D81" s="254"/>
      <c r="E81" s="254"/>
      <c r="F81" s="254"/>
      <c r="G81" s="254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193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3">
      <c r="A82" s="234">
        <v>24</v>
      </c>
      <c r="B82" s="235" t="s">
        <v>658</v>
      </c>
      <c r="C82" s="246" t="s">
        <v>659</v>
      </c>
      <c r="D82" s="236" t="s">
        <v>435</v>
      </c>
      <c r="E82" s="237">
        <v>9</v>
      </c>
      <c r="F82" s="238"/>
      <c r="G82" s="239">
        <f>ROUND(E82*F82,2)</f>
        <v>0</v>
      </c>
      <c r="H82" s="238"/>
      <c r="I82" s="239">
        <f>ROUND(E82*H82,2)</f>
        <v>0</v>
      </c>
      <c r="J82" s="238"/>
      <c r="K82" s="239">
        <f>ROUND(E82*J82,2)</f>
        <v>0</v>
      </c>
      <c r="L82" s="239">
        <v>21</v>
      </c>
      <c r="M82" s="239">
        <f>G82*(1+L82/100)</f>
        <v>0</v>
      </c>
      <c r="N82" s="237">
        <v>7.0200000000000002E-3</v>
      </c>
      <c r="O82" s="237">
        <f>ROUND(E82*N82,2)</f>
        <v>0.06</v>
      </c>
      <c r="P82" s="237">
        <v>0</v>
      </c>
      <c r="Q82" s="237">
        <f>ROUND(E82*P82,2)</f>
        <v>0</v>
      </c>
      <c r="R82" s="239"/>
      <c r="S82" s="239" t="s">
        <v>477</v>
      </c>
      <c r="T82" s="240" t="s">
        <v>250</v>
      </c>
      <c r="U82" s="220">
        <v>0</v>
      </c>
      <c r="V82" s="220">
        <f>ROUND(E82*U82,2)</f>
        <v>0</v>
      </c>
      <c r="W82" s="220"/>
      <c r="X82" s="220" t="s">
        <v>478</v>
      </c>
      <c r="Y82" s="220" t="s">
        <v>185</v>
      </c>
      <c r="Z82" s="210"/>
      <c r="AA82" s="210"/>
      <c r="AB82" s="210"/>
      <c r="AC82" s="210"/>
      <c r="AD82" s="210"/>
      <c r="AE82" s="210"/>
      <c r="AF82" s="210"/>
      <c r="AG82" s="210" t="s">
        <v>479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3">
      <c r="A83" s="217"/>
      <c r="B83" s="218"/>
      <c r="C83" s="255"/>
      <c r="D83" s="254"/>
      <c r="E83" s="254"/>
      <c r="F83" s="254"/>
      <c r="G83" s="254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193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3">
      <c r="A84" s="234">
        <v>25</v>
      </c>
      <c r="B84" s="235" t="s">
        <v>534</v>
      </c>
      <c r="C84" s="246" t="s">
        <v>535</v>
      </c>
      <c r="D84" s="236" t="s">
        <v>327</v>
      </c>
      <c r="E84" s="237">
        <v>431</v>
      </c>
      <c r="F84" s="238"/>
      <c r="G84" s="239">
        <f>ROUND(E84*F84,2)</f>
        <v>0</v>
      </c>
      <c r="H84" s="238"/>
      <c r="I84" s="239">
        <f>ROUND(E84*H84,2)</f>
        <v>0</v>
      </c>
      <c r="J84" s="238"/>
      <c r="K84" s="239">
        <f>ROUND(E84*J84,2)</f>
        <v>0</v>
      </c>
      <c r="L84" s="239">
        <v>21</v>
      </c>
      <c r="M84" s="239">
        <f>G84*(1+L84/100)</f>
        <v>0</v>
      </c>
      <c r="N84" s="237">
        <v>0</v>
      </c>
      <c r="O84" s="237">
        <f>ROUND(E84*N84,2)</f>
        <v>0</v>
      </c>
      <c r="P84" s="237">
        <v>0</v>
      </c>
      <c r="Q84" s="237">
        <f>ROUND(E84*P84,2)</f>
        <v>0</v>
      </c>
      <c r="R84" s="239"/>
      <c r="S84" s="239" t="s">
        <v>477</v>
      </c>
      <c r="T84" s="240" t="s">
        <v>250</v>
      </c>
      <c r="U84" s="220">
        <v>0</v>
      </c>
      <c r="V84" s="220">
        <f>ROUND(E84*U84,2)</f>
        <v>0</v>
      </c>
      <c r="W84" s="220"/>
      <c r="X84" s="220" t="s">
        <v>478</v>
      </c>
      <c r="Y84" s="220" t="s">
        <v>185</v>
      </c>
      <c r="Z84" s="210"/>
      <c r="AA84" s="210"/>
      <c r="AB84" s="210"/>
      <c r="AC84" s="210"/>
      <c r="AD84" s="210"/>
      <c r="AE84" s="210"/>
      <c r="AF84" s="210"/>
      <c r="AG84" s="210" t="s">
        <v>488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3">
      <c r="A85" s="217"/>
      <c r="B85" s="218"/>
      <c r="C85" s="249" t="s">
        <v>660</v>
      </c>
      <c r="D85" s="224"/>
      <c r="E85" s="225">
        <v>431</v>
      </c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192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3">
      <c r="A86" s="217"/>
      <c r="B86" s="218"/>
      <c r="C86" s="250"/>
      <c r="D86" s="243"/>
      <c r="E86" s="243"/>
      <c r="F86" s="243"/>
      <c r="G86" s="243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193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3">
      <c r="A87" s="234">
        <v>26</v>
      </c>
      <c r="B87" s="235" t="s">
        <v>661</v>
      </c>
      <c r="C87" s="246" t="s">
        <v>662</v>
      </c>
      <c r="D87" s="236" t="s">
        <v>435</v>
      </c>
      <c r="E87" s="237">
        <v>54</v>
      </c>
      <c r="F87" s="238"/>
      <c r="G87" s="239">
        <f>ROUND(E87*F87,2)</f>
        <v>0</v>
      </c>
      <c r="H87" s="238"/>
      <c r="I87" s="239">
        <f>ROUND(E87*H87,2)</f>
        <v>0</v>
      </c>
      <c r="J87" s="238"/>
      <c r="K87" s="239">
        <f>ROUND(E87*J87,2)</f>
        <v>0</v>
      </c>
      <c r="L87" s="239">
        <v>21</v>
      </c>
      <c r="M87" s="239">
        <f>G87*(1+L87/100)</f>
        <v>0</v>
      </c>
      <c r="N87" s="237">
        <v>3.3000000000000002E-2</v>
      </c>
      <c r="O87" s="237">
        <f>ROUND(E87*N87,2)</f>
        <v>1.78</v>
      </c>
      <c r="P87" s="237">
        <v>0</v>
      </c>
      <c r="Q87" s="237">
        <f>ROUND(E87*P87,2)</f>
        <v>0</v>
      </c>
      <c r="R87" s="239" t="s">
        <v>499</v>
      </c>
      <c r="S87" s="239" t="s">
        <v>477</v>
      </c>
      <c r="T87" s="240" t="s">
        <v>250</v>
      </c>
      <c r="U87" s="220">
        <v>0</v>
      </c>
      <c r="V87" s="220">
        <f>ROUND(E87*U87,2)</f>
        <v>0</v>
      </c>
      <c r="W87" s="220"/>
      <c r="X87" s="220" t="s">
        <v>500</v>
      </c>
      <c r="Y87" s="220" t="s">
        <v>185</v>
      </c>
      <c r="Z87" s="210"/>
      <c r="AA87" s="210"/>
      <c r="AB87" s="210"/>
      <c r="AC87" s="210"/>
      <c r="AD87" s="210"/>
      <c r="AE87" s="210"/>
      <c r="AF87" s="210"/>
      <c r="AG87" s="210" t="s">
        <v>501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3">
      <c r="A88" s="217"/>
      <c r="B88" s="218"/>
      <c r="C88" s="255"/>
      <c r="D88" s="254"/>
      <c r="E88" s="254"/>
      <c r="F88" s="254"/>
      <c r="G88" s="254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193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3">
      <c r="A89" s="234">
        <v>27</v>
      </c>
      <c r="B89" s="235" t="s">
        <v>663</v>
      </c>
      <c r="C89" s="246" t="s">
        <v>664</v>
      </c>
      <c r="D89" s="236" t="s">
        <v>435</v>
      </c>
      <c r="E89" s="237">
        <v>28</v>
      </c>
      <c r="F89" s="238"/>
      <c r="G89" s="239">
        <f>ROUND(E89*F89,2)</f>
        <v>0</v>
      </c>
      <c r="H89" s="238"/>
      <c r="I89" s="239">
        <f>ROUND(E89*H89,2)</f>
        <v>0</v>
      </c>
      <c r="J89" s="238"/>
      <c r="K89" s="239">
        <f>ROUND(E89*J89,2)</f>
        <v>0</v>
      </c>
      <c r="L89" s="239">
        <v>21</v>
      </c>
      <c r="M89" s="239">
        <f>G89*(1+L89/100)</f>
        <v>0</v>
      </c>
      <c r="N89" s="237">
        <v>1.0800000000000001E-2</v>
      </c>
      <c r="O89" s="237">
        <f>ROUND(E89*N89,2)</f>
        <v>0.3</v>
      </c>
      <c r="P89" s="237">
        <v>0</v>
      </c>
      <c r="Q89" s="237">
        <f>ROUND(E89*P89,2)</f>
        <v>0</v>
      </c>
      <c r="R89" s="239" t="s">
        <v>499</v>
      </c>
      <c r="S89" s="239" t="s">
        <v>477</v>
      </c>
      <c r="T89" s="240" t="s">
        <v>250</v>
      </c>
      <c r="U89" s="220">
        <v>0</v>
      </c>
      <c r="V89" s="220">
        <f>ROUND(E89*U89,2)</f>
        <v>0</v>
      </c>
      <c r="W89" s="220"/>
      <c r="X89" s="220" t="s">
        <v>500</v>
      </c>
      <c r="Y89" s="220" t="s">
        <v>185</v>
      </c>
      <c r="Z89" s="210"/>
      <c r="AA89" s="210"/>
      <c r="AB89" s="210"/>
      <c r="AC89" s="210"/>
      <c r="AD89" s="210"/>
      <c r="AE89" s="210"/>
      <c r="AF89" s="210"/>
      <c r="AG89" s="210" t="s">
        <v>501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3">
      <c r="A90" s="217"/>
      <c r="B90" s="218"/>
      <c r="C90" s="255"/>
      <c r="D90" s="254"/>
      <c r="E90" s="254"/>
      <c r="F90" s="254"/>
      <c r="G90" s="254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193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3">
      <c r="A91" s="234">
        <v>28</v>
      </c>
      <c r="B91" s="235" t="s">
        <v>665</v>
      </c>
      <c r="C91" s="246" t="s">
        <v>666</v>
      </c>
      <c r="D91" s="236" t="s">
        <v>435</v>
      </c>
      <c r="E91" s="237">
        <v>5</v>
      </c>
      <c r="F91" s="238"/>
      <c r="G91" s="239">
        <f>ROUND(E91*F91,2)</f>
        <v>0</v>
      </c>
      <c r="H91" s="238"/>
      <c r="I91" s="239">
        <f>ROUND(E91*H91,2)</f>
        <v>0</v>
      </c>
      <c r="J91" s="238"/>
      <c r="K91" s="239">
        <f>ROUND(E91*J91,2)</f>
        <v>0</v>
      </c>
      <c r="L91" s="239">
        <v>21</v>
      </c>
      <c r="M91" s="239">
        <f>G91*(1+L91/100)</f>
        <v>0</v>
      </c>
      <c r="N91" s="237">
        <v>3.0599999999999999E-2</v>
      </c>
      <c r="O91" s="237">
        <f>ROUND(E91*N91,2)</f>
        <v>0.15</v>
      </c>
      <c r="P91" s="237">
        <v>0</v>
      </c>
      <c r="Q91" s="237">
        <f>ROUND(E91*P91,2)</f>
        <v>0</v>
      </c>
      <c r="R91" s="239" t="s">
        <v>499</v>
      </c>
      <c r="S91" s="239" t="s">
        <v>477</v>
      </c>
      <c r="T91" s="240" t="s">
        <v>250</v>
      </c>
      <c r="U91" s="220">
        <v>0</v>
      </c>
      <c r="V91" s="220">
        <f>ROUND(E91*U91,2)</f>
        <v>0</v>
      </c>
      <c r="W91" s="220"/>
      <c r="X91" s="220" t="s">
        <v>500</v>
      </c>
      <c r="Y91" s="220" t="s">
        <v>185</v>
      </c>
      <c r="Z91" s="210"/>
      <c r="AA91" s="210"/>
      <c r="AB91" s="210"/>
      <c r="AC91" s="210"/>
      <c r="AD91" s="210"/>
      <c r="AE91" s="210"/>
      <c r="AF91" s="210"/>
      <c r="AG91" s="210" t="s">
        <v>501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3">
      <c r="A92" s="217"/>
      <c r="B92" s="218"/>
      <c r="C92" s="255"/>
      <c r="D92" s="254"/>
      <c r="E92" s="254"/>
      <c r="F92" s="254"/>
      <c r="G92" s="254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193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3">
      <c r="A93" s="234">
        <v>29</v>
      </c>
      <c r="B93" s="235" t="s">
        <v>667</v>
      </c>
      <c r="C93" s="246" t="s">
        <v>668</v>
      </c>
      <c r="D93" s="236" t="s">
        <v>435</v>
      </c>
      <c r="E93" s="237">
        <v>9</v>
      </c>
      <c r="F93" s="238"/>
      <c r="G93" s="239">
        <f>ROUND(E93*F93,2)</f>
        <v>0</v>
      </c>
      <c r="H93" s="238"/>
      <c r="I93" s="239">
        <f>ROUND(E93*H93,2)</f>
        <v>0</v>
      </c>
      <c r="J93" s="238"/>
      <c r="K93" s="239">
        <f>ROUND(E93*J93,2)</f>
        <v>0</v>
      </c>
      <c r="L93" s="239">
        <v>21</v>
      </c>
      <c r="M93" s="239">
        <f>G93*(1+L93/100)</f>
        <v>0</v>
      </c>
      <c r="N93" s="237">
        <v>0.16900000000000001</v>
      </c>
      <c r="O93" s="237">
        <f>ROUND(E93*N93,2)</f>
        <v>1.52</v>
      </c>
      <c r="P93" s="237">
        <v>0</v>
      </c>
      <c r="Q93" s="237">
        <f>ROUND(E93*P93,2)</f>
        <v>0</v>
      </c>
      <c r="R93" s="239" t="s">
        <v>499</v>
      </c>
      <c r="S93" s="239" t="s">
        <v>477</v>
      </c>
      <c r="T93" s="240" t="s">
        <v>250</v>
      </c>
      <c r="U93" s="220">
        <v>0</v>
      </c>
      <c r="V93" s="220">
        <f>ROUND(E93*U93,2)</f>
        <v>0</v>
      </c>
      <c r="W93" s="220"/>
      <c r="X93" s="220" t="s">
        <v>500</v>
      </c>
      <c r="Y93" s="220" t="s">
        <v>185</v>
      </c>
      <c r="Z93" s="210"/>
      <c r="AA93" s="210"/>
      <c r="AB93" s="210"/>
      <c r="AC93" s="210"/>
      <c r="AD93" s="210"/>
      <c r="AE93" s="210"/>
      <c r="AF93" s="210"/>
      <c r="AG93" s="210" t="s">
        <v>501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3">
      <c r="A94" s="217"/>
      <c r="B94" s="218"/>
      <c r="C94" s="255"/>
      <c r="D94" s="254"/>
      <c r="E94" s="254"/>
      <c r="F94" s="254"/>
      <c r="G94" s="254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193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3">
      <c r="A95" s="234">
        <v>30</v>
      </c>
      <c r="B95" s="235" t="s">
        <v>669</v>
      </c>
      <c r="C95" s="246" t="s">
        <v>670</v>
      </c>
      <c r="D95" s="236" t="s">
        <v>435</v>
      </c>
      <c r="E95" s="237">
        <v>3</v>
      </c>
      <c r="F95" s="238"/>
      <c r="G95" s="239">
        <f>ROUND(E95*F95,2)</f>
        <v>0</v>
      </c>
      <c r="H95" s="238"/>
      <c r="I95" s="239">
        <f>ROUND(E95*H95,2)</f>
        <v>0</v>
      </c>
      <c r="J95" s="238"/>
      <c r="K95" s="239">
        <f>ROUND(E95*J95,2)</f>
        <v>0</v>
      </c>
      <c r="L95" s="239">
        <v>21</v>
      </c>
      <c r="M95" s="239">
        <f>G95*(1+L95/100)</f>
        <v>0</v>
      </c>
      <c r="N95" s="237">
        <v>0.04</v>
      </c>
      <c r="O95" s="237">
        <f>ROUND(E95*N95,2)</f>
        <v>0.12</v>
      </c>
      <c r="P95" s="237">
        <v>0</v>
      </c>
      <c r="Q95" s="237">
        <f>ROUND(E95*P95,2)</f>
        <v>0</v>
      </c>
      <c r="R95" s="239" t="s">
        <v>499</v>
      </c>
      <c r="S95" s="239" t="s">
        <v>477</v>
      </c>
      <c r="T95" s="240" t="s">
        <v>250</v>
      </c>
      <c r="U95" s="220">
        <v>0</v>
      </c>
      <c r="V95" s="220">
        <f>ROUND(E95*U95,2)</f>
        <v>0</v>
      </c>
      <c r="W95" s="220"/>
      <c r="X95" s="220" t="s">
        <v>500</v>
      </c>
      <c r="Y95" s="220" t="s">
        <v>185</v>
      </c>
      <c r="Z95" s="210"/>
      <c r="AA95" s="210"/>
      <c r="AB95" s="210"/>
      <c r="AC95" s="210"/>
      <c r="AD95" s="210"/>
      <c r="AE95" s="210"/>
      <c r="AF95" s="210"/>
      <c r="AG95" s="210" t="s">
        <v>501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3">
      <c r="A96" s="217"/>
      <c r="B96" s="218"/>
      <c r="C96" s="255"/>
      <c r="D96" s="254"/>
      <c r="E96" s="254"/>
      <c r="F96" s="254"/>
      <c r="G96" s="254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193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3">
      <c r="A97" s="234">
        <v>31</v>
      </c>
      <c r="B97" s="235" t="s">
        <v>671</v>
      </c>
      <c r="C97" s="246" t="s">
        <v>672</v>
      </c>
      <c r="D97" s="236" t="s">
        <v>435</v>
      </c>
      <c r="E97" s="237">
        <v>1</v>
      </c>
      <c r="F97" s="238"/>
      <c r="G97" s="239">
        <f>ROUND(E97*F97,2)</f>
        <v>0</v>
      </c>
      <c r="H97" s="238"/>
      <c r="I97" s="239">
        <f>ROUND(E97*H97,2)</f>
        <v>0</v>
      </c>
      <c r="J97" s="238"/>
      <c r="K97" s="239">
        <f>ROUND(E97*J97,2)</f>
        <v>0</v>
      </c>
      <c r="L97" s="239">
        <v>21</v>
      </c>
      <c r="M97" s="239">
        <f>G97*(1+L97/100)</f>
        <v>0</v>
      </c>
      <c r="N97" s="237">
        <v>5.3999999999999999E-2</v>
      </c>
      <c r="O97" s="237">
        <f>ROUND(E97*N97,2)</f>
        <v>0.05</v>
      </c>
      <c r="P97" s="237">
        <v>0</v>
      </c>
      <c r="Q97" s="237">
        <f>ROUND(E97*P97,2)</f>
        <v>0</v>
      </c>
      <c r="R97" s="239" t="s">
        <v>499</v>
      </c>
      <c r="S97" s="239" t="s">
        <v>477</v>
      </c>
      <c r="T97" s="240" t="s">
        <v>250</v>
      </c>
      <c r="U97" s="220">
        <v>0</v>
      </c>
      <c r="V97" s="220">
        <f>ROUND(E97*U97,2)</f>
        <v>0</v>
      </c>
      <c r="W97" s="220"/>
      <c r="X97" s="220" t="s">
        <v>500</v>
      </c>
      <c r="Y97" s="220" t="s">
        <v>185</v>
      </c>
      <c r="Z97" s="210"/>
      <c r="AA97" s="210"/>
      <c r="AB97" s="210"/>
      <c r="AC97" s="210"/>
      <c r="AD97" s="210"/>
      <c r="AE97" s="210"/>
      <c r="AF97" s="210"/>
      <c r="AG97" s="210" t="s">
        <v>501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3">
      <c r="A98" s="217"/>
      <c r="B98" s="218"/>
      <c r="C98" s="255"/>
      <c r="D98" s="254"/>
      <c r="E98" s="254"/>
      <c r="F98" s="254"/>
      <c r="G98" s="254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10"/>
      <c r="AA98" s="210"/>
      <c r="AB98" s="210"/>
      <c r="AC98" s="210"/>
      <c r="AD98" s="210"/>
      <c r="AE98" s="210"/>
      <c r="AF98" s="210"/>
      <c r="AG98" s="210" t="s">
        <v>193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3">
      <c r="A99" s="234">
        <v>32</v>
      </c>
      <c r="B99" s="235" t="s">
        <v>673</v>
      </c>
      <c r="C99" s="246" t="s">
        <v>674</v>
      </c>
      <c r="D99" s="236" t="s">
        <v>435</v>
      </c>
      <c r="E99" s="237">
        <v>10</v>
      </c>
      <c r="F99" s="238"/>
      <c r="G99" s="239">
        <f>ROUND(E99*F99,2)</f>
        <v>0</v>
      </c>
      <c r="H99" s="238"/>
      <c r="I99" s="239">
        <f>ROUND(E99*H99,2)</f>
        <v>0</v>
      </c>
      <c r="J99" s="238"/>
      <c r="K99" s="239">
        <f>ROUND(E99*J99,2)</f>
        <v>0</v>
      </c>
      <c r="L99" s="239">
        <v>21</v>
      </c>
      <c r="M99" s="239">
        <f>G99*(1+L99/100)</f>
        <v>0</v>
      </c>
      <c r="N99" s="237">
        <v>6.8000000000000005E-2</v>
      </c>
      <c r="O99" s="237">
        <f>ROUND(E99*N99,2)</f>
        <v>0.68</v>
      </c>
      <c r="P99" s="237">
        <v>0</v>
      </c>
      <c r="Q99" s="237">
        <f>ROUND(E99*P99,2)</f>
        <v>0</v>
      </c>
      <c r="R99" s="239" t="s">
        <v>499</v>
      </c>
      <c r="S99" s="239" t="s">
        <v>477</v>
      </c>
      <c r="T99" s="240" t="s">
        <v>250</v>
      </c>
      <c r="U99" s="220">
        <v>0</v>
      </c>
      <c r="V99" s="220">
        <f>ROUND(E99*U99,2)</f>
        <v>0</v>
      </c>
      <c r="W99" s="220"/>
      <c r="X99" s="220" t="s">
        <v>500</v>
      </c>
      <c r="Y99" s="220" t="s">
        <v>185</v>
      </c>
      <c r="Z99" s="210"/>
      <c r="AA99" s="210"/>
      <c r="AB99" s="210"/>
      <c r="AC99" s="210"/>
      <c r="AD99" s="210"/>
      <c r="AE99" s="210"/>
      <c r="AF99" s="210"/>
      <c r="AG99" s="210" t="s">
        <v>501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3">
      <c r="A100" s="217"/>
      <c r="B100" s="218"/>
      <c r="C100" s="255"/>
      <c r="D100" s="254"/>
      <c r="E100" s="254"/>
      <c r="F100" s="254"/>
      <c r="G100" s="254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193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3">
      <c r="A101" s="234">
        <v>33</v>
      </c>
      <c r="B101" s="235" t="s">
        <v>675</v>
      </c>
      <c r="C101" s="246" t="s">
        <v>676</v>
      </c>
      <c r="D101" s="236" t="s">
        <v>435</v>
      </c>
      <c r="E101" s="237">
        <v>8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7">
        <v>0.58499999999999996</v>
      </c>
      <c r="O101" s="237">
        <f>ROUND(E101*N101,2)</f>
        <v>4.68</v>
      </c>
      <c r="P101" s="237">
        <v>0</v>
      </c>
      <c r="Q101" s="237">
        <f>ROUND(E101*P101,2)</f>
        <v>0</v>
      </c>
      <c r="R101" s="239" t="s">
        <v>499</v>
      </c>
      <c r="S101" s="239" t="s">
        <v>477</v>
      </c>
      <c r="T101" s="240" t="s">
        <v>250</v>
      </c>
      <c r="U101" s="220">
        <v>0</v>
      </c>
      <c r="V101" s="220">
        <f>ROUND(E101*U101,2)</f>
        <v>0</v>
      </c>
      <c r="W101" s="220"/>
      <c r="X101" s="220" t="s">
        <v>500</v>
      </c>
      <c r="Y101" s="220" t="s">
        <v>185</v>
      </c>
      <c r="Z101" s="210"/>
      <c r="AA101" s="210"/>
      <c r="AB101" s="210"/>
      <c r="AC101" s="210"/>
      <c r="AD101" s="210"/>
      <c r="AE101" s="210"/>
      <c r="AF101" s="210"/>
      <c r="AG101" s="210" t="s">
        <v>549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3">
      <c r="A102" s="217"/>
      <c r="B102" s="218"/>
      <c r="C102" s="249" t="s">
        <v>124</v>
      </c>
      <c r="D102" s="224"/>
      <c r="E102" s="225">
        <v>8</v>
      </c>
      <c r="F102" s="220"/>
      <c r="G102" s="22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192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3">
      <c r="A103" s="217"/>
      <c r="B103" s="218"/>
      <c r="C103" s="250"/>
      <c r="D103" s="243"/>
      <c r="E103" s="243"/>
      <c r="F103" s="243"/>
      <c r="G103" s="243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193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3">
      <c r="A104" s="234">
        <v>34</v>
      </c>
      <c r="B104" s="235" t="s">
        <v>677</v>
      </c>
      <c r="C104" s="246" t="s">
        <v>678</v>
      </c>
      <c r="D104" s="236" t="s">
        <v>435</v>
      </c>
      <c r="E104" s="237">
        <v>1</v>
      </c>
      <c r="F104" s="238"/>
      <c r="G104" s="239">
        <f>ROUND(E104*F104,2)</f>
        <v>0</v>
      </c>
      <c r="H104" s="238"/>
      <c r="I104" s="239">
        <f>ROUND(E104*H104,2)</f>
        <v>0</v>
      </c>
      <c r="J104" s="238"/>
      <c r="K104" s="239">
        <f>ROUND(E104*J104,2)</f>
        <v>0</v>
      </c>
      <c r="L104" s="239">
        <v>21</v>
      </c>
      <c r="M104" s="239">
        <f>G104*(1+L104/100)</f>
        <v>0</v>
      </c>
      <c r="N104" s="237">
        <v>0.43</v>
      </c>
      <c r="O104" s="237">
        <f>ROUND(E104*N104,2)</f>
        <v>0.43</v>
      </c>
      <c r="P104" s="237">
        <v>0</v>
      </c>
      <c r="Q104" s="237">
        <f>ROUND(E104*P104,2)</f>
        <v>0</v>
      </c>
      <c r="R104" s="239" t="s">
        <v>499</v>
      </c>
      <c r="S104" s="239" t="s">
        <v>477</v>
      </c>
      <c r="T104" s="240" t="s">
        <v>250</v>
      </c>
      <c r="U104" s="220">
        <v>0</v>
      </c>
      <c r="V104" s="220">
        <f>ROUND(E104*U104,2)</f>
        <v>0</v>
      </c>
      <c r="W104" s="220"/>
      <c r="X104" s="220" t="s">
        <v>500</v>
      </c>
      <c r="Y104" s="220" t="s">
        <v>185</v>
      </c>
      <c r="Z104" s="210"/>
      <c r="AA104" s="210"/>
      <c r="AB104" s="210"/>
      <c r="AC104" s="210"/>
      <c r="AD104" s="210"/>
      <c r="AE104" s="210"/>
      <c r="AF104" s="210"/>
      <c r="AG104" s="210" t="s">
        <v>501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3">
      <c r="A105" s="217"/>
      <c r="B105" s="218"/>
      <c r="C105" s="255"/>
      <c r="D105" s="254"/>
      <c r="E105" s="254"/>
      <c r="F105" s="254"/>
      <c r="G105" s="254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193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3">
      <c r="A106" s="234">
        <v>35</v>
      </c>
      <c r="B106" s="235" t="s">
        <v>679</v>
      </c>
      <c r="C106" s="246" t="s">
        <v>680</v>
      </c>
      <c r="D106" s="236" t="s">
        <v>435</v>
      </c>
      <c r="E106" s="237">
        <v>6</v>
      </c>
      <c r="F106" s="238"/>
      <c r="G106" s="239">
        <f>ROUND(E106*F106,2)</f>
        <v>0</v>
      </c>
      <c r="H106" s="238"/>
      <c r="I106" s="239">
        <f>ROUND(E106*H106,2)</f>
        <v>0</v>
      </c>
      <c r="J106" s="238"/>
      <c r="K106" s="239">
        <f>ROUND(E106*J106,2)</f>
        <v>0</v>
      </c>
      <c r="L106" s="239">
        <v>21</v>
      </c>
      <c r="M106" s="239">
        <f>G106*(1+L106/100)</f>
        <v>0</v>
      </c>
      <c r="N106" s="237">
        <v>0.25</v>
      </c>
      <c r="O106" s="237">
        <f>ROUND(E106*N106,2)</f>
        <v>1.5</v>
      </c>
      <c r="P106" s="237">
        <v>0</v>
      </c>
      <c r="Q106" s="237">
        <f>ROUND(E106*P106,2)</f>
        <v>0</v>
      </c>
      <c r="R106" s="239" t="s">
        <v>499</v>
      </c>
      <c r="S106" s="239" t="s">
        <v>477</v>
      </c>
      <c r="T106" s="240" t="s">
        <v>250</v>
      </c>
      <c r="U106" s="220">
        <v>0</v>
      </c>
      <c r="V106" s="220">
        <f>ROUND(E106*U106,2)</f>
        <v>0</v>
      </c>
      <c r="W106" s="220"/>
      <c r="X106" s="220" t="s">
        <v>500</v>
      </c>
      <c r="Y106" s="220" t="s">
        <v>185</v>
      </c>
      <c r="Z106" s="210"/>
      <c r="AA106" s="210"/>
      <c r="AB106" s="210"/>
      <c r="AC106" s="210"/>
      <c r="AD106" s="210"/>
      <c r="AE106" s="210"/>
      <c r="AF106" s="210"/>
      <c r="AG106" s="210" t="s">
        <v>501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3">
      <c r="A107" s="217"/>
      <c r="B107" s="218"/>
      <c r="C107" s="255"/>
      <c r="D107" s="254"/>
      <c r="E107" s="254"/>
      <c r="F107" s="254"/>
      <c r="G107" s="254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193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3">
      <c r="A108" s="234">
        <v>36</v>
      </c>
      <c r="B108" s="235" t="s">
        <v>681</v>
      </c>
      <c r="C108" s="246" t="s">
        <v>682</v>
      </c>
      <c r="D108" s="236" t="s">
        <v>435</v>
      </c>
      <c r="E108" s="237">
        <v>2</v>
      </c>
      <c r="F108" s="238"/>
      <c r="G108" s="239">
        <f>ROUND(E108*F108,2)</f>
        <v>0</v>
      </c>
      <c r="H108" s="238"/>
      <c r="I108" s="239">
        <f>ROUND(E108*H108,2)</f>
        <v>0</v>
      </c>
      <c r="J108" s="238"/>
      <c r="K108" s="239">
        <f>ROUND(E108*J108,2)</f>
        <v>0</v>
      </c>
      <c r="L108" s="239">
        <v>21</v>
      </c>
      <c r="M108" s="239">
        <f>G108*(1+L108/100)</f>
        <v>0</v>
      </c>
      <c r="N108" s="237">
        <v>0.5</v>
      </c>
      <c r="O108" s="237">
        <f>ROUND(E108*N108,2)</f>
        <v>1</v>
      </c>
      <c r="P108" s="237">
        <v>0</v>
      </c>
      <c r="Q108" s="237">
        <f>ROUND(E108*P108,2)</f>
        <v>0</v>
      </c>
      <c r="R108" s="239" t="s">
        <v>499</v>
      </c>
      <c r="S108" s="239" t="s">
        <v>477</v>
      </c>
      <c r="T108" s="240" t="s">
        <v>250</v>
      </c>
      <c r="U108" s="220">
        <v>0</v>
      </c>
      <c r="V108" s="220">
        <f>ROUND(E108*U108,2)</f>
        <v>0</v>
      </c>
      <c r="W108" s="220"/>
      <c r="X108" s="220" t="s">
        <v>500</v>
      </c>
      <c r="Y108" s="220" t="s">
        <v>185</v>
      </c>
      <c r="Z108" s="210"/>
      <c r="AA108" s="210"/>
      <c r="AB108" s="210"/>
      <c r="AC108" s="210"/>
      <c r="AD108" s="210"/>
      <c r="AE108" s="210"/>
      <c r="AF108" s="210"/>
      <c r="AG108" s="210" t="s">
        <v>501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3">
      <c r="A109" s="217"/>
      <c r="B109" s="218"/>
      <c r="C109" s="255"/>
      <c r="D109" s="254"/>
      <c r="E109" s="254"/>
      <c r="F109" s="254"/>
      <c r="G109" s="254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193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3">
      <c r="A110" s="234">
        <v>37</v>
      </c>
      <c r="B110" s="235" t="s">
        <v>683</v>
      </c>
      <c r="C110" s="246" t="s">
        <v>684</v>
      </c>
      <c r="D110" s="236" t="s">
        <v>435</v>
      </c>
      <c r="E110" s="237">
        <v>3</v>
      </c>
      <c r="F110" s="238"/>
      <c r="G110" s="239">
        <f>ROUND(E110*F110,2)</f>
        <v>0</v>
      </c>
      <c r="H110" s="238"/>
      <c r="I110" s="239">
        <f>ROUND(E110*H110,2)</f>
        <v>0</v>
      </c>
      <c r="J110" s="238"/>
      <c r="K110" s="239">
        <f>ROUND(E110*J110,2)</f>
        <v>0</v>
      </c>
      <c r="L110" s="239">
        <v>21</v>
      </c>
      <c r="M110" s="239">
        <f>G110*(1+L110/100)</f>
        <v>0</v>
      </c>
      <c r="N110" s="237">
        <v>1</v>
      </c>
      <c r="O110" s="237">
        <f>ROUND(E110*N110,2)</f>
        <v>3</v>
      </c>
      <c r="P110" s="237">
        <v>0</v>
      </c>
      <c r="Q110" s="237">
        <f>ROUND(E110*P110,2)</f>
        <v>0</v>
      </c>
      <c r="R110" s="239" t="s">
        <v>499</v>
      </c>
      <c r="S110" s="239" t="s">
        <v>477</v>
      </c>
      <c r="T110" s="240" t="s">
        <v>250</v>
      </c>
      <c r="U110" s="220">
        <v>0</v>
      </c>
      <c r="V110" s="220">
        <f>ROUND(E110*U110,2)</f>
        <v>0</v>
      </c>
      <c r="W110" s="220"/>
      <c r="X110" s="220" t="s">
        <v>500</v>
      </c>
      <c r="Y110" s="220" t="s">
        <v>185</v>
      </c>
      <c r="Z110" s="210"/>
      <c r="AA110" s="210"/>
      <c r="AB110" s="210"/>
      <c r="AC110" s="210"/>
      <c r="AD110" s="210"/>
      <c r="AE110" s="210"/>
      <c r="AF110" s="210"/>
      <c r="AG110" s="210" t="s">
        <v>501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3">
      <c r="A111" s="217"/>
      <c r="B111" s="218"/>
      <c r="C111" s="255"/>
      <c r="D111" s="254"/>
      <c r="E111" s="254"/>
      <c r="F111" s="254"/>
      <c r="G111" s="254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193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3">
      <c r="A112" s="234">
        <v>38</v>
      </c>
      <c r="B112" s="235" t="s">
        <v>685</v>
      </c>
      <c r="C112" s="246" t="s">
        <v>686</v>
      </c>
      <c r="D112" s="236" t="s">
        <v>435</v>
      </c>
      <c r="E112" s="237">
        <v>9</v>
      </c>
      <c r="F112" s="238"/>
      <c r="G112" s="239">
        <f>ROUND(E112*F112,2)</f>
        <v>0</v>
      </c>
      <c r="H112" s="238"/>
      <c r="I112" s="239">
        <f>ROUND(E112*H112,2)</f>
        <v>0</v>
      </c>
      <c r="J112" s="238"/>
      <c r="K112" s="239">
        <f>ROUND(E112*J112,2)</f>
        <v>0</v>
      </c>
      <c r="L112" s="239">
        <v>21</v>
      </c>
      <c r="M112" s="239">
        <f>G112*(1+L112/100)</f>
        <v>0</v>
      </c>
      <c r="N112" s="237">
        <v>1.87</v>
      </c>
      <c r="O112" s="237">
        <f>ROUND(E112*N112,2)</f>
        <v>16.829999999999998</v>
      </c>
      <c r="P112" s="237">
        <v>0</v>
      </c>
      <c r="Q112" s="237">
        <f>ROUND(E112*P112,2)</f>
        <v>0</v>
      </c>
      <c r="R112" s="239" t="s">
        <v>499</v>
      </c>
      <c r="S112" s="239" t="s">
        <v>477</v>
      </c>
      <c r="T112" s="240" t="s">
        <v>250</v>
      </c>
      <c r="U112" s="220">
        <v>0</v>
      </c>
      <c r="V112" s="220">
        <f>ROUND(E112*U112,2)</f>
        <v>0</v>
      </c>
      <c r="W112" s="220"/>
      <c r="X112" s="220" t="s">
        <v>500</v>
      </c>
      <c r="Y112" s="220" t="s">
        <v>185</v>
      </c>
      <c r="Z112" s="210"/>
      <c r="AA112" s="210"/>
      <c r="AB112" s="210"/>
      <c r="AC112" s="210"/>
      <c r="AD112" s="210"/>
      <c r="AE112" s="210"/>
      <c r="AF112" s="210"/>
      <c r="AG112" s="210" t="s">
        <v>549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3">
      <c r="A113" s="217"/>
      <c r="B113" s="218"/>
      <c r="C113" s="255"/>
      <c r="D113" s="254"/>
      <c r="E113" s="254"/>
      <c r="F113" s="254"/>
      <c r="G113" s="254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193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3">
      <c r="A114" s="234">
        <v>39</v>
      </c>
      <c r="B114" s="235" t="s">
        <v>687</v>
      </c>
      <c r="C114" s="246" t="s">
        <v>688</v>
      </c>
      <c r="D114" s="236" t="s">
        <v>435</v>
      </c>
      <c r="E114" s="237">
        <v>28</v>
      </c>
      <c r="F114" s="238"/>
      <c r="G114" s="239">
        <f>ROUND(E114*F114,2)</f>
        <v>0</v>
      </c>
      <c r="H114" s="238"/>
      <c r="I114" s="239">
        <f>ROUND(E114*H114,2)</f>
        <v>0</v>
      </c>
      <c r="J114" s="238"/>
      <c r="K114" s="239">
        <f>ROUND(E114*J114,2)</f>
        <v>0</v>
      </c>
      <c r="L114" s="239">
        <v>21</v>
      </c>
      <c r="M114" s="239">
        <f>G114*(1+L114/100)</f>
        <v>0</v>
      </c>
      <c r="N114" s="237">
        <v>2E-3</v>
      </c>
      <c r="O114" s="237">
        <f>ROUND(E114*N114,2)</f>
        <v>0.06</v>
      </c>
      <c r="P114" s="237">
        <v>0</v>
      </c>
      <c r="Q114" s="237">
        <f>ROUND(E114*P114,2)</f>
        <v>0</v>
      </c>
      <c r="R114" s="239" t="s">
        <v>499</v>
      </c>
      <c r="S114" s="239" t="s">
        <v>477</v>
      </c>
      <c r="T114" s="240" t="s">
        <v>250</v>
      </c>
      <c r="U114" s="220">
        <v>0</v>
      </c>
      <c r="V114" s="220">
        <f>ROUND(E114*U114,2)</f>
        <v>0</v>
      </c>
      <c r="W114" s="220"/>
      <c r="X114" s="220" t="s">
        <v>500</v>
      </c>
      <c r="Y114" s="220" t="s">
        <v>185</v>
      </c>
      <c r="Z114" s="210"/>
      <c r="AA114" s="210"/>
      <c r="AB114" s="210"/>
      <c r="AC114" s="210"/>
      <c r="AD114" s="210"/>
      <c r="AE114" s="210"/>
      <c r="AF114" s="210"/>
      <c r="AG114" s="210" t="s">
        <v>549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3">
      <c r="A115" s="217"/>
      <c r="B115" s="218"/>
      <c r="C115" s="249" t="s">
        <v>689</v>
      </c>
      <c r="D115" s="224"/>
      <c r="E115" s="225">
        <v>28</v>
      </c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192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3">
      <c r="A116" s="217"/>
      <c r="B116" s="218"/>
      <c r="C116" s="250"/>
      <c r="D116" s="243"/>
      <c r="E116" s="243"/>
      <c r="F116" s="243"/>
      <c r="G116" s="243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193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3">
      <c r="A117" s="234">
        <v>40</v>
      </c>
      <c r="B117" s="235" t="s">
        <v>690</v>
      </c>
      <c r="C117" s="246" t="s">
        <v>691</v>
      </c>
      <c r="D117" s="236" t="s">
        <v>541</v>
      </c>
      <c r="E117" s="237">
        <v>1</v>
      </c>
      <c r="F117" s="238"/>
      <c r="G117" s="239">
        <f>ROUND(E117*F117,2)</f>
        <v>0</v>
      </c>
      <c r="H117" s="238"/>
      <c r="I117" s="239">
        <f>ROUND(E117*H117,2)</f>
        <v>0</v>
      </c>
      <c r="J117" s="238"/>
      <c r="K117" s="239">
        <f>ROUND(E117*J117,2)</f>
        <v>0</v>
      </c>
      <c r="L117" s="239">
        <v>21</v>
      </c>
      <c r="M117" s="239">
        <f>G117*(1+L117/100)</f>
        <v>0</v>
      </c>
      <c r="N117" s="237">
        <v>0</v>
      </c>
      <c r="O117" s="237">
        <f>ROUND(E117*N117,2)</f>
        <v>0</v>
      </c>
      <c r="P117" s="237">
        <v>0</v>
      </c>
      <c r="Q117" s="237">
        <f>ROUND(E117*P117,2)</f>
        <v>0</v>
      </c>
      <c r="R117" s="239"/>
      <c r="S117" s="239" t="s">
        <v>426</v>
      </c>
      <c r="T117" s="240" t="s">
        <v>250</v>
      </c>
      <c r="U117" s="220">
        <v>0</v>
      </c>
      <c r="V117" s="220">
        <f>ROUND(E117*U117,2)</f>
        <v>0</v>
      </c>
      <c r="W117" s="220"/>
      <c r="X117" s="220" t="s">
        <v>500</v>
      </c>
      <c r="Y117" s="220" t="s">
        <v>185</v>
      </c>
      <c r="Z117" s="210"/>
      <c r="AA117" s="210"/>
      <c r="AB117" s="210"/>
      <c r="AC117" s="210"/>
      <c r="AD117" s="210"/>
      <c r="AE117" s="210"/>
      <c r="AF117" s="210"/>
      <c r="AG117" s="210" t="s">
        <v>501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3">
      <c r="A118" s="217"/>
      <c r="B118" s="218"/>
      <c r="C118" s="255"/>
      <c r="D118" s="254"/>
      <c r="E118" s="254"/>
      <c r="F118" s="254"/>
      <c r="G118" s="254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193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x14ac:dyDescent="0.3">
      <c r="A119" s="227" t="s">
        <v>177</v>
      </c>
      <c r="B119" s="228" t="s">
        <v>130</v>
      </c>
      <c r="C119" s="245" t="s">
        <v>131</v>
      </c>
      <c r="D119" s="229"/>
      <c r="E119" s="230"/>
      <c r="F119" s="231"/>
      <c r="G119" s="231">
        <f>SUMIF(AG120:AG131,"&lt;&gt;NOR",G120:G131)</f>
        <v>0</v>
      </c>
      <c r="H119" s="231"/>
      <c r="I119" s="231">
        <f>SUM(I120:I131)</f>
        <v>0</v>
      </c>
      <c r="J119" s="231"/>
      <c r="K119" s="231">
        <f>SUM(K120:K131)</f>
        <v>0</v>
      </c>
      <c r="L119" s="231"/>
      <c r="M119" s="231">
        <f>SUM(M120:M131)</f>
        <v>0</v>
      </c>
      <c r="N119" s="230"/>
      <c r="O119" s="230">
        <f>SUM(O120:O131)</f>
        <v>0</v>
      </c>
      <c r="P119" s="230"/>
      <c r="Q119" s="230">
        <f>SUM(Q120:Q131)</f>
        <v>0</v>
      </c>
      <c r="R119" s="231"/>
      <c r="S119" s="231"/>
      <c r="T119" s="232"/>
      <c r="U119" s="226"/>
      <c r="V119" s="226">
        <f>SUM(V120:V131)</f>
        <v>0</v>
      </c>
      <c r="W119" s="226"/>
      <c r="X119" s="226"/>
      <c r="Y119" s="226"/>
      <c r="AG119" t="s">
        <v>178</v>
      </c>
    </row>
    <row r="120" spans="1:60" outlineLevel="1" x14ac:dyDescent="0.3">
      <c r="A120" s="234">
        <v>41</v>
      </c>
      <c r="B120" s="235" t="s">
        <v>580</v>
      </c>
      <c r="C120" s="246" t="s">
        <v>581</v>
      </c>
      <c r="D120" s="236" t="s">
        <v>498</v>
      </c>
      <c r="E120" s="237">
        <v>2191.3200000000002</v>
      </c>
      <c r="F120" s="238"/>
      <c r="G120" s="239">
        <f>ROUND(E120*F120,2)</f>
        <v>0</v>
      </c>
      <c r="H120" s="238"/>
      <c r="I120" s="239">
        <f>ROUND(E120*H120,2)</f>
        <v>0</v>
      </c>
      <c r="J120" s="238"/>
      <c r="K120" s="239">
        <f>ROUND(E120*J120,2)</f>
        <v>0</v>
      </c>
      <c r="L120" s="239">
        <v>21</v>
      </c>
      <c r="M120" s="239">
        <f>G120*(1+L120/100)</f>
        <v>0</v>
      </c>
      <c r="N120" s="237">
        <v>0</v>
      </c>
      <c r="O120" s="237">
        <f>ROUND(E120*N120,2)</f>
        <v>0</v>
      </c>
      <c r="P120" s="237">
        <v>0</v>
      </c>
      <c r="Q120" s="237">
        <f>ROUND(E120*P120,2)</f>
        <v>0</v>
      </c>
      <c r="R120" s="239"/>
      <c r="S120" s="239" t="s">
        <v>426</v>
      </c>
      <c r="T120" s="240" t="s">
        <v>250</v>
      </c>
      <c r="U120" s="220">
        <v>0</v>
      </c>
      <c r="V120" s="220">
        <f>ROUND(E120*U120,2)</f>
        <v>0</v>
      </c>
      <c r="W120" s="220"/>
      <c r="X120" s="220" t="s">
        <v>314</v>
      </c>
      <c r="Y120" s="220" t="s">
        <v>185</v>
      </c>
      <c r="Z120" s="210"/>
      <c r="AA120" s="210"/>
      <c r="AB120" s="210"/>
      <c r="AC120" s="210"/>
      <c r="AD120" s="210"/>
      <c r="AE120" s="210"/>
      <c r="AF120" s="210"/>
      <c r="AG120" s="210" t="s">
        <v>582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3">
      <c r="A121" s="217"/>
      <c r="B121" s="218"/>
      <c r="C121" s="247" t="s">
        <v>583</v>
      </c>
      <c r="D121" s="241"/>
      <c r="E121" s="241"/>
      <c r="F121" s="241"/>
      <c r="G121" s="241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188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3">
      <c r="A122" s="217"/>
      <c r="B122" s="218"/>
      <c r="C122" s="256" t="s">
        <v>254</v>
      </c>
      <c r="D122" s="221"/>
      <c r="E122" s="222"/>
      <c r="F122" s="223"/>
      <c r="G122" s="223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188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3">
      <c r="A123" s="217"/>
      <c r="B123" s="218"/>
      <c r="C123" s="248" t="s">
        <v>584</v>
      </c>
      <c r="D123" s="242"/>
      <c r="E123" s="242"/>
      <c r="F123" s="242"/>
      <c r="G123" s="242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188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ht="21" outlineLevel="3" x14ac:dyDescent="0.3">
      <c r="A124" s="217"/>
      <c r="B124" s="218"/>
      <c r="C124" s="248" t="s">
        <v>585</v>
      </c>
      <c r="D124" s="242"/>
      <c r="E124" s="242"/>
      <c r="F124" s="242"/>
      <c r="G124" s="242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188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44" t="str">
        <f>C124</f>
        <v>1. veškeré poplatky provozovateli skládky, recyklační linky nebo jiného zařízení na zpracování nebo likvidaci odpadů související s převzetím, uložením, zpracováním nebo likvidaci odpadu.</v>
      </c>
      <c r="BB124" s="210"/>
      <c r="BC124" s="210"/>
      <c r="BD124" s="210"/>
      <c r="BE124" s="210"/>
      <c r="BF124" s="210"/>
      <c r="BG124" s="210"/>
      <c r="BH124" s="210"/>
    </row>
    <row r="125" spans="1:60" ht="21" outlineLevel="3" x14ac:dyDescent="0.3">
      <c r="A125" s="217"/>
      <c r="B125" s="218"/>
      <c r="C125" s="248" t="s">
        <v>586</v>
      </c>
      <c r="D125" s="242"/>
      <c r="E125" s="242"/>
      <c r="F125" s="242"/>
      <c r="G125" s="242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188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44" t="str">
        <f>C125</f>
        <v>2. náklady spojené s nakládáním, dopravou a vyložením odpadu z místa stavby na místo převzetí provozovatelem skládky, recyklační linky nebo jiného zařízení na zpracování nebo likvidaci odpadu.</v>
      </c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3">
      <c r="A126" s="217"/>
      <c r="B126" s="218"/>
      <c r="C126" s="256" t="s">
        <v>254</v>
      </c>
      <c r="D126" s="221"/>
      <c r="E126" s="222"/>
      <c r="F126" s="223"/>
      <c r="G126" s="223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188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3">
      <c r="A127" s="217"/>
      <c r="B127" s="218"/>
      <c r="C127" s="248" t="s">
        <v>587</v>
      </c>
      <c r="D127" s="242"/>
      <c r="E127" s="242"/>
      <c r="F127" s="242"/>
      <c r="G127" s="242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10"/>
      <c r="AA127" s="210"/>
      <c r="AB127" s="210"/>
      <c r="AC127" s="210"/>
      <c r="AD127" s="210"/>
      <c r="AE127" s="210"/>
      <c r="AF127" s="210"/>
      <c r="AG127" s="210" t="s">
        <v>188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3">
      <c r="A128" s="217"/>
      <c r="B128" s="218"/>
      <c r="C128" s="248" t="s">
        <v>588</v>
      </c>
      <c r="D128" s="242"/>
      <c r="E128" s="242"/>
      <c r="F128" s="242"/>
      <c r="G128" s="242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188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44" t="str">
        <f>C128</f>
        <v>1.Tunou se rozumí hmotnost odpadu vytříděného v souladu se zákonem č. 541/2020 Sb. O odpadech v platném znění.</v>
      </c>
      <c r="BB128" s="210"/>
      <c r="BC128" s="210"/>
      <c r="BD128" s="210"/>
      <c r="BE128" s="210"/>
      <c r="BF128" s="210"/>
      <c r="BG128" s="210"/>
      <c r="BH128" s="210"/>
    </row>
    <row r="129" spans="1:60" ht="21" outlineLevel="3" x14ac:dyDescent="0.3">
      <c r="A129" s="217"/>
      <c r="B129" s="218"/>
      <c r="C129" s="248" t="s">
        <v>589</v>
      </c>
      <c r="D129" s="242"/>
      <c r="E129" s="242"/>
      <c r="F129" s="242"/>
      <c r="G129" s="242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10"/>
      <c r="AA129" s="210"/>
      <c r="AB129" s="210"/>
      <c r="AC129" s="210"/>
      <c r="AD129" s="210"/>
      <c r="AE129" s="210"/>
      <c r="AF129" s="210"/>
      <c r="AG129" s="210" t="s">
        <v>188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44" t="str">
        <f>C129</f>
        <v>2. Hmotnost zeminy s kamením a štěrku  je uvažovaná v hodnotě 1,8t/m3, ostatní hmotnosti suti jsou uváděny dle z údajů ve sloupci "suť - celkem" uvedených u jednotlvých položek konkrétních odpadových materiálů.</v>
      </c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3">
      <c r="A130" s="217"/>
      <c r="B130" s="218"/>
      <c r="C130" s="249" t="s">
        <v>692</v>
      </c>
      <c r="D130" s="224"/>
      <c r="E130" s="225">
        <v>2191.3200000000002</v>
      </c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192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3">
      <c r="A131" s="217"/>
      <c r="B131" s="218"/>
      <c r="C131" s="250"/>
      <c r="D131" s="243"/>
      <c r="E131" s="243"/>
      <c r="F131" s="243"/>
      <c r="G131" s="243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10"/>
      <c r="AA131" s="210"/>
      <c r="AB131" s="210"/>
      <c r="AC131" s="210"/>
      <c r="AD131" s="210"/>
      <c r="AE131" s="210"/>
      <c r="AF131" s="210"/>
      <c r="AG131" s="210" t="s">
        <v>193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x14ac:dyDescent="0.3">
      <c r="A132" s="227" t="s">
        <v>177</v>
      </c>
      <c r="B132" s="228" t="s">
        <v>132</v>
      </c>
      <c r="C132" s="245" t="s">
        <v>133</v>
      </c>
      <c r="D132" s="229"/>
      <c r="E132" s="230"/>
      <c r="F132" s="231"/>
      <c r="G132" s="231">
        <f>SUMIF(AG133:AG135,"&lt;&gt;NOR",G133:G135)</f>
        <v>0</v>
      </c>
      <c r="H132" s="231"/>
      <c r="I132" s="231">
        <f>SUM(I133:I135)</f>
        <v>0</v>
      </c>
      <c r="J132" s="231"/>
      <c r="K132" s="231">
        <f>SUM(K133:K135)</f>
        <v>0</v>
      </c>
      <c r="L132" s="231"/>
      <c r="M132" s="231">
        <f>SUM(M133:M135)</f>
        <v>0</v>
      </c>
      <c r="N132" s="230"/>
      <c r="O132" s="230">
        <f>SUM(O133:O135)</f>
        <v>0</v>
      </c>
      <c r="P132" s="230"/>
      <c r="Q132" s="230">
        <f>SUM(Q133:Q135)</f>
        <v>0</v>
      </c>
      <c r="R132" s="231"/>
      <c r="S132" s="231"/>
      <c r="T132" s="232"/>
      <c r="U132" s="226"/>
      <c r="V132" s="226">
        <f>SUM(V133:V135)</f>
        <v>0</v>
      </c>
      <c r="W132" s="226"/>
      <c r="X132" s="226"/>
      <c r="Y132" s="226"/>
      <c r="AG132" t="s">
        <v>178</v>
      </c>
    </row>
    <row r="133" spans="1:60" outlineLevel="1" x14ac:dyDescent="0.3">
      <c r="A133" s="234">
        <v>42</v>
      </c>
      <c r="B133" s="235" t="s">
        <v>591</v>
      </c>
      <c r="C133" s="246" t="s">
        <v>592</v>
      </c>
      <c r="D133" s="236" t="s">
        <v>498</v>
      </c>
      <c r="E133" s="237">
        <v>2175.2297699999999</v>
      </c>
      <c r="F133" s="238"/>
      <c r="G133" s="239">
        <f>ROUND(E133*F133,2)</f>
        <v>0</v>
      </c>
      <c r="H133" s="238"/>
      <c r="I133" s="239">
        <f>ROUND(E133*H133,2)</f>
        <v>0</v>
      </c>
      <c r="J133" s="238"/>
      <c r="K133" s="239">
        <f>ROUND(E133*J133,2)</f>
        <v>0</v>
      </c>
      <c r="L133" s="239">
        <v>21</v>
      </c>
      <c r="M133" s="239">
        <f>G133*(1+L133/100)</f>
        <v>0</v>
      </c>
      <c r="N133" s="237">
        <v>0</v>
      </c>
      <c r="O133" s="237">
        <f>ROUND(E133*N133,2)</f>
        <v>0</v>
      </c>
      <c r="P133" s="237">
        <v>0</v>
      </c>
      <c r="Q133" s="237">
        <f>ROUND(E133*P133,2)</f>
        <v>0</v>
      </c>
      <c r="R133" s="239"/>
      <c r="S133" s="239" t="s">
        <v>477</v>
      </c>
      <c r="T133" s="240" t="s">
        <v>250</v>
      </c>
      <c r="U133" s="220">
        <v>0</v>
      </c>
      <c r="V133" s="220">
        <f>ROUND(E133*U133,2)</f>
        <v>0</v>
      </c>
      <c r="W133" s="220"/>
      <c r="X133" s="220" t="s">
        <v>593</v>
      </c>
      <c r="Y133" s="220" t="s">
        <v>185</v>
      </c>
      <c r="Z133" s="210"/>
      <c r="AA133" s="210"/>
      <c r="AB133" s="210"/>
      <c r="AC133" s="210"/>
      <c r="AD133" s="210"/>
      <c r="AE133" s="210"/>
      <c r="AF133" s="210"/>
      <c r="AG133" s="210" t="s">
        <v>594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3">
      <c r="A134" s="217"/>
      <c r="B134" s="218"/>
      <c r="C134" s="247" t="s">
        <v>595</v>
      </c>
      <c r="D134" s="241"/>
      <c r="E134" s="241"/>
      <c r="F134" s="241"/>
      <c r="G134" s="241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10"/>
      <c r="AA134" s="210"/>
      <c r="AB134" s="210"/>
      <c r="AC134" s="210"/>
      <c r="AD134" s="210"/>
      <c r="AE134" s="210"/>
      <c r="AF134" s="210"/>
      <c r="AG134" s="210" t="s">
        <v>188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3">
      <c r="A135" s="217"/>
      <c r="B135" s="218"/>
      <c r="C135" s="250"/>
      <c r="D135" s="243"/>
      <c r="E135" s="243"/>
      <c r="F135" s="243"/>
      <c r="G135" s="243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193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x14ac:dyDescent="0.3">
      <c r="A136" s="3"/>
      <c r="B136" s="4"/>
      <c r="C136" s="251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AE136">
        <v>12</v>
      </c>
      <c r="AF136">
        <v>21</v>
      </c>
      <c r="AG136" t="s">
        <v>163</v>
      </c>
    </row>
    <row r="137" spans="1:60" x14ac:dyDescent="0.3">
      <c r="A137" s="213"/>
      <c r="B137" s="214" t="s">
        <v>29</v>
      </c>
      <c r="C137" s="252"/>
      <c r="D137" s="215"/>
      <c r="E137" s="216"/>
      <c r="F137" s="216"/>
      <c r="G137" s="233">
        <f>G8+G44+G52+G61+G119+G132</f>
        <v>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AE137">
        <f>SUMIF(L7:L135,AE136,G7:G135)</f>
        <v>0</v>
      </c>
      <c r="AF137">
        <f>SUMIF(L7:L135,AF136,G7:G135)</f>
        <v>0</v>
      </c>
      <c r="AG137" t="s">
        <v>472</v>
      </c>
    </row>
    <row r="138" spans="1:60" x14ac:dyDescent="0.3">
      <c r="C138" s="253"/>
      <c r="D138" s="10"/>
      <c r="AG138" t="s">
        <v>474</v>
      </c>
    </row>
    <row r="139" spans="1:60" x14ac:dyDescent="0.3">
      <c r="D139" s="10"/>
    </row>
    <row r="140" spans="1:60" x14ac:dyDescent="0.3">
      <c r="D140" s="10"/>
    </row>
    <row r="141" spans="1:60" x14ac:dyDescent="0.3">
      <c r="D141" s="10"/>
    </row>
    <row r="142" spans="1:60" x14ac:dyDescent="0.3">
      <c r="D142" s="10"/>
    </row>
    <row r="143" spans="1:60" x14ac:dyDescent="0.3">
      <c r="D143" s="10"/>
    </row>
    <row r="144" spans="1:60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H4zPo9ily94i6IJEdntw9VHCBIXwYAIYq6exIfFmcQnSiJQ9sQp2LET4C5IWQEi8hs1cevmcSxVm0vxp7tynIw==" saltValue="vchL04ZuyPSEgx9T+mu6YA==" spinCount="100000" sheet="1" formatRows="0"/>
  <mergeCells count="58">
    <mergeCell ref="C129:G129"/>
    <mergeCell ref="C131:G131"/>
    <mergeCell ref="C134:G134"/>
    <mergeCell ref="C135:G135"/>
    <mergeCell ref="C121:G121"/>
    <mergeCell ref="C123:G123"/>
    <mergeCell ref="C124:G124"/>
    <mergeCell ref="C125:G125"/>
    <mergeCell ref="C127:G127"/>
    <mergeCell ref="C128:G128"/>
    <mergeCell ref="C107:G107"/>
    <mergeCell ref="C109:G109"/>
    <mergeCell ref="C111:G111"/>
    <mergeCell ref="C113:G113"/>
    <mergeCell ref="C116:G116"/>
    <mergeCell ref="C118:G118"/>
    <mergeCell ref="C94:G94"/>
    <mergeCell ref="C96:G96"/>
    <mergeCell ref="C98:G98"/>
    <mergeCell ref="C100:G100"/>
    <mergeCell ref="C103:G103"/>
    <mergeCell ref="C105:G105"/>
    <mergeCell ref="C81:G81"/>
    <mergeCell ref="C83:G83"/>
    <mergeCell ref="C86:G86"/>
    <mergeCell ref="C88:G88"/>
    <mergeCell ref="C90:G90"/>
    <mergeCell ref="C92:G92"/>
    <mergeCell ref="C65:G65"/>
    <mergeCell ref="C68:G68"/>
    <mergeCell ref="C71:G71"/>
    <mergeCell ref="C74:G74"/>
    <mergeCell ref="C77:G77"/>
    <mergeCell ref="C79:G79"/>
    <mergeCell ref="C50:G50"/>
    <mergeCell ref="C51:G51"/>
    <mergeCell ref="C56:G56"/>
    <mergeCell ref="C58:G58"/>
    <mergeCell ref="C60:G60"/>
    <mergeCell ref="C63:G63"/>
    <mergeCell ref="C36:G36"/>
    <mergeCell ref="C39:G39"/>
    <mergeCell ref="C43:G43"/>
    <mergeCell ref="C46:G46"/>
    <mergeCell ref="C48:G48"/>
    <mergeCell ref="C49:G49"/>
    <mergeCell ref="C17:G17"/>
    <mergeCell ref="C20:G20"/>
    <mergeCell ref="C23:G23"/>
    <mergeCell ref="C26:G26"/>
    <mergeCell ref="C29:G29"/>
    <mergeCell ref="C32:G32"/>
    <mergeCell ref="A1:G1"/>
    <mergeCell ref="C2:G2"/>
    <mergeCell ref="C3:G3"/>
    <mergeCell ref="C4:G4"/>
    <mergeCell ref="C11:G11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1CB3D-8698-4CDF-ADBE-3505B9B888A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61</v>
      </c>
      <c r="C3" s="199" t="s">
        <v>62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63</v>
      </c>
      <c r="C4" s="202" t="s">
        <v>64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SUMIF(AG9:AG36,"&lt;&gt;NOR",G9:G36)</f>
        <v>0</v>
      </c>
      <c r="H8" s="231"/>
      <c r="I8" s="231">
        <f>SUM(I9:I36)</f>
        <v>0</v>
      </c>
      <c r="J8" s="231"/>
      <c r="K8" s="231">
        <f>SUM(K9:K36)</f>
        <v>0</v>
      </c>
      <c r="L8" s="231"/>
      <c r="M8" s="231">
        <f>SUM(M9:M36)</f>
        <v>0</v>
      </c>
      <c r="N8" s="230"/>
      <c r="O8" s="230">
        <f>SUM(O9:O36)</f>
        <v>1907.32</v>
      </c>
      <c r="P8" s="230"/>
      <c r="Q8" s="230">
        <f>SUM(Q9:Q36)</f>
        <v>0</v>
      </c>
      <c r="R8" s="231"/>
      <c r="S8" s="231"/>
      <c r="T8" s="232"/>
      <c r="U8" s="226"/>
      <c r="V8" s="226">
        <f>SUM(V9:V36)</f>
        <v>0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475</v>
      </c>
      <c r="C9" s="246" t="s">
        <v>476</v>
      </c>
      <c r="D9" s="236" t="s">
        <v>249</v>
      </c>
      <c r="E9" s="237">
        <v>550.96249999999998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477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478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479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49" t="s">
        <v>693</v>
      </c>
      <c r="D10" s="224"/>
      <c r="E10" s="225">
        <v>550.96</v>
      </c>
      <c r="F10" s="220"/>
      <c r="G10" s="220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192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3">
      <c r="A11" s="217"/>
      <c r="B11" s="218"/>
      <c r="C11" s="250"/>
      <c r="D11" s="243"/>
      <c r="E11" s="243"/>
      <c r="F11" s="243"/>
      <c r="G11" s="243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3">
      <c r="A12" s="234">
        <v>2</v>
      </c>
      <c r="B12" s="235" t="s">
        <v>610</v>
      </c>
      <c r="C12" s="246" t="s">
        <v>611</v>
      </c>
      <c r="D12" s="236" t="s">
        <v>249</v>
      </c>
      <c r="E12" s="237">
        <v>550.96249999999998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7">
        <v>0</v>
      </c>
      <c r="O12" s="237">
        <f>ROUND(E12*N12,2)</f>
        <v>0</v>
      </c>
      <c r="P12" s="237">
        <v>0</v>
      </c>
      <c r="Q12" s="237">
        <f>ROUND(E12*P12,2)</f>
        <v>0</v>
      </c>
      <c r="R12" s="239"/>
      <c r="S12" s="239" t="s">
        <v>477</v>
      </c>
      <c r="T12" s="240" t="s">
        <v>250</v>
      </c>
      <c r="U12" s="220">
        <v>0</v>
      </c>
      <c r="V12" s="220">
        <f>ROUND(E12*U12,2)</f>
        <v>0</v>
      </c>
      <c r="W12" s="220"/>
      <c r="X12" s="220" t="s">
        <v>478</v>
      </c>
      <c r="Y12" s="220" t="s">
        <v>185</v>
      </c>
      <c r="Z12" s="210"/>
      <c r="AA12" s="210"/>
      <c r="AB12" s="210"/>
      <c r="AC12" s="210"/>
      <c r="AD12" s="210"/>
      <c r="AE12" s="210"/>
      <c r="AF12" s="210"/>
      <c r="AG12" s="210" t="s">
        <v>479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3">
      <c r="A13" s="217"/>
      <c r="B13" s="218"/>
      <c r="C13" s="249" t="s">
        <v>693</v>
      </c>
      <c r="D13" s="224"/>
      <c r="E13" s="225">
        <v>550.96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192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0"/>
      <c r="D14" s="243"/>
      <c r="E14" s="243"/>
      <c r="F14" s="243"/>
      <c r="G14" s="243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3">
      <c r="A15" s="234">
        <v>3</v>
      </c>
      <c r="B15" s="235" t="s">
        <v>613</v>
      </c>
      <c r="C15" s="246" t="s">
        <v>614</v>
      </c>
      <c r="D15" s="236" t="s">
        <v>294</v>
      </c>
      <c r="E15" s="237">
        <v>2173.6999999999998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8.4999999999999995E-4</v>
      </c>
      <c r="O15" s="237">
        <f>ROUND(E15*N15,2)</f>
        <v>1.85</v>
      </c>
      <c r="P15" s="237">
        <v>0</v>
      </c>
      <c r="Q15" s="237">
        <f>ROUND(E15*P15,2)</f>
        <v>0</v>
      </c>
      <c r="R15" s="239"/>
      <c r="S15" s="239" t="s">
        <v>477</v>
      </c>
      <c r="T15" s="240" t="s">
        <v>250</v>
      </c>
      <c r="U15" s="220">
        <v>0</v>
      </c>
      <c r="V15" s="220">
        <f>ROUND(E15*U15,2)</f>
        <v>0</v>
      </c>
      <c r="W15" s="220"/>
      <c r="X15" s="220" t="s">
        <v>478</v>
      </c>
      <c r="Y15" s="220" t="s">
        <v>185</v>
      </c>
      <c r="Z15" s="210"/>
      <c r="AA15" s="210"/>
      <c r="AB15" s="210"/>
      <c r="AC15" s="210"/>
      <c r="AD15" s="210"/>
      <c r="AE15" s="210"/>
      <c r="AF15" s="210"/>
      <c r="AG15" s="210" t="s">
        <v>479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49" t="s">
        <v>694</v>
      </c>
      <c r="D16" s="224"/>
      <c r="E16" s="225">
        <v>2173.6999999999998</v>
      </c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3">
      <c r="A17" s="217"/>
      <c r="B17" s="218"/>
      <c r="C17" s="250"/>
      <c r="D17" s="243"/>
      <c r="E17" s="243"/>
      <c r="F17" s="243"/>
      <c r="G17" s="243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3">
      <c r="A18" s="234">
        <v>4</v>
      </c>
      <c r="B18" s="235" t="s">
        <v>616</v>
      </c>
      <c r="C18" s="246" t="s">
        <v>617</v>
      </c>
      <c r="D18" s="236" t="s">
        <v>294</v>
      </c>
      <c r="E18" s="237">
        <v>2173.6999999999998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9"/>
      <c r="S18" s="239" t="s">
        <v>477</v>
      </c>
      <c r="T18" s="240" t="s">
        <v>250</v>
      </c>
      <c r="U18" s="220">
        <v>0</v>
      </c>
      <c r="V18" s="220">
        <f>ROUND(E18*U18,2)</f>
        <v>0</v>
      </c>
      <c r="W18" s="220"/>
      <c r="X18" s="220" t="s">
        <v>478</v>
      </c>
      <c r="Y18" s="220" t="s">
        <v>185</v>
      </c>
      <c r="Z18" s="210"/>
      <c r="AA18" s="210"/>
      <c r="AB18" s="210"/>
      <c r="AC18" s="210"/>
      <c r="AD18" s="210"/>
      <c r="AE18" s="210"/>
      <c r="AF18" s="210"/>
      <c r="AG18" s="210" t="s">
        <v>479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9" t="s">
        <v>694</v>
      </c>
      <c r="D19" s="224"/>
      <c r="E19" s="225">
        <v>2173.6999999999998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0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5</v>
      </c>
      <c r="B21" s="235" t="s">
        <v>486</v>
      </c>
      <c r="C21" s="246" t="s">
        <v>487</v>
      </c>
      <c r="D21" s="236" t="s">
        <v>249</v>
      </c>
      <c r="E21" s="237">
        <v>550.9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/>
      <c r="S21" s="239" t="s">
        <v>477</v>
      </c>
      <c r="T21" s="240" t="s">
        <v>250</v>
      </c>
      <c r="U21" s="220">
        <v>0</v>
      </c>
      <c r="V21" s="220">
        <f>ROUND(E21*U21,2)</f>
        <v>0</v>
      </c>
      <c r="W21" s="220"/>
      <c r="X21" s="220" t="s">
        <v>478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479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49" t="s">
        <v>695</v>
      </c>
      <c r="D22" s="224"/>
      <c r="E22" s="225">
        <v>550.9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50"/>
      <c r="D23" s="243"/>
      <c r="E23" s="243"/>
      <c r="F23" s="243"/>
      <c r="G23" s="243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3">
      <c r="A24" s="234">
        <v>6</v>
      </c>
      <c r="B24" s="235" t="s">
        <v>490</v>
      </c>
      <c r="C24" s="246" t="s">
        <v>491</v>
      </c>
      <c r="D24" s="236" t="s">
        <v>249</v>
      </c>
      <c r="E24" s="237">
        <v>867.9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477</v>
      </c>
      <c r="T24" s="240" t="s">
        <v>250</v>
      </c>
      <c r="U24" s="220">
        <v>0</v>
      </c>
      <c r="V24" s="220">
        <f>ROUND(E24*U24,2)</f>
        <v>0</v>
      </c>
      <c r="W24" s="220"/>
      <c r="X24" s="220" t="s">
        <v>478</v>
      </c>
      <c r="Y24" s="220" t="s">
        <v>185</v>
      </c>
      <c r="Z24" s="210"/>
      <c r="AA24" s="210"/>
      <c r="AB24" s="210"/>
      <c r="AC24" s="210"/>
      <c r="AD24" s="210"/>
      <c r="AE24" s="210"/>
      <c r="AF24" s="210"/>
      <c r="AG24" s="210" t="s">
        <v>488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3">
      <c r="A25" s="217"/>
      <c r="B25" s="218"/>
      <c r="C25" s="249" t="s">
        <v>696</v>
      </c>
      <c r="D25" s="224"/>
      <c r="E25" s="225">
        <v>867.9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192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0"/>
      <c r="D26" s="243"/>
      <c r="E26" s="243"/>
      <c r="F26" s="243"/>
      <c r="G26" s="243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3">
      <c r="A27" s="234">
        <v>7</v>
      </c>
      <c r="B27" s="235" t="s">
        <v>493</v>
      </c>
      <c r="C27" s="246" t="s">
        <v>494</v>
      </c>
      <c r="D27" s="236" t="s">
        <v>249</v>
      </c>
      <c r="E27" s="237">
        <v>272.99344000000002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0</v>
      </c>
      <c r="O27" s="237">
        <f>ROUND(E27*N27,2)</f>
        <v>0</v>
      </c>
      <c r="P27" s="237">
        <v>0</v>
      </c>
      <c r="Q27" s="237">
        <f>ROUND(E27*P27,2)</f>
        <v>0</v>
      </c>
      <c r="R27" s="239"/>
      <c r="S27" s="239" t="s">
        <v>477</v>
      </c>
      <c r="T27" s="240" t="s">
        <v>250</v>
      </c>
      <c r="U27" s="220">
        <v>0</v>
      </c>
      <c r="V27" s="220">
        <f>ROUND(E27*U27,2)</f>
        <v>0</v>
      </c>
      <c r="W27" s="220"/>
      <c r="X27" s="220" t="s">
        <v>478</v>
      </c>
      <c r="Y27" s="220" t="s">
        <v>185</v>
      </c>
      <c r="Z27" s="210"/>
      <c r="AA27" s="210"/>
      <c r="AB27" s="210"/>
      <c r="AC27" s="210"/>
      <c r="AD27" s="210"/>
      <c r="AE27" s="210"/>
      <c r="AF27" s="210"/>
      <c r="AG27" s="210" t="s">
        <v>488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49" t="s">
        <v>697</v>
      </c>
      <c r="D28" s="224"/>
      <c r="E28" s="225">
        <v>272.99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192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3">
      <c r="A29" s="217"/>
      <c r="B29" s="218"/>
      <c r="C29" s="250"/>
      <c r="D29" s="243"/>
      <c r="E29" s="243"/>
      <c r="F29" s="243"/>
      <c r="G29" s="243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193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3">
      <c r="A30" s="234">
        <v>8</v>
      </c>
      <c r="B30" s="235" t="s">
        <v>622</v>
      </c>
      <c r="C30" s="246" t="s">
        <v>623</v>
      </c>
      <c r="D30" s="236" t="s">
        <v>294</v>
      </c>
      <c r="E30" s="237">
        <v>467.5</v>
      </c>
      <c r="F30" s="238"/>
      <c r="G30" s="239">
        <f>ROUND(E30*F30,2)</f>
        <v>0</v>
      </c>
      <c r="H30" s="238"/>
      <c r="I30" s="239">
        <f>ROUND(E30*H30,2)</f>
        <v>0</v>
      </c>
      <c r="J30" s="238"/>
      <c r="K30" s="239">
        <f>ROUND(E30*J30,2)</f>
        <v>0</v>
      </c>
      <c r="L30" s="239">
        <v>21</v>
      </c>
      <c r="M30" s="239">
        <f>G30*(1+L30/100)</f>
        <v>0</v>
      </c>
      <c r="N30" s="237">
        <v>0</v>
      </c>
      <c r="O30" s="237">
        <f>ROUND(E30*N30,2)</f>
        <v>0</v>
      </c>
      <c r="P30" s="237">
        <v>0</v>
      </c>
      <c r="Q30" s="237">
        <f>ROUND(E30*P30,2)</f>
        <v>0</v>
      </c>
      <c r="R30" s="239"/>
      <c r="S30" s="239" t="s">
        <v>477</v>
      </c>
      <c r="T30" s="240" t="s">
        <v>250</v>
      </c>
      <c r="U30" s="220">
        <v>0</v>
      </c>
      <c r="V30" s="220">
        <f>ROUND(E30*U30,2)</f>
        <v>0</v>
      </c>
      <c r="W30" s="220"/>
      <c r="X30" s="220" t="s">
        <v>478</v>
      </c>
      <c r="Y30" s="220" t="s">
        <v>185</v>
      </c>
      <c r="Z30" s="210"/>
      <c r="AA30" s="210"/>
      <c r="AB30" s="210"/>
      <c r="AC30" s="210"/>
      <c r="AD30" s="210"/>
      <c r="AE30" s="210"/>
      <c r="AF30" s="210"/>
      <c r="AG30" s="210" t="s">
        <v>479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3">
      <c r="A31" s="217"/>
      <c r="B31" s="218"/>
      <c r="C31" s="249" t="s">
        <v>698</v>
      </c>
      <c r="D31" s="224"/>
      <c r="E31" s="225">
        <v>467.5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192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50"/>
      <c r="D32" s="243"/>
      <c r="E32" s="243"/>
      <c r="F32" s="243"/>
      <c r="G32" s="243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3">
      <c r="A33" s="234">
        <v>9</v>
      </c>
      <c r="B33" s="235" t="s">
        <v>496</v>
      </c>
      <c r="C33" s="246" t="s">
        <v>497</v>
      </c>
      <c r="D33" s="236" t="s">
        <v>498</v>
      </c>
      <c r="E33" s="237">
        <v>1905.47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7">
        <v>1</v>
      </c>
      <c r="O33" s="237">
        <f>ROUND(E33*N33,2)</f>
        <v>1905.47</v>
      </c>
      <c r="P33" s="237">
        <v>0</v>
      </c>
      <c r="Q33" s="237">
        <f>ROUND(E33*P33,2)</f>
        <v>0</v>
      </c>
      <c r="R33" s="239" t="s">
        <v>499</v>
      </c>
      <c r="S33" s="239" t="s">
        <v>477</v>
      </c>
      <c r="T33" s="240" t="s">
        <v>250</v>
      </c>
      <c r="U33" s="220">
        <v>0</v>
      </c>
      <c r="V33" s="220">
        <f>ROUND(E33*U33,2)</f>
        <v>0</v>
      </c>
      <c r="W33" s="220"/>
      <c r="X33" s="220" t="s">
        <v>500</v>
      </c>
      <c r="Y33" s="220" t="s">
        <v>185</v>
      </c>
      <c r="Z33" s="210"/>
      <c r="AA33" s="210"/>
      <c r="AB33" s="210"/>
      <c r="AC33" s="210"/>
      <c r="AD33" s="210"/>
      <c r="AE33" s="210"/>
      <c r="AF33" s="210"/>
      <c r="AG33" s="210" t="s">
        <v>501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3">
      <c r="A34" s="217"/>
      <c r="B34" s="218"/>
      <c r="C34" s="249" t="s">
        <v>699</v>
      </c>
      <c r="D34" s="224"/>
      <c r="E34" s="225">
        <v>455.91</v>
      </c>
      <c r="F34" s="220"/>
      <c r="G34" s="22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192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3">
      <c r="A35" s="217"/>
      <c r="B35" s="218"/>
      <c r="C35" s="249" t="s">
        <v>700</v>
      </c>
      <c r="D35" s="224"/>
      <c r="E35" s="225">
        <v>1449.56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3">
      <c r="A36" s="217"/>
      <c r="B36" s="218"/>
      <c r="C36" s="250"/>
      <c r="D36" s="243"/>
      <c r="E36" s="243"/>
      <c r="F36" s="243"/>
      <c r="G36" s="243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193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3">
      <c r="A37" s="227" t="s">
        <v>177</v>
      </c>
      <c r="B37" s="228" t="s">
        <v>59</v>
      </c>
      <c r="C37" s="245" t="s">
        <v>110</v>
      </c>
      <c r="D37" s="229"/>
      <c r="E37" s="230"/>
      <c r="F37" s="231"/>
      <c r="G37" s="231">
        <f>SUMIF(AG38:AG40,"&lt;&gt;NOR",G38:G40)</f>
        <v>0</v>
      </c>
      <c r="H37" s="231"/>
      <c r="I37" s="231">
        <f>SUM(I38:I40)</f>
        <v>0</v>
      </c>
      <c r="J37" s="231"/>
      <c r="K37" s="231">
        <f>SUM(K38:K40)</f>
        <v>0</v>
      </c>
      <c r="L37" s="231"/>
      <c r="M37" s="231">
        <f>SUM(M38:M40)</f>
        <v>0</v>
      </c>
      <c r="N37" s="230"/>
      <c r="O37" s="230">
        <f>SUM(O38:O40)</f>
        <v>188.62</v>
      </c>
      <c r="P37" s="230"/>
      <c r="Q37" s="230">
        <f>SUM(Q38:Q40)</f>
        <v>0</v>
      </c>
      <c r="R37" s="231"/>
      <c r="S37" s="231"/>
      <c r="T37" s="232"/>
      <c r="U37" s="226"/>
      <c r="V37" s="226">
        <f>SUM(V38:V40)</f>
        <v>0</v>
      </c>
      <c r="W37" s="226"/>
      <c r="X37" s="226"/>
      <c r="Y37" s="226"/>
      <c r="AG37" t="s">
        <v>178</v>
      </c>
    </row>
    <row r="38" spans="1:60" outlineLevel="1" x14ac:dyDescent="0.3">
      <c r="A38" s="234">
        <v>10</v>
      </c>
      <c r="B38" s="235" t="s">
        <v>701</v>
      </c>
      <c r="C38" s="246" t="s">
        <v>702</v>
      </c>
      <c r="D38" s="236" t="s">
        <v>327</v>
      </c>
      <c r="E38" s="237">
        <v>425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0.44379999999999997</v>
      </c>
      <c r="O38" s="237">
        <f>ROUND(E38*N38,2)</f>
        <v>188.62</v>
      </c>
      <c r="P38" s="237">
        <v>0</v>
      </c>
      <c r="Q38" s="237">
        <f>ROUND(E38*P38,2)</f>
        <v>0</v>
      </c>
      <c r="R38" s="239"/>
      <c r="S38" s="239" t="s">
        <v>477</v>
      </c>
      <c r="T38" s="240" t="s">
        <v>250</v>
      </c>
      <c r="U38" s="220">
        <v>0</v>
      </c>
      <c r="V38" s="220">
        <f>ROUND(E38*U38,2)</f>
        <v>0</v>
      </c>
      <c r="W38" s="220"/>
      <c r="X38" s="220" t="s">
        <v>184</v>
      </c>
      <c r="Y38" s="220" t="s">
        <v>185</v>
      </c>
      <c r="Z38" s="210"/>
      <c r="AA38" s="210"/>
      <c r="AB38" s="210"/>
      <c r="AC38" s="210"/>
      <c r="AD38" s="210"/>
      <c r="AE38" s="210"/>
      <c r="AF38" s="210"/>
      <c r="AG38" s="210" t="s">
        <v>703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3">
      <c r="A39" s="217"/>
      <c r="B39" s="218"/>
      <c r="C39" s="249" t="s">
        <v>704</v>
      </c>
      <c r="D39" s="224"/>
      <c r="E39" s="225">
        <v>425</v>
      </c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192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3">
      <c r="A40" s="217"/>
      <c r="B40" s="218"/>
      <c r="C40" s="250"/>
      <c r="D40" s="243"/>
      <c r="E40" s="243"/>
      <c r="F40" s="243"/>
      <c r="G40" s="243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193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3">
      <c r="A41" s="227" t="s">
        <v>177</v>
      </c>
      <c r="B41" s="228" t="s">
        <v>117</v>
      </c>
      <c r="C41" s="245" t="s">
        <v>118</v>
      </c>
      <c r="D41" s="229"/>
      <c r="E41" s="230"/>
      <c r="F41" s="231"/>
      <c r="G41" s="231">
        <f>SUMIF(AG42:AG48,"&lt;&gt;NOR",G42:G48)</f>
        <v>0</v>
      </c>
      <c r="H41" s="231"/>
      <c r="I41" s="231">
        <f>SUM(I42:I48)</f>
        <v>0</v>
      </c>
      <c r="J41" s="231"/>
      <c r="K41" s="231">
        <f>SUM(K42:K48)</f>
        <v>0</v>
      </c>
      <c r="L41" s="231"/>
      <c r="M41" s="231">
        <f>SUM(M42:M48)</f>
        <v>0</v>
      </c>
      <c r="N41" s="230"/>
      <c r="O41" s="230">
        <f>SUM(O42:O48)</f>
        <v>86.72</v>
      </c>
      <c r="P41" s="230"/>
      <c r="Q41" s="230">
        <f>SUM(Q42:Q48)</f>
        <v>0</v>
      </c>
      <c r="R41" s="231"/>
      <c r="S41" s="231"/>
      <c r="T41" s="232"/>
      <c r="U41" s="226"/>
      <c r="V41" s="226">
        <f>SUM(V42:V48)</f>
        <v>0</v>
      </c>
      <c r="W41" s="226"/>
      <c r="X41" s="226"/>
      <c r="Y41" s="226"/>
      <c r="AG41" t="s">
        <v>178</v>
      </c>
    </row>
    <row r="42" spans="1:60" outlineLevel="1" x14ac:dyDescent="0.3">
      <c r="A42" s="234">
        <v>11</v>
      </c>
      <c r="B42" s="235" t="s">
        <v>504</v>
      </c>
      <c r="C42" s="246" t="s">
        <v>505</v>
      </c>
      <c r="D42" s="236" t="s">
        <v>249</v>
      </c>
      <c r="E42" s="237">
        <v>70.141499999999994</v>
      </c>
      <c r="F42" s="238"/>
      <c r="G42" s="239">
        <f>ROUND(E42*F42,2)</f>
        <v>0</v>
      </c>
      <c r="H42" s="238"/>
      <c r="I42" s="239">
        <f>ROUND(E42*H42,2)</f>
        <v>0</v>
      </c>
      <c r="J42" s="238"/>
      <c r="K42" s="239">
        <f>ROUND(E42*J42,2)</f>
        <v>0</v>
      </c>
      <c r="L42" s="239">
        <v>21</v>
      </c>
      <c r="M42" s="239">
        <f>G42*(1+L42/100)</f>
        <v>0</v>
      </c>
      <c r="N42" s="237">
        <v>1.1322000000000001</v>
      </c>
      <c r="O42" s="237">
        <f>ROUND(E42*N42,2)</f>
        <v>79.41</v>
      </c>
      <c r="P42" s="237">
        <v>0</v>
      </c>
      <c r="Q42" s="237">
        <f>ROUND(E42*P42,2)</f>
        <v>0</v>
      </c>
      <c r="R42" s="239"/>
      <c r="S42" s="239" t="s">
        <v>477</v>
      </c>
      <c r="T42" s="240" t="s">
        <v>250</v>
      </c>
      <c r="U42" s="220">
        <v>0</v>
      </c>
      <c r="V42" s="220">
        <f>ROUND(E42*U42,2)</f>
        <v>0</v>
      </c>
      <c r="W42" s="220"/>
      <c r="X42" s="220" t="s">
        <v>478</v>
      </c>
      <c r="Y42" s="220" t="s">
        <v>185</v>
      </c>
      <c r="Z42" s="210"/>
      <c r="AA42" s="210"/>
      <c r="AB42" s="210"/>
      <c r="AC42" s="210"/>
      <c r="AD42" s="210"/>
      <c r="AE42" s="210"/>
      <c r="AF42" s="210"/>
      <c r="AG42" s="210" t="s">
        <v>488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3">
      <c r="A43" s="217"/>
      <c r="B43" s="218"/>
      <c r="C43" s="249" t="s">
        <v>705</v>
      </c>
      <c r="D43" s="224"/>
      <c r="E43" s="225">
        <v>70.14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192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3">
      <c r="A44" s="217"/>
      <c r="B44" s="218"/>
      <c r="C44" s="250"/>
      <c r="D44" s="243"/>
      <c r="E44" s="243"/>
      <c r="F44" s="243"/>
      <c r="G44" s="243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193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3">
      <c r="A45" s="234">
        <v>12</v>
      </c>
      <c r="B45" s="235" t="s">
        <v>635</v>
      </c>
      <c r="C45" s="246" t="s">
        <v>636</v>
      </c>
      <c r="D45" s="236" t="s">
        <v>249</v>
      </c>
      <c r="E45" s="237">
        <v>2.9249999999999998</v>
      </c>
      <c r="F45" s="238"/>
      <c r="G45" s="239">
        <f>ROUND(E45*F45,2)</f>
        <v>0</v>
      </c>
      <c r="H45" s="238"/>
      <c r="I45" s="239">
        <f>ROUND(E45*H45,2)</f>
        <v>0</v>
      </c>
      <c r="J45" s="238"/>
      <c r="K45" s="239">
        <f>ROUND(E45*J45,2)</f>
        <v>0</v>
      </c>
      <c r="L45" s="239">
        <v>21</v>
      </c>
      <c r="M45" s="239">
        <f>G45*(1+L45/100)</f>
        <v>0</v>
      </c>
      <c r="N45" s="237">
        <v>2.5</v>
      </c>
      <c r="O45" s="237">
        <f>ROUND(E45*N45,2)</f>
        <v>7.31</v>
      </c>
      <c r="P45" s="237">
        <v>0</v>
      </c>
      <c r="Q45" s="237">
        <f>ROUND(E45*P45,2)</f>
        <v>0</v>
      </c>
      <c r="R45" s="239"/>
      <c r="S45" s="239" t="s">
        <v>477</v>
      </c>
      <c r="T45" s="240" t="s">
        <v>250</v>
      </c>
      <c r="U45" s="220">
        <v>0</v>
      </c>
      <c r="V45" s="220">
        <f>ROUND(E45*U45,2)</f>
        <v>0</v>
      </c>
      <c r="W45" s="220"/>
      <c r="X45" s="220" t="s">
        <v>478</v>
      </c>
      <c r="Y45" s="220" t="s">
        <v>185</v>
      </c>
      <c r="Z45" s="210"/>
      <c r="AA45" s="210"/>
      <c r="AB45" s="210"/>
      <c r="AC45" s="210"/>
      <c r="AD45" s="210"/>
      <c r="AE45" s="210"/>
      <c r="AF45" s="210"/>
      <c r="AG45" s="210" t="s">
        <v>488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3">
      <c r="A46" s="217"/>
      <c r="B46" s="218"/>
      <c r="C46" s="247" t="s">
        <v>706</v>
      </c>
      <c r="D46" s="241"/>
      <c r="E46" s="241"/>
      <c r="F46" s="241"/>
      <c r="G46" s="241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188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3">
      <c r="A47" s="217"/>
      <c r="B47" s="218"/>
      <c r="C47" s="249" t="s">
        <v>707</v>
      </c>
      <c r="D47" s="224"/>
      <c r="E47" s="225">
        <v>2.92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192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3">
      <c r="A48" s="217"/>
      <c r="B48" s="218"/>
      <c r="C48" s="250"/>
      <c r="D48" s="243"/>
      <c r="E48" s="243"/>
      <c r="F48" s="243"/>
      <c r="G48" s="243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193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x14ac:dyDescent="0.3">
      <c r="A49" s="227" t="s">
        <v>177</v>
      </c>
      <c r="B49" s="228" t="s">
        <v>124</v>
      </c>
      <c r="C49" s="245" t="s">
        <v>125</v>
      </c>
      <c r="D49" s="229"/>
      <c r="E49" s="230"/>
      <c r="F49" s="231"/>
      <c r="G49" s="231">
        <f>SUMIF(AG50:AG109,"&lt;&gt;NOR",G50:G109)</f>
        <v>0</v>
      </c>
      <c r="H49" s="231"/>
      <c r="I49" s="231">
        <f>SUM(I50:I109)</f>
        <v>0</v>
      </c>
      <c r="J49" s="231"/>
      <c r="K49" s="231">
        <f>SUM(K50:K109)</f>
        <v>0</v>
      </c>
      <c r="L49" s="231"/>
      <c r="M49" s="231">
        <f>SUM(M50:M109)</f>
        <v>0</v>
      </c>
      <c r="N49" s="230"/>
      <c r="O49" s="230">
        <f>SUM(O50:O109)</f>
        <v>46.31</v>
      </c>
      <c r="P49" s="230"/>
      <c r="Q49" s="230">
        <f>SUM(Q50:Q109)</f>
        <v>0</v>
      </c>
      <c r="R49" s="231"/>
      <c r="S49" s="231"/>
      <c r="T49" s="232"/>
      <c r="U49" s="226"/>
      <c r="V49" s="226">
        <f>SUM(V50:V109)</f>
        <v>0</v>
      </c>
      <c r="W49" s="226"/>
      <c r="X49" s="226"/>
      <c r="Y49" s="226"/>
      <c r="AG49" t="s">
        <v>178</v>
      </c>
    </row>
    <row r="50" spans="1:60" outlineLevel="1" x14ac:dyDescent="0.3">
      <c r="A50" s="234">
        <v>13</v>
      </c>
      <c r="B50" s="235" t="s">
        <v>643</v>
      </c>
      <c r="C50" s="246" t="s">
        <v>644</v>
      </c>
      <c r="D50" s="236" t="s">
        <v>327</v>
      </c>
      <c r="E50" s="237">
        <v>4.8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7">
        <v>1.0000000000000001E-5</v>
      </c>
      <c r="O50" s="237">
        <f>ROUND(E50*N50,2)</f>
        <v>0</v>
      </c>
      <c r="P50" s="237">
        <v>0</v>
      </c>
      <c r="Q50" s="237">
        <f>ROUND(E50*P50,2)</f>
        <v>0</v>
      </c>
      <c r="R50" s="239"/>
      <c r="S50" s="239" t="s">
        <v>477</v>
      </c>
      <c r="T50" s="240" t="s">
        <v>250</v>
      </c>
      <c r="U50" s="220">
        <v>0</v>
      </c>
      <c r="V50" s="220">
        <f>ROUND(E50*U50,2)</f>
        <v>0</v>
      </c>
      <c r="W50" s="220"/>
      <c r="X50" s="220" t="s">
        <v>478</v>
      </c>
      <c r="Y50" s="220" t="s">
        <v>185</v>
      </c>
      <c r="Z50" s="210"/>
      <c r="AA50" s="210"/>
      <c r="AB50" s="210"/>
      <c r="AC50" s="210"/>
      <c r="AD50" s="210"/>
      <c r="AE50" s="210"/>
      <c r="AF50" s="210"/>
      <c r="AG50" s="210" t="s">
        <v>479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3">
      <c r="A51" s="217"/>
      <c r="B51" s="218"/>
      <c r="C51" s="249" t="s">
        <v>708</v>
      </c>
      <c r="D51" s="224"/>
      <c r="E51" s="225">
        <v>4.8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192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3">
      <c r="A52" s="217"/>
      <c r="B52" s="218"/>
      <c r="C52" s="250"/>
      <c r="D52" s="243"/>
      <c r="E52" s="243"/>
      <c r="F52" s="243"/>
      <c r="G52" s="243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193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3">
      <c r="A53" s="234">
        <v>14</v>
      </c>
      <c r="B53" s="235" t="s">
        <v>709</v>
      </c>
      <c r="C53" s="246" t="s">
        <v>710</v>
      </c>
      <c r="D53" s="236" t="s">
        <v>435</v>
      </c>
      <c r="E53" s="237">
        <v>26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7">
        <v>4.0000000000000003E-5</v>
      </c>
      <c r="O53" s="237">
        <f>ROUND(E53*N53,2)</f>
        <v>0</v>
      </c>
      <c r="P53" s="237">
        <v>0</v>
      </c>
      <c r="Q53" s="237">
        <f>ROUND(E53*P53,2)</f>
        <v>0</v>
      </c>
      <c r="R53" s="239"/>
      <c r="S53" s="239" t="s">
        <v>477</v>
      </c>
      <c r="T53" s="240" t="s">
        <v>250</v>
      </c>
      <c r="U53" s="220">
        <v>0</v>
      </c>
      <c r="V53" s="220">
        <f>ROUND(E53*U53,2)</f>
        <v>0</v>
      </c>
      <c r="W53" s="220"/>
      <c r="X53" s="220" t="s">
        <v>478</v>
      </c>
      <c r="Y53" s="220" t="s">
        <v>185</v>
      </c>
      <c r="Z53" s="210"/>
      <c r="AA53" s="210"/>
      <c r="AB53" s="210"/>
      <c r="AC53" s="210"/>
      <c r="AD53" s="210"/>
      <c r="AE53" s="210"/>
      <c r="AF53" s="210"/>
      <c r="AG53" s="210" t="s">
        <v>479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3">
      <c r="A54" s="217"/>
      <c r="B54" s="218"/>
      <c r="C54" s="255"/>
      <c r="D54" s="254"/>
      <c r="E54" s="254"/>
      <c r="F54" s="254"/>
      <c r="G54" s="254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193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3">
      <c r="A55" s="234">
        <v>15</v>
      </c>
      <c r="B55" s="235" t="s">
        <v>711</v>
      </c>
      <c r="C55" s="246" t="s">
        <v>712</v>
      </c>
      <c r="D55" s="236" t="s">
        <v>327</v>
      </c>
      <c r="E55" s="237">
        <v>425.1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7">
        <v>0</v>
      </c>
      <c r="O55" s="237">
        <f>ROUND(E55*N55,2)</f>
        <v>0</v>
      </c>
      <c r="P55" s="237">
        <v>0</v>
      </c>
      <c r="Q55" s="237">
        <f>ROUND(E55*P55,2)</f>
        <v>0</v>
      </c>
      <c r="R55" s="239"/>
      <c r="S55" s="239" t="s">
        <v>477</v>
      </c>
      <c r="T55" s="240" t="s">
        <v>250</v>
      </c>
      <c r="U55" s="220">
        <v>0</v>
      </c>
      <c r="V55" s="220">
        <f>ROUND(E55*U55,2)</f>
        <v>0</v>
      </c>
      <c r="W55" s="220"/>
      <c r="X55" s="220" t="s">
        <v>478</v>
      </c>
      <c r="Y55" s="220" t="s">
        <v>185</v>
      </c>
      <c r="Z55" s="210"/>
      <c r="AA55" s="210"/>
      <c r="AB55" s="210"/>
      <c r="AC55" s="210"/>
      <c r="AD55" s="210"/>
      <c r="AE55" s="210"/>
      <c r="AF55" s="210"/>
      <c r="AG55" s="210" t="s">
        <v>479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3">
      <c r="A56" s="217"/>
      <c r="B56" s="218"/>
      <c r="C56" s="249" t="s">
        <v>713</v>
      </c>
      <c r="D56" s="224"/>
      <c r="E56" s="225">
        <v>425.1</v>
      </c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192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3">
      <c r="A57" s="217"/>
      <c r="B57" s="218"/>
      <c r="C57" s="250"/>
      <c r="D57" s="243"/>
      <c r="E57" s="243"/>
      <c r="F57" s="243"/>
      <c r="G57" s="243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193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3">
      <c r="A58" s="234">
        <v>16</v>
      </c>
      <c r="B58" s="235" t="s">
        <v>649</v>
      </c>
      <c r="C58" s="246" t="s">
        <v>650</v>
      </c>
      <c r="D58" s="236" t="s">
        <v>327</v>
      </c>
      <c r="E58" s="237">
        <v>425.1</v>
      </c>
      <c r="F58" s="238"/>
      <c r="G58" s="239">
        <f>ROUND(E58*F58,2)</f>
        <v>0</v>
      </c>
      <c r="H58" s="238"/>
      <c r="I58" s="239">
        <f>ROUND(E58*H58,2)</f>
        <v>0</v>
      </c>
      <c r="J58" s="238"/>
      <c r="K58" s="239">
        <f>ROUND(E58*J58,2)</f>
        <v>0</v>
      </c>
      <c r="L58" s="239">
        <v>21</v>
      </c>
      <c r="M58" s="239">
        <f>G58*(1+L58/100)</f>
        <v>0</v>
      </c>
      <c r="N58" s="237">
        <v>0</v>
      </c>
      <c r="O58" s="237">
        <f>ROUND(E58*N58,2)</f>
        <v>0</v>
      </c>
      <c r="P58" s="237">
        <v>0</v>
      </c>
      <c r="Q58" s="237">
        <f>ROUND(E58*P58,2)</f>
        <v>0</v>
      </c>
      <c r="R58" s="239"/>
      <c r="S58" s="239" t="s">
        <v>477</v>
      </c>
      <c r="T58" s="240" t="s">
        <v>250</v>
      </c>
      <c r="U58" s="220">
        <v>0</v>
      </c>
      <c r="V58" s="220">
        <f>ROUND(E58*U58,2)</f>
        <v>0</v>
      </c>
      <c r="W58" s="220"/>
      <c r="X58" s="220" t="s">
        <v>478</v>
      </c>
      <c r="Y58" s="220" t="s">
        <v>185</v>
      </c>
      <c r="Z58" s="210"/>
      <c r="AA58" s="210"/>
      <c r="AB58" s="210"/>
      <c r="AC58" s="210"/>
      <c r="AD58" s="210"/>
      <c r="AE58" s="210"/>
      <c r="AF58" s="210"/>
      <c r="AG58" s="210" t="s">
        <v>479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3">
      <c r="A59" s="217"/>
      <c r="B59" s="218"/>
      <c r="C59" s="249" t="s">
        <v>714</v>
      </c>
      <c r="D59" s="224"/>
      <c r="E59" s="225">
        <v>425.1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192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3">
      <c r="A60" s="217"/>
      <c r="B60" s="218"/>
      <c r="C60" s="250"/>
      <c r="D60" s="243"/>
      <c r="E60" s="243"/>
      <c r="F60" s="243"/>
      <c r="G60" s="243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193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3">
      <c r="A61" s="234">
        <v>17</v>
      </c>
      <c r="B61" s="235" t="s">
        <v>651</v>
      </c>
      <c r="C61" s="246" t="s">
        <v>652</v>
      </c>
      <c r="D61" s="236" t="s">
        <v>435</v>
      </c>
      <c r="E61" s="237">
        <v>19</v>
      </c>
      <c r="F61" s="238"/>
      <c r="G61" s="239">
        <f>ROUND(E61*F61,2)</f>
        <v>0</v>
      </c>
      <c r="H61" s="238"/>
      <c r="I61" s="239">
        <f>ROUND(E61*H61,2)</f>
        <v>0</v>
      </c>
      <c r="J61" s="238"/>
      <c r="K61" s="239">
        <f>ROUND(E61*J61,2)</f>
        <v>0</v>
      </c>
      <c r="L61" s="239">
        <v>21</v>
      </c>
      <c r="M61" s="239">
        <f>G61*(1+L61/100)</f>
        <v>0</v>
      </c>
      <c r="N61" s="237">
        <v>0</v>
      </c>
      <c r="O61" s="237">
        <f>ROUND(E61*N61,2)</f>
        <v>0</v>
      </c>
      <c r="P61" s="237">
        <v>0</v>
      </c>
      <c r="Q61" s="237">
        <f>ROUND(E61*P61,2)</f>
        <v>0</v>
      </c>
      <c r="R61" s="239"/>
      <c r="S61" s="239" t="s">
        <v>477</v>
      </c>
      <c r="T61" s="240" t="s">
        <v>250</v>
      </c>
      <c r="U61" s="220">
        <v>0</v>
      </c>
      <c r="V61" s="220">
        <f>ROUND(E61*U61,2)</f>
        <v>0</v>
      </c>
      <c r="W61" s="220"/>
      <c r="X61" s="220" t="s">
        <v>478</v>
      </c>
      <c r="Y61" s="220" t="s">
        <v>185</v>
      </c>
      <c r="Z61" s="210"/>
      <c r="AA61" s="210"/>
      <c r="AB61" s="210"/>
      <c r="AC61" s="210"/>
      <c r="AD61" s="210"/>
      <c r="AE61" s="210"/>
      <c r="AF61" s="210"/>
      <c r="AG61" s="210" t="s">
        <v>479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3">
      <c r="A62" s="217"/>
      <c r="B62" s="218"/>
      <c r="C62" s="249" t="s">
        <v>715</v>
      </c>
      <c r="D62" s="224"/>
      <c r="E62" s="225">
        <v>19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192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3">
      <c r="A63" s="217"/>
      <c r="B63" s="218"/>
      <c r="C63" s="250"/>
      <c r="D63" s="243"/>
      <c r="E63" s="243"/>
      <c r="F63" s="243"/>
      <c r="G63" s="243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3">
      <c r="A64" s="234">
        <v>18</v>
      </c>
      <c r="B64" s="235" t="s">
        <v>654</v>
      </c>
      <c r="C64" s="246" t="s">
        <v>655</v>
      </c>
      <c r="D64" s="236" t="s">
        <v>435</v>
      </c>
      <c r="E64" s="237">
        <v>12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7">
        <v>0</v>
      </c>
      <c r="O64" s="237">
        <f>ROUND(E64*N64,2)</f>
        <v>0</v>
      </c>
      <c r="P64" s="237">
        <v>0</v>
      </c>
      <c r="Q64" s="237">
        <f>ROUND(E64*P64,2)</f>
        <v>0</v>
      </c>
      <c r="R64" s="239"/>
      <c r="S64" s="239" t="s">
        <v>477</v>
      </c>
      <c r="T64" s="240" t="s">
        <v>250</v>
      </c>
      <c r="U64" s="220">
        <v>0</v>
      </c>
      <c r="V64" s="220">
        <f>ROUND(E64*U64,2)</f>
        <v>0</v>
      </c>
      <c r="W64" s="220"/>
      <c r="X64" s="220" t="s">
        <v>478</v>
      </c>
      <c r="Y64" s="220" t="s">
        <v>185</v>
      </c>
      <c r="Z64" s="210"/>
      <c r="AA64" s="210"/>
      <c r="AB64" s="210"/>
      <c r="AC64" s="210"/>
      <c r="AD64" s="210"/>
      <c r="AE64" s="210"/>
      <c r="AF64" s="210"/>
      <c r="AG64" s="210" t="s">
        <v>479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3">
      <c r="A65" s="217"/>
      <c r="B65" s="218"/>
      <c r="C65" s="255"/>
      <c r="D65" s="254"/>
      <c r="E65" s="254"/>
      <c r="F65" s="254"/>
      <c r="G65" s="254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193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3">
      <c r="A66" s="234">
        <v>19</v>
      </c>
      <c r="B66" s="235" t="s">
        <v>656</v>
      </c>
      <c r="C66" s="246" t="s">
        <v>657</v>
      </c>
      <c r="D66" s="236" t="s">
        <v>435</v>
      </c>
      <c r="E66" s="237">
        <v>13</v>
      </c>
      <c r="F66" s="238"/>
      <c r="G66" s="239">
        <f>ROUND(E66*F66,2)</f>
        <v>0</v>
      </c>
      <c r="H66" s="238"/>
      <c r="I66" s="239">
        <f>ROUND(E66*H66,2)</f>
        <v>0</v>
      </c>
      <c r="J66" s="238"/>
      <c r="K66" s="239">
        <f>ROUND(E66*J66,2)</f>
        <v>0</v>
      </c>
      <c r="L66" s="239">
        <v>21</v>
      </c>
      <c r="M66" s="239">
        <f>G66*(1+L66/100)</f>
        <v>0</v>
      </c>
      <c r="N66" s="237">
        <v>0</v>
      </c>
      <c r="O66" s="237">
        <f>ROUND(E66*N66,2)</f>
        <v>0</v>
      </c>
      <c r="P66" s="237">
        <v>0</v>
      </c>
      <c r="Q66" s="237">
        <f>ROUND(E66*P66,2)</f>
        <v>0</v>
      </c>
      <c r="R66" s="239"/>
      <c r="S66" s="239" t="s">
        <v>477</v>
      </c>
      <c r="T66" s="240" t="s">
        <v>250</v>
      </c>
      <c r="U66" s="220">
        <v>0</v>
      </c>
      <c r="V66" s="220">
        <f>ROUND(E66*U66,2)</f>
        <v>0</v>
      </c>
      <c r="W66" s="220"/>
      <c r="X66" s="220" t="s">
        <v>478</v>
      </c>
      <c r="Y66" s="220" t="s">
        <v>185</v>
      </c>
      <c r="Z66" s="210"/>
      <c r="AA66" s="210"/>
      <c r="AB66" s="210"/>
      <c r="AC66" s="210"/>
      <c r="AD66" s="210"/>
      <c r="AE66" s="210"/>
      <c r="AF66" s="210"/>
      <c r="AG66" s="210" t="s">
        <v>479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3">
      <c r="A67" s="217"/>
      <c r="B67" s="218"/>
      <c r="C67" s="255"/>
      <c r="D67" s="254"/>
      <c r="E67" s="254"/>
      <c r="F67" s="254"/>
      <c r="G67" s="254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3">
      <c r="A68" s="234">
        <v>20</v>
      </c>
      <c r="B68" s="235" t="s">
        <v>658</v>
      </c>
      <c r="C68" s="246" t="s">
        <v>659</v>
      </c>
      <c r="D68" s="236" t="s">
        <v>435</v>
      </c>
      <c r="E68" s="237">
        <v>13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7.0200000000000002E-3</v>
      </c>
      <c r="O68" s="237">
        <f>ROUND(E68*N68,2)</f>
        <v>0.09</v>
      </c>
      <c r="P68" s="237">
        <v>0</v>
      </c>
      <c r="Q68" s="237">
        <f>ROUND(E68*P68,2)</f>
        <v>0</v>
      </c>
      <c r="R68" s="239"/>
      <c r="S68" s="239" t="s">
        <v>477</v>
      </c>
      <c r="T68" s="240" t="s">
        <v>250</v>
      </c>
      <c r="U68" s="220">
        <v>0</v>
      </c>
      <c r="V68" s="220">
        <f>ROUND(E68*U68,2)</f>
        <v>0</v>
      </c>
      <c r="W68" s="220"/>
      <c r="X68" s="220" t="s">
        <v>478</v>
      </c>
      <c r="Y68" s="220" t="s">
        <v>185</v>
      </c>
      <c r="Z68" s="210"/>
      <c r="AA68" s="210"/>
      <c r="AB68" s="210"/>
      <c r="AC68" s="210"/>
      <c r="AD68" s="210"/>
      <c r="AE68" s="210"/>
      <c r="AF68" s="210"/>
      <c r="AG68" s="210" t="s">
        <v>479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3">
      <c r="A69" s="217"/>
      <c r="B69" s="218"/>
      <c r="C69" s="255"/>
      <c r="D69" s="254"/>
      <c r="E69" s="254"/>
      <c r="F69" s="254"/>
      <c r="G69" s="254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193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3">
      <c r="A70" s="234">
        <v>21</v>
      </c>
      <c r="B70" s="235" t="s">
        <v>534</v>
      </c>
      <c r="C70" s="246" t="s">
        <v>535</v>
      </c>
      <c r="D70" s="236" t="s">
        <v>327</v>
      </c>
      <c r="E70" s="237">
        <v>430</v>
      </c>
      <c r="F70" s="238"/>
      <c r="G70" s="239">
        <f>ROUND(E70*F70,2)</f>
        <v>0</v>
      </c>
      <c r="H70" s="238"/>
      <c r="I70" s="239">
        <f>ROUND(E70*H70,2)</f>
        <v>0</v>
      </c>
      <c r="J70" s="238"/>
      <c r="K70" s="239">
        <f>ROUND(E70*J70,2)</f>
        <v>0</v>
      </c>
      <c r="L70" s="239">
        <v>21</v>
      </c>
      <c r="M70" s="239">
        <f>G70*(1+L70/100)</f>
        <v>0</v>
      </c>
      <c r="N70" s="237">
        <v>0</v>
      </c>
      <c r="O70" s="237">
        <f>ROUND(E70*N70,2)</f>
        <v>0</v>
      </c>
      <c r="P70" s="237">
        <v>0</v>
      </c>
      <c r="Q70" s="237">
        <f>ROUND(E70*P70,2)</f>
        <v>0</v>
      </c>
      <c r="R70" s="239"/>
      <c r="S70" s="239" t="s">
        <v>477</v>
      </c>
      <c r="T70" s="240" t="s">
        <v>250</v>
      </c>
      <c r="U70" s="220">
        <v>0</v>
      </c>
      <c r="V70" s="220">
        <f>ROUND(E70*U70,2)</f>
        <v>0</v>
      </c>
      <c r="W70" s="220"/>
      <c r="X70" s="220" t="s">
        <v>478</v>
      </c>
      <c r="Y70" s="220" t="s">
        <v>185</v>
      </c>
      <c r="Z70" s="210"/>
      <c r="AA70" s="210"/>
      <c r="AB70" s="210"/>
      <c r="AC70" s="210"/>
      <c r="AD70" s="210"/>
      <c r="AE70" s="210"/>
      <c r="AF70" s="210"/>
      <c r="AG70" s="210" t="s">
        <v>488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3">
      <c r="A71" s="217"/>
      <c r="B71" s="218"/>
      <c r="C71" s="249" t="s">
        <v>716</v>
      </c>
      <c r="D71" s="224"/>
      <c r="E71" s="225">
        <v>430</v>
      </c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192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3">
      <c r="A72" s="217"/>
      <c r="B72" s="218"/>
      <c r="C72" s="250"/>
      <c r="D72" s="243"/>
      <c r="E72" s="243"/>
      <c r="F72" s="243"/>
      <c r="G72" s="243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193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3">
      <c r="A73" s="234">
        <v>22</v>
      </c>
      <c r="B73" s="235" t="s">
        <v>690</v>
      </c>
      <c r="C73" s="246" t="s">
        <v>717</v>
      </c>
      <c r="D73" s="236" t="s">
        <v>541</v>
      </c>
      <c r="E73" s="237">
        <v>1</v>
      </c>
      <c r="F73" s="238"/>
      <c r="G73" s="239">
        <f>ROUND(E73*F73,2)</f>
        <v>0</v>
      </c>
      <c r="H73" s="238"/>
      <c r="I73" s="239">
        <f>ROUND(E73*H73,2)</f>
        <v>0</v>
      </c>
      <c r="J73" s="238"/>
      <c r="K73" s="239">
        <f>ROUND(E73*J73,2)</f>
        <v>0</v>
      </c>
      <c r="L73" s="239">
        <v>21</v>
      </c>
      <c r="M73" s="239">
        <f>G73*(1+L73/100)</f>
        <v>0</v>
      </c>
      <c r="N73" s="237">
        <v>0</v>
      </c>
      <c r="O73" s="237">
        <f>ROUND(E73*N73,2)</f>
        <v>0</v>
      </c>
      <c r="P73" s="237">
        <v>0</v>
      </c>
      <c r="Q73" s="237">
        <f>ROUND(E73*P73,2)</f>
        <v>0</v>
      </c>
      <c r="R73" s="239"/>
      <c r="S73" s="239" t="s">
        <v>426</v>
      </c>
      <c r="T73" s="240" t="s">
        <v>250</v>
      </c>
      <c r="U73" s="220">
        <v>0</v>
      </c>
      <c r="V73" s="220">
        <f>ROUND(E73*U73,2)</f>
        <v>0</v>
      </c>
      <c r="W73" s="220"/>
      <c r="X73" s="220" t="s">
        <v>478</v>
      </c>
      <c r="Y73" s="220" t="s">
        <v>185</v>
      </c>
      <c r="Z73" s="210"/>
      <c r="AA73" s="210"/>
      <c r="AB73" s="210"/>
      <c r="AC73" s="210"/>
      <c r="AD73" s="210"/>
      <c r="AE73" s="210"/>
      <c r="AF73" s="210"/>
      <c r="AG73" s="210" t="s">
        <v>488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3">
      <c r="A74" s="217"/>
      <c r="B74" s="218"/>
      <c r="C74" s="247" t="s">
        <v>718</v>
      </c>
      <c r="D74" s="241"/>
      <c r="E74" s="241"/>
      <c r="F74" s="241"/>
      <c r="G74" s="241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188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3">
      <c r="A75" s="217"/>
      <c r="B75" s="218"/>
      <c r="C75" s="248" t="s">
        <v>719</v>
      </c>
      <c r="D75" s="242"/>
      <c r="E75" s="242"/>
      <c r="F75" s="242"/>
      <c r="G75" s="242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188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3">
      <c r="A76" s="217"/>
      <c r="B76" s="218"/>
      <c r="C76" s="248" t="s">
        <v>720</v>
      </c>
      <c r="D76" s="242"/>
      <c r="E76" s="242"/>
      <c r="F76" s="242"/>
      <c r="G76" s="242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188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3">
      <c r="A77" s="217"/>
      <c r="B77" s="218"/>
      <c r="C77" s="250"/>
      <c r="D77" s="243"/>
      <c r="E77" s="243"/>
      <c r="F77" s="243"/>
      <c r="G77" s="243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193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3">
      <c r="A78" s="234">
        <v>23</v>
      </c>
      <c r="B78" s="235" t="s">
        <v>627</v>
      </c>
      <c r="C78" s="246" t="s">
        <v>721</v>
      </c>
      <c r="D78" s="236" t="s">
        <v>541</v>
      </c>
      <c r="E78" s="237">
        <v>1</v>
      </c>
      <c r="F78" s="238"/>
      <c r="G78" s="239">
        <f>ROUND(E78*F78,2)</f>
        <v>0</v>
      </c>
      <c r="H78" s="238"/>
      <c r="I78" s="239">
        <f>ROUND(E78*H78,2)</f>
        <v>0</v>
      </c>
      <c r="J78" s="238"/>
      <c r="K78" s="239">
        <f>ROUND(E78*J78,2)</f>
        <v>0</v>
      </c>
      <c r="L78" s="239">
        <v>21</v>
      </c>
      <c r="M78" s="239">
        <f>G78*(1+L78/100)</f>
        <v>0</v>
      </c>
      <c r="N78" s="237">
        <v>0</v>
      </c>
      <c r="O78" s="237">
        <f>ROUND(E78*N78,2)</f>
        <v>0</v>
      </c>
      <c r="P78" s="237">
        <v>0</v>
      </c>
      <c r="Q78" s="237">
        <f>ROUND(E78*P78,2)</f>
        <v>0</v>
      </c>
      <c r="R78" s="239"/>
      <c r="S78" s="239" t="s">
        <v>426</v>
      </c>
      <c r="T78" s="240" t="s">
        <v>250</v>
      </c>
      <c r="U78" s="220">
        <v>0</v>
      </c>
      <c r="V78" s="220">
        <f>ROUND(E78*U78,2)</f>
        <v>0</v>
      </c>
      <c r="W78" s="220"/>
      <c r="X78" s="220" t="s">
        <v>478</v>
      </c>
      <c r="Y78" s="220" t="s">
        <v>185</v>
      </c>
      <c r="Z78" s="210"/>
      <c r="AA78" s="210"/>
      <c r="AB78" s="210"/>
      <c r="AC78" s="210"/>
      <c r="AD78" s="210"/>
      <c r="AE78" s="210"/>
      <c r="AF78" s="210"/>
      <c r="AG78" s="210" t="s">
        <v>479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3">
      <c r="A79" s="217"/>
      <c r="B79" s="218"/>
      <c r="C79" s="255"/>
      <c r="D79" s="254"/>
      <c r="E79" s="254"/>
      <c r="F79" s="254"/>
      <c r="G79" s="254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193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3">
      <c r="A80" s="234">
        <v>24</v>
      </c>
      <c r="B80" s="235" t="s">
        <v>722</v>
      </c>
      <c r="C80" s="246" t="s">
        <v>723</v>
      </c>
      <c r="D80" s="236" t="s">
        <v>435</v>
      </c>
      <c r="E80" s="237">
        <v>71</v>
      </c>
      <c r="F80" s="238"/>
      <c r="G80" s="239">
        <f>ROUND(E80*F80,2)</f>
        <v>0</v>
      </c>
      <c r="H80" s="238"/>
      <c r="I80" s="239">
        <f>ROUND(E80*H80,2)</f>
        <v>0</v>
      </c>
      <c r="J80" s="238"/>
      <c r="K80" s="239">
        <f>ROUND(E80*J80,2)</f>
        <v>0</v>
      </c>
      <c r="L80" s="239">
        <v>21</v>
      </c>
      <c r="M80" s="239">
        <f>G80*(1+L80/100)</f>
        <v>0</v>
      </c>
      <c r="N80" s="237">
        <v>4.8000000000000001E-2</v>
      </c>
      <c r="O80" s="237">
        <f>ROUND(E80*N80,2)</f>
        <v>3.41</v>
      </c>
      <c r="P80" s="237">
        <v>0</v>
      </c>
      <c r="Q80" s="237">
        <f>ROUND(E80*P80,2)</f>
        <v>0</v>
      </c>
      <c r="R80" s="239" t="s">
        <v>499</v>
      </c>
      <c r="S80" s="239" t="s">
        <v>477</v>
      </c>
      <c r="T80" s="240" t="s">
        <v>250</v>
      </c>
      <c r="U80" s="220">
        <v>0</v>
      </c>
      <c r="V80" s="220">
        <f>ROUND(E80*U80,2)</f>
        <v>0</v>
      </c>
      <c r="W80" s="220"/>
      <c r="X80" s="220" t="s">
        <v>500</v>
      </c>
      <c r="Y80" s="220" t="s">
        <v>185</v>
      </c>
      <c r="Z80" s="210"/>
      <c r="AA80" s="210"/>
      <c r="AB80" s="210"/>
      <c r="AC80" s="210"/>
      <c r="AD80" s="210"/>
      <c r="AE80" s="210"/>
      <c r="AF80" s="210"/>
      <c r="AG80" s="210" t="s">
        <v>501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3">
      <c r="A81" s="217"/>
      <c r="B81" s="218"/>
      <c r="C81" s="255"/>
      <c r="D81" s="254"/>
      <c r="E81" s="254"/>
      <c r="F81" s="254"/>
      <c r="G81" s="254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193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3">
      <c r="A82" s="234">
        <v>25</v>
      </c>
      <c r="B82" s="235" t="s">
        <v>724</v>
      </c>
      <c r="C82" s="246" t="s">
        <v>725</v>
      </c>
      <c r="D82" s="236" t="s">
        <v>435</v>
      </c>
      <c r="E82" s="237">
        <v>1</v>
      </c>
      <c r="F82" s="238"/>
      <c r="G82" s="239">
        <f>ROUND(E82*F82,2)</f>
        <v>0</v>
      </c>
      <c r="H82" s="238"/>
      <c r="I82" s="239">
        <f>ROUND(E82*H82,2)</f>
        <v>0</v>
      </c>
      <c r="J82" s="238"/>
      <c r="K82" s="239">
        <f>ROUND(E82*J82,2)</f>
        <v>0</v>
      </c>
      <c r="L82" s="239">
        <v>21</v>
      </c>
      <c r="M82" s="239">
        <f>G82*(1+L82/100)</f>
        <v>0</v>
      </c>
      <c r="N82" s="237">
        <v>7.6200000000000004E-2</v>
      </c>
      <c r="O82" s="237">
        <f>ROUND(E82*N82,2)</f>
        <v>0.08</v>
      </c>
      <c r="P82" s="237">
        <v>0</v>
      </c>
      <c r="Q82" s="237">
        <f>ROUND(E82*P82,2)</f>
        <v>0</v>
      </c>
      <c r="R82" s="239" t="s">
        <v>499</v>
      </c>
      <c r="S82" s="239" t="s">
        <v>477</v>
      </c>
      <c r="T82" s="240" t="s">
        <v>250</v>
      </c>
      <c r="U82" s="220">
        <v>0</v>
      </c>
      <c r="V82" s="220">
        <f>ROUND(E82*U82,2)</f>
        <v>0</v>
      </c>
      <c r="W82" s="220"/>
      <c r="X82" s="220" t="s">
        <v>500</v>
      </c>
      <c r="Y82" s="220" t="s">
        <v>185</v>
      </c>
      <c r="Z82" s="210"/>
      <c r="AA82" s="210"/>
      <c r="AB82" s="210"/>
      <c r="AC82" s="210"/>
      <c r="AD82" s="210"/>
      <c r="AE82" s="210"/>
      <c r="AF82" s="210"/>
      <c r="AG82" s="210" t="s">
        <v>501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3">
      <c r="A83" s="217"/>
      <c r="B83" s="218"/>
      <c r="C83" s="255"/>
      <c r="D83" s="254"/>
      <c r="E83" s="254"/>
      <c r="F83" s="254"/>
      <c r="G83" s="254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193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3">
      <c r="A84" s="234">
        <v>26</v>
      </c>
      <c r="B84" s="235" t="s">
        <v>726</v>
      </c>
      <c r="C84" s="246" t="s">
        <v>727</v>
      </c>
      <c r="D84" s="236" t="s">
        <v>435</v>
      </c>
      <c r="E84" s="237">
        <v>26</v>
      </c>
      <c r="F84" s="238"/>
      <c r="G84" s="239">
        <f>ROUND(E84*F84,2)</f>
        <v>0</v>
      </c>
      <c r="H84" s="238"/>
      <c r="I84" s="239">
        <f>ROUND(E84*H84,2)</f>
        <v>0</v>
      </c>
      <c r="J84" s="238"/>
      <c r="K84" s="239">
        <f>ROUND(E84*J84,2)</f>
        <v>0</v>
      </c>
      <c r="L84" s="239">
        <v>21</v>
      </c>
      <c r="M84" s="239">
        <f>G84*(1+L84/100)</f>
        <v>0</v>
      </c>
      <c r="N84" s="237">
        <v>5.0000000000000001E-3</v>
      </c>
      <c r="O84" s="237">
        <f>ROUND(E84*N84,2)</f>
        <v>0.13</v>
      </c>
      <c r="P84" s="237">
        <v>0</v>
      </c>
      <c r="Q84" s="237">
        <f>ROUND(E84*P84,2)</f>
        <v>0</v>
      </c>
      <c r="R84" s="239" t="s">
        <v>499</v>
      </c>
      <c r="S84" s="239" t="s">
        <v>477</v>
      </c>
      <c r="T84" s="240" t="s">
        <v>250</v>
      </c>
      <c r="U84" s="220">
        <v>0</v>
      </c>
      <c r="V84" s="220">
        <f>ROUND(E84*U84,2)</f>
        <v>0</v>
      </c>
      <c r="W84" s="220"/>
      <c r="X84" s="220" t="s">
        <v>500</v>
      </c>
      <c r="Y84" s="220" t="s">
        <v>185</v>
      </c>
      <c r="Z84" s="210"/>
      <c r="AA84" s="210"/>
      <c r="AB84" s="210"/>
      <c r="AC84" s="210"/>
      <c r="AD84" s="210"/>
      <c r="AE84" s="210"/>
      <c r="AF84" s="210"/>
      <c r="AG84" s="210" t="s">
        <v>501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3">
      <c r="A85" s="217"/>
      <c r="B85" s="218"/>
      <c r="C85" s="255"/>
      <c r="D85" s="254"/>
      <c r="E85" s="254"/>
      <c r="F85" s="254"/>
      <c r="G85" s="254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193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3">
      <c r="A86" s="234">
        <v>27</v>
      </c>
      <c r="B86" s="235" t="s">
        <v>667</v>
      </c>
      <c r="C86" s="246" t="s">
        <v>668</v>
      </c>
      <c r="D86" s="236" t="s">
        <v>435</v>
      </c>
      <c r="E86" s="237">
        <v>13</v>
      </c>
      <c r="F86" s="238"/>
      <c r="G86" s="239">
        <f>ROUND(E86*F86,2)</f>
        <v>0</v>
      </c>
      <c r="H86" s="238"/>
      <c r="I86" s="239">
        <f>ROUND(E86*H86,2)</f>
        <v>0</v>
      </c>
      <c r="J86" s="238"/>
      <c r="K86" s="239">
        <f>ROUND(E86*J86,2)</f>
        <v>0</v>
      </c>
      <c r="L86" s="239">
        <v>21</v>
      </c>
      <c r="M86" s="239">
        <f>G86*(1+L86/100)</f>
        <v>0</v>
      </c>
      <c r="N86" s="237">
        <v>0.16900000000000001</v>
      </c>
      <c r="O86" s="237">
        <f>ROUND(E86*N86,2)</f>
        <v>2.2000000000000002</v>
      </c>
      <c r="P86" s="237">
        <v>0</v>
      </c>
      <c r="Q86" s="237">
        <f>ROUND(E86*P86,2)</f>
        <v>0</v>
      </c>
      <c r="R86" s="239" t="s">
        <v>499</v>
      </c>
      <c r="S86" s="239" t="s">
        <v>477</v>
      </c>
      <c r="T86" s="240" t="s">
        <v>250</v>
      </c>
      <c r="U86" s="220">
        <v>0</v>
      </c>
      <c r="V86" s="220">
        <f>ROUND(E86*U86,2)</f>
        <v>0</v>
      </c>
      <c r="W86" s="220"/>
      <c r="X86" s="220" t="s">
        <v>500</v>
      </c>
      <c r="Y86" s="220" t="s">
        <v>185</v>
      </c>
      <c r="Z86" s="210"/>
      <c r="AA86" s="210"/>
      <c r="AB86" s="210"/>
      <c r="AC86" s="210"/>
      <c r="AD86" s="210"/>
      <c r="AE86" s="210"/>
      <c r="AF86" s="210"/>
      <c r="AG86" s="210" t="s">
        <v>501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3">
      <c r="A87" s="217"/>
      <c r="B87" s="218"/>
      <c r="C87" s="255"/>
      <c r="D87" s="254"/>
      <c r="E87" s="254"/>
      <c r="F87" s="254"/>
      <c r="G87" s="254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193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3">
      <c r="A88" s="234">
        <v>28</v>
      </c>
      <c r="B88" s="235" t="s">
        <v>728</v>
      </c>
      <c r="C88" s="246" t="s">
        <v>729</v>
      </c>
      <c r="D88" s="236" t="s">
        <v>435</v>
      </c>
      <c r="E88" s="237">
        <v>4</v>
      </c>
      <c r="F88" s="238"/>
      <c r="G88" s="239">
        <f>ROUND(E88*F88,2)</f>
        <v>0</v>
      </c>
      <c r="H88" s="238"/>
      <c r="I88" s="239">
        <f>ROUND(E88*H88,2)</f>
        <v>0</v>
      </c>
      <c r="J88" s="238"/>
      <c r="K88" s="239">
        <f>ROUND(E88*J88,2)</f>
        <v>0</v>
      </c>
      <c r="L88" s="239">
        <v>21</v>
      </c>
      <c r="M88" s="239">
        <f>G88*(1+L88/100)</f>
        <v>0</v>
      </c>
      <c r="N88" s="237">
        <v>2.8000000000000001E-2</v>
      </c>
      <c r="O88" s="237">
        <f>ROUND(E88*N88,2)</f>
        <v>0.11</v>
      </c>
      <c r="P88" s="237">
        <v>0</v>
      </c>
      <c r="Q88" s="237">
        <f>ROUND(E88*P88,2)</f>
        <v>0</v>
      </c>
      <c r="R88" s="239" t="s">
        <v>499</v>
      </c>
      <c r="S88" s="239" t="s">
        <v>477</v>
      </c>
      <c r="T88" s="240" t="s">
        <v>250</v>
      </c>
      <c r="U88" s="220">
        <v>0</v>
      </c>
      <c r="V88" s="220">
        <f>ROUND(E88*U88,2)</f>
        <v>0</v>
      </c>
      <c r="W88" s="220"/>
      <c r="X88" s="220" t="s">
        <v>500</v>
      </c>
      <c r="Y88" s="220" t="s">
        <v>185</v>
      </c>
      <c r="Z88" s="210"/>
      <c r="AA88" s="210"/>
      <c r="AB88" s="210"/>
      <c r="AC88" s="210"/>
      <c r="AD88" s="210"/>
      <c r="AE88" s="210"/>
      <c r="AF88" s="210"/>
      <c r="AG88" s="210" t="s">
        <v>501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3">
      <c r="A89" s="217"/>
      <c r="B89" s="218"/>
      <c r="C89" s="255"/>
      <c r="D89" s="254"/>
      <c r="E89" s="254"/>
      <c r="F89" s="254"/>
      <c r="G89" s="254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193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3">
      <c r="A90" s="234">
        <v>29</v>
      </c>
      <c r="B90" s="235" t="s">
        <v>669</v>
      </c>
      <c r="C90" s="246" t="s">
        <v>670</v>
      </c>
      <c r="D90" s="236" t="s">
        <v>435</v>
      </c>
      <c r="E90" s="237">
        <v>4</v>
      </c>
      <c r="F90" s="238"/>
      <c r="G90" s="239">
        <f>ROUND(E90*F90,2)</f>
        <v>0</v>
      </c>
      <c r="H90" s="238"/>
      <c r="I90" s="239">
        <f>ROUND(E90*H90,2)</f>
        <v>0</v>
      </c>
      <c r="J90" s="238"/>
      <c r="K90" s="239">
        <f>ROUND(E90*J90,2)</f>
        <v>0</v>
      </c>
      <c r="L90" s="239">
        <v>21</v>
      </c>
      <c r="M90" s="239">
        <f>G90*(1+L90/100)</f>
        <v>0</v>
      </c>
      <c r="N90" s="237">
        <v>0.04</v>
      </c>
      <c r="O90" s="237">
        <f>ROUND(E90*N90,2)</f>
        <v>0.16</v>
      </c>
      <c r="P90" s="237">
        <v>0</v>
      </c>
      <c r="Q90" s="237">
        <f>ROUND(E90*P90,2)</f>
        <v>0</v>
      </c>
      <c r="R90" s="239" t="s">
        <v>499</v>
      </c>
      <c r="S90" s="239" t="s">
        <v>477</v>
      </c>
      <c r="T90" s="240" t="s">
        <v>250</v>
      </c>
      <c r="U90" s="220">
        <v>0</v>
      </c>
      <c r="V90" s="220">
        <f>ROUND(E90*U90,2)</f>
        <v>0</v>
      </c>
      <c r="W90" s="220"/>
      <c r="X90" s="220" t="s">
        <v>500</v>
      </c>
      <c r="Y90" s="220" t="s">
        <v>185</v>
      </c>
      <c r="Z90" s="210"/>
      <c r="AA90" s="210"/>
      <c r="AB90" s="210"/>
      <c r="AC90" s="210"/>
      <c r="AD90" s="210"/>
      <c r="AE90" s="210"/>
      <c r="AF90" s="210"/>
      <c r="AG90" s="210" t="s">
        <v>501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3">
      <c r="A91" s="217"/>
      <c r="B91" s="218"/>
      <c r="C91" s="255"/>
      <c r="D91" s="254"/>
      <c r="E91" s="254"/>
      <c r="F91" s="254"/>
      <c r="G91" s="254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193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3">
      <c r="A92" s="234">
        <v>30</v>
      </c>
      <c r="B92" s="235" t="s">
        <v>671</v>
      </c>
      <c r="C92" s="246" t="s">
        <v>672</v>
      </c>
      <c r="D92" s="236" t="s">
        <v>435</v>
      </c>
      <c r="E92" s="237">
        <v>1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21</v>
      </c>
      <c r="M92" s="239">
        <f>G92*(1+L92/100)</f>
        <v>0</v>
      </c>
      <c r="N92" s="237">
        <v>5.3999999999999999E-2</v>
      </c>
      <c r="O92" s="237">
        <f>ROUND(E92*N92,2)</f>
        <v>0.05</v>
      </c>
      <c r="P92" s="237">
        <v>0</v>
      </c>
      <c r="Q92" s="237">
        <f>ROUND(E92*P92,2)</f>
        <v>0</v>
      </c>
      <c r="R92" s="239" t="s">
        <v>499</v>
      </c>
      <c r="S92" s="239" t="s">
        <v>477</v>
      </c>
      <c r="T92" s="240" t="s">
        <v>250</v>
      </c>
      <c r="U92" s="220">
        <v>0</v>
      </c>
      <c r="V92" s="220">
        <f>ROUND(E92*U92,2)</f>
        <v>0</v>
      </c>
      <c r="W92" s="220"/>
      <c r="X92" s="220" t="s">
        <v>500</v>
      </c>
      <c r="Y92" s="220" t="s">
        <v>185</v>
      </c>
      <c r="Z92" s="210"/>
      <c r="AA92" s="210"/>
      <c r="AB92" s="210"/>
      <c r="AC92" s="210"/>
      <c r="AD92" s="210"/>
      <c r="AE92" s="210"/>
      <c r="AF92" s="210"/>
      <c r="AG92" s="210" t="s">
        <v>501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3">
      <c r="A93" s="217"/>
      <c r="B93" s="218"/>
      <c r="C93" s="255"/>
      <c r="D93" s="254"/>
      <c r="E93" s="254"/>
      <c r="F93" s="254"/>
      <c r="G93" s="254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193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3">
      <c r="A94" s="234">
        <v>31</v>
      </c>
      <c r="B94" s="235" t="s">
        <v>673</v>
      </c>
      <c r="C94" s="246" t="s">
        <v>674</v>
      </c>
      <c r="D94" s="236" t="s">
        <v>435</v>
      </c>
      <c r="E94" s="237">
        <v>7</v>
      </c>
      <c r="F94" s="238"/>
      <c r="G94" s="239">
        <f>ROUND(E94*F94,2)</f>
        <v>0</v>
      </c>
      <c r="H94" s="238"/>
      <c r="I94" s="239">
        <f>ROUND(E94*H94,2)</f>
        <v>0</v>
      </c>
      <c r="J94" s="238"/>
      <c r="K94" s="239">
        <f>ROUND(E94*J94,2)</f>
        <v>0</v>
      </c>
      <c r="L94" s="239">
        <v>21</v>
      </c>
      <c r="M94" s="239">
        <f>G94*(1+L94/100)</f>
        <v>0</v>
      </c>
      <c r="N94" s="237">
        <v>6.8000000000000005E-2</v>
      </c>
      <c r="O94" s="237">
        <f>ROUND(E94*N94,2)</f>
        <v>0.48</v>
      </c>
      <c r="P94" s="237">
        <v>0</v>
      </c>
      <c r="Q94" s="237">
        <f>ROUND(E94*P94,2)</f>
        <v>0</v>
      </c>
      <c r="R94" s="239" t="s">
        <v>499</v>
      </c>
      <c r="S94" s="239" t="s">
        <v>477</v>
      </c>
      <c r="T94" s="240" t="s">
        <v>250</v>
      </c>
      <c r="U94" s="220">
        <v>0</v>
      </c>
      <c r="V94" s="220">
        <f>ROUND(E94*U94,2)</f>
        <v>0</v>
      </c>
      <c r="W94" s="220"/>
      <c r="X94" s="220" t="s">
        <v>500</v>
      </c>
      <c r="Y94" s="220" t="s">
        <v>185</v>
      </c>
      <c r="Z94" s="210"/>
      <c r="AA94" s="210"/>
      <c r="AB94" s="210"/>
      <c r="AC94" s="210"/>
      <c r="AD94" s="210"/>
      <c r="AE94" s="210"/>
      <c r="AF94" s="210"/>
      <c r="AG94" s="210" t="s">
        <v>501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3">
      <c r="A95" s="217"/>
      <c r="B95" s="218"/>
      <c r="C95" s="255"/>
      <c r="D95" s="254"/>
      <c r="E95" s="254"/>
      <c r="F95" s="254"/>
      <c r="G95" s="254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193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3">
      <c r="A96" s="234">
        <v>32</v>
      </c>
      <c r="B96" s="235" t="s">
        <v>675</v>
      </c>
      <c r="C96" s="246" t="s">
        <v>676</v>
      </c>
      <c r="D96" s="236" t="s">
        <v>435</v>
      </c>
      <c r="E96" s="237">
        <v>12</v>
      </c>
      <c r="F96" s="238"/>
      <c r="G96" s="239">
        <f>ROUND(E96*F96,2)</f>
        <v>0</v>
      </c>
      <c r="H96" s="238"/>
      <c r="I96" s="239">
        <f>ROUND(E96*H96,2)</f>
        <v>0</v>
      </c>
      <c r="J96" s="238"/>
      <c r="K96" s="239">
        <f>ROUND(E96*J96,2)</f>
        <v>0</v>
      </c>
      <c r="L96" s="239">
        <v>21</v>
      </c>
      <c r="M96" s="239">
        <f>G96*(1+L96/100)</f>
        <v>0</v>
      </c>
      <c r="N96" s="237">
        <v>0.58499999999999996</v>
      </c>
      <c r="O96" s="237">
        <f>ROUND(E96*N96,2)</f>
        <v>7.02</v>
      </c>
      <c r="P96" s="237">
        <v>0</v>
      </c>
      <c r="Q96" s="237">
        <f>ROUND(E96*P96,2)</f>
        <v>0</v>
      </c>
      <c r="R96" s="239" t="s">
        <v>499</v>
      </c>
      <c r="S96" s="239" t="s">
        <v>477</v>
      </c>
      <c r="T96" s="240" t="s">
        <v>250</v>
      </c>
      <c r="U96" s="220">
        <v>0</v>
      </c>
      <c r="V96" s="220">
        <f>ROUND(E96*U96,2)</f>
        <v>0</v>
      </c>
      <c r="W96" s="220"/>
      <c r="X96" s="220" t="s">
        <v>500</v>
      </c>
      <c r="Y96" s="220" t="s">
        <v>185</v>
      </c>
      <c r="Z96" s="210"/>
      <c r="AA96" s="210"/>
      <c r="AB96" s="210"/>
      <c r="AC96" s="210"/>
      <c r="AD96" s="210"/>
      <c r="AE96" s="210"/>
      <c r="AF96" s="210"/>
      <c r="AG96" s="210" t="s">
        <v>549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3">
      <c r="A97" s="217"/>
      <c r="B97" s="218"/>
      <c r="C97" s="249" t="s">
        <v>653</v>
      </c>
      <c r="D97" s="224"/>
      <c r="E97" s="225">
        <v>12</v>
      </c>
      <c r="F97" s="220"/>
      <c r="G97" s="22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192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3">
      <c r="A98" s="217"/>
      <c r="B98" s="218"/>
      <c r="C98" s="250"/>
      <c r="D98" s="243"/>
      <c r="E98" s="243"/>
      <c r="F98" s="243"/>
      <c r="G98" s="243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10"/>
      <c r="AA98" s="210"/>
      <c r="AB98" s="210"/>
      <c r="AC98" s="210"/>
      <c r="AD98" s="210"/>
      <c r="AE98" s="210"/>
      <c r="AF98" s="210"/>
      <c r="AG98" s="210" t="s">
        <v>193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3">
      <c r="A99" s="234">
        <v>33</v>
      </c>
      <c r="B99" s="235" t="s">
        <v>677</v>
      </c>
      <c r="C99" s="246" t="s">
        <v>678</v>
      </c>
      <c r="D99" s="236" t="s">
        <v>435</v>
      </c>
      <c r="E99" s="237">
        <v>1</v>
      </c>
      <c r="F99" s="238"/>
      <c r="G99" s="239">
        <f>ROUND(E99*F99,2)</f>
        <v>0</v>
      </c>
      <c r="H99" s="238"/>
      <c r="I99" s="239">
        <f>ROUND(E99*H99,2)</f>
        <v>0</v>
      </c>
      <c r="J99" s="238"/>
      <c r="K99" s="239">
        <f>ROUND(E99*J99,2)</f>
        <v>0</v>
      </c>
      <c r="L99" s="239">
        <v>21</v>
      </c>
      <c r="M99" s="239">
        <f>G99*(1+L99/100)</f>
        <v>0</v>
      </c>
      <c r="N99" s="237">
        <v>0.43</v>
      </c>
      <c r="O99" s="237">
        <f>ROUND(E99*N99,2)</f>
        <v>0.43</v>
      </c>
      <c r="P99" s="237">
        <v>0</v>
      </c>
      <c r="Q99" s="237">
        <f>ROUND(E99*P99,2)</f>
        <v>0</v>
      </c>
      <c r="R99" s="239" t="s">
        <v>499</v>
      </c>
      <c r="S99" s="239" t="s">
        <v>477</v>
      </c>
      <c r="T99" s="240" t="s">
        <v>250</v>
      </c>
      <c r="U99" s="220">
        <v>0</v>
      </c>
      <c r="V99" s="220">
        <f>ROUND(E99*U99,2)</f>
        <v>0</v>
      </c>
      <c r="W99" s="220"/>
      <c r="X99" s="220" t="s">
        <v>500</v>
      </c>
      <c r="Y99" s="220" t="s">
        <v>185</v>
      </c>
      <c r="Z99" s="210"/>
      <c r="AA99" s="210"/>
      <c r="AB99" s="210"/>
      <c r="AC99" s="210"/>
      <c r="AD99" s="210"/>
      <c r="AE99" s="210"/>
      <c r="AF99" s="210"/>
      <c r="AG99" s="210" t="s">
        <v>501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3">
      <c r="A100" s="217"/>
      <c r="B100" s="218"/>
      <c r="C100" s="255"/>
      <c r="D100" s="254"/>
      <c r="E100" s="254"/>
      <c r="F100" s="254"/>
      <c r="G100" s="254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193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3">
      <c r="A101" s="234">
        <v>34</v>
      </c>
      <c r="B101" s="235" t="s">
        <v>679</v>
      </c>
      <c r="C101" s="246" t="s">
        <v>680</v>
      </c>
      <c r="D101" s="236" t="s">
        <v>435</v>
      </c>
      <c r="E101" s="237">
        <v>7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7">
        <v>0.25</v>
      </c>
      <c r="O101" s="237">
        <f>ROUND(E101*N101,2)</f>
        <v>1.75</v>
      </c>
      <c r="P101" s="237">
        <v>0</v>
      </c>
      <c r="Q101" s="237">
        <f>ROUND(E101*P101,2)</f>
        <v>0</v>
      </c>
      <c r="R101" s="239" t="s">
        <v>499</v>
      </c>
      <c r="S101" s="239" t="s">
        <v>477</v>
      </c>
      <c r="T101" s="240" t="s">
        <v>250</v>
      </c>
      <c r="U101" s="220">
        <v>0</v>
      </c>
      <c r="V101" s="220">
        <f>ROUND(E101*U101,2)</f>
        <v>0</v>
      </c>
      <c r="W101" s="220"/>
      <c r="X101" s="220" t="s">
        <v>500</v>
      </c>
      <c r="Y101" s="220" t="s">
        <v>185</v>
      </c>
      <c r="Z101" s="210"/>
      <c r="AA101" s="210"/>
      <c r="AB101" s="210"/>
      <c r="AC101" s="210"/>
      <c r="AD101" s="210"/>
      <c r="AE101" s="210"/>
      <c r="AF101" s="210"/>
      <c r="AG101" s="210" t="s">
        <v>501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3">
      <c r="A102" s="217"/>
      <c r="B102" s="218"/>
      <c r="C102" s="255"/>
      <c r="D102" s="254"/>
      <c r="E102" s="254"/>
      <c r="F102" s="254"/>
      <c r="G102" s="254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193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3">
      <c r="A103" s="234">
        <v>35</v>
      </c>
      <c r="B103" s="235" t="s">
        <v>681</v>
      </c>
      <c r="C103" s="246" t="s">
        <v>682</v>
      </c>
      <c r="D103" s="236" t="s">
        <v>435</v>
      </c>
      <c r="E103" s="237">
        <v>12</v>
      </c>
      <c r="F103" s="238"/>
      <c r="G103" s="239">
        <f>ROUND(E103*F103,2)</f>
        <v>0</v>
      </c>
      <c r="H103" s="238"/>
      <c r="I103" s="239">
        <f>ROUND(E103*H103,2)</f>
        <v>0</v>
      </c>
      <c r="J103" s="238"/>
      <c r="K103" s="239">
        <f>ROUND(E103*J103,2)</f>
        <v>0</v>
      </c>
      <c r="L103" s="239">
        <v>21</v>
      </c>
      <c r="M103" s="239">
        <f>G103*(1+L103/100)</f>
        <v>0</v>
      </c>
      <c r="N103" s="237">
        <v>0.5</v>
      </c>
      <c r="O103" s="237">
        <f>ROUND(E103*N103,2)</f>
        <v>6</v>
      </c>
      <c r="P103" s="237">
        <v>0</v>
      </c>
      <c r="Q103" s="237">
        <f>ROUND(E103*P103,2)</f>
        <v>0</v>
      </c>
      <c r="R103" s="239" t="s">
        <v>499</v>
      </c>
      <c r="S103" s="239" t="s">
        <v>477</v>
      </c>
      <c r="T103" s="240" t="s">
        <v>250</v>
      </c>
      <c r="U103" s="220">
        <v>0</v>
      </c>
      <c r="V103" s="220">
        <f>ROUND(E103*U103,2)</f>
        <v>0</v>
      </c>
      <c r="W103" s="220"/>
      <c r="X103" s="220" t="s">
        <v>500</v>
      </c>
      <c r="Y103" s="220" t="s">
        <v>185</v>
      </c>
      <c r="Z103" s="210"/>
      <c r="AA103" s="210"/>
      <c r="AB103" s="210"/>
      <c r="AC103" s="210"/>
      <c r="AD103" s="210"/>
      <c r="AE103" s="210"/>
      <c r="AF103" s="210"/>
      <c r="AG103" s="210" t="s">
        <v>501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3">
      <c r="A104" s="217"/>
      <c r="B104" s="218"/>
      <c r="C104" s="255"/>
      <c r="D104" s="254"/>
      <c r="E104" s="254"/>
      <c r="F104" s="254"/>
      <c r="G104" s="254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193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3">
      <c r="A105" s="234">
        <v>36</v>
      </c>
      <c r="B105" s="235" t="s">
        <v>685</v>
      </c>
      <c r="C105" s="246" t="s">
        <v>686</v>
      </c>
      <c r="D105" s="236" t="s">
        <v>435</v>
      </c>
      <c r="E105" s="237">
        <v>13</v>
      </c>
      <c r="F105" s="238"/>
      <c r="G105" s="239">
        <f>ROUND(E105*F105,2)</f>
        <v>0</v>
      </c>
      <c r="H105" s="238"/>
      <c r="I105" s="239">
        <f>ROUND(E105*H105,2)</f>
        <v>0</v>
      </c>
      <c r="J105" s="238"/>
      <c r="K105" s="239">
        <f>ROUND(E105*J105,2)</f>
        <v>0</v>
      </c>
      <c r="L105" s="239">
        <v>21</v>
      </c>
      <c r="M105" s="239">
        <f>G105*(1+L105/100)</f>
        <v>0</v>
      </c>
      <c r="N105" s="237">
        <v>1.87</v>
      </c>
      <c r="O105" s="237">
        <f>ROUND(E105*N105,2)</f>
        <v>24.31</v>
      </c>
      <c r="P105" s="237">
        <v>0</v>
      </c>
      <c r="Q105" s="237">
        <f>ROUND(E105*P105,2)</f>
        <v>0</v>
      </c>
      <c r="R105" s="239" t="s">
        <v>499</v>
      </c>
      <c r="S105" s="239" t="s">
        <v>477</v>
      </c>
      <c r="T105" s="240" t="s">
        <v>250</v>
      </c>
      <c r="U105" s="220">
        <v>0</v>
      </c>
      <c r="V105" s="220">
        <f>ROUND(E105*U105,2)</f>
        <v>0</v>
      </c>
      <c r="W105" s="220"/>
      <c r="X105" s="220" t="s">
        <v>500</v>
      </c>
      <c r="Y105" s="220" t="s">
        <v>185</v>
      </c>
      <c r="Z105" s="210"/>
      <c r="AA105" s="210"/>
      <c r="AB105" s="210"/>
      <c r="AC105" s="210"/>
      <c r="AD105" s="210"/>
      <c r="AE105" s="210"/>
      <c r="AF105" s="210"/>
      <c r="AG105" s="210" t="s">
        <v>549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3">
      <c r="A106" s="217"/>
      <c r="B106" s="218"/>
      <c r="C106" s="255"/>
      <c r="D106" s="254"/>
      <c r="E106" s="254"/>
      <c r="F106" s="254"/>
      <c r="G106" s="254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193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3">
      <c r="A107" s="234">
        <v>37</v>
      </c>
      <c r="B107" s="235" t="s">
        <v>687</v>
      </c>
      <c r="C107" s="246" t="s">
        <v>688</v>
      </c>
      <c r="D107" s="236" t="s">
        <v>435</v>
      </c>
      <c r="E107" s="237">
        <v>45</v>
      </c>
      <c r="F107" s="238"/>
      <c r="G107" s="239">
        <f>ROUND(E107*F107,2)</f>
        <v>0</v>
      </c>
      <c r="H107" s="238"/>
      <c r="I107" s="239">
        <f>ROUND(E107*H107,2)</f>
        <v>0</v>
      </c>
      <c r="J107" s="238"/>
      <c r="K107" s="239">
        <f>ROUND(E107*J107,2)</f>
        <v>0</v>
      </c>
      <c r="L107" s="239">
        <v>21</v>
      </c>
      <c r="M107" s="239">
        <f>G107*(1+L107/100)</f>
        <v>0</v>
      </c>
      <c r="N107" s="237">
        <v>2E-3</v>
      </c>
      <c r="O107" s="237">
        <f>ROUND(E107*N107,2)</f>
        <v>0.09</v>
      </c>
      <c r="P107" s="237">
        <v>0</v>
      </c>
      <c r="Q107" s="237">
        <f>ROUND(E107*P107,2)</f>
        <v>0</v>
      </c>
      <c r="R107" s="239" t="s">
        <v>499</v>
      </c>
      <c r="S107" s="239" t="s">
        <v>477</v>
      </c>
      <c r="T107" s="240" t="s">
        <v>250</v>
      </c>
      <c r="U107" s="220">
        <v>0</v>
      </c>
      <c r="V107" s="220">
        <f>ROUND(E107*U107,2)</f>
        <v>0</v>
      </c>
      <c r="W107" s="220"/>
      <c r="X107" s="220" t="s">
        <v>500</v>
      </c>
      <c r="Y107" s="220" t="s">
        <v>185</v>
      </c>
      <c r="Z107" s="210"/>
      <c r="AA107" s="210"/>
      <c r="AB107" s="210"/>
      <c r="AC107" s="210"/>
      <c r="AD107" s="210"/>
      <c r="AE107" s="210"/>
      <c r="AF107" s="210"/>
      <c r="AG107" s="210" t="s">
        <v>549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3">
      <c r="A108" s="217"/>
      <c r="B108" s="218"/>
      <c r="C108" s="249" t="s">
        <v>730</v>
      </c>
      <c r="D108" s="224"/>
      <c r="E108" s="225">
        <v>45</v>
      </c>
      <c r="F108" s="220"/>
      <c r="G108" s="220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192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3">
      <c r="A109" s="217"/>
      <c r="B109" s="218"/>
      <c r="C109" s="250"/>
      <c r="D109" s="243"/>
      <c r="E109" s="243"/>
      <c r="F109" s="243"/>
      <c r="G109" s="243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193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x14ac:dyDescent="0.3">
      <c r="A110" s="227" t="s">
        <v>177</v>
      </c>
      <c r="B110" s="228" t="s">
        <v>130</v>
      </c>
      <c r="C110" s="245" t="s">
        <v>131</v>
      </c>
      <c r="D110" s="229"/>
      <c r="E110" s="230"/>
      <c r="F110" s="231"/>
      <c r="G110" s="231">
        <f>SUMIF(AG111:AG122,"&lt;&gt;NOR",G111:G122)</f>
        <v>0</v>
      </c>
      <c r="H110" s="231"/>
      <c r="I110" s="231">
        <f>SUM(I111:I122)</f>
        <v>0</v>
      </c>
      <c r="J110" s="231"/>
      <c r="K110" s="231">
        <f>SUM(K111:K122)</f>
        <v>0</v>
      </c>
      <c r="L110" s="231"/>
      <c r="M110" s="231">
        <f>SUM(M111:M122)</f>
        <v>0</v>
      </c>
      <c r="N110" s="230"/>
      <c r="O110" s="230">
        <f>SUM(O111:O122)</f>
        <v>0</v>
      </c>
      <c r="P110" s="230"/>
      <c r="Q110" s="230">
        <f>SUM(Q111:Q122)</f>
        <v>0</v>
      </c>
      <c r="R110" s="231"/>
      <c r="S110" s="231"/>
      <c r="T110" s="232"/>
      <c r="U110" s="226"/>
      <c r="V110" s="226">
        <f>SUM(V111:V122)</f>
        <v>0</v>
      </c>
      <c r="W110" s="226"/>
      <c r="X110" s="226"/>
      <c r="Y110" s="226"/>
      <c r="AG110" t="s">
        <v>178</v>
      </c>
    </row>
    <row r="111" spans="1:60" outlineLevel="1" x14ac:dyDescent="0.3">
      <c r="A111" s="234">
        <v>38</v>
      </c>
      <c r="B111" s="235" t="s">
        <v>580</v>
      </c>
      <c r="C111" s="246" t="s">
        <v>581</v>
      </c>
      <c r="D111" s="236" t="s">
        <v>498</v>
      </c>
      <c r="E111" s="237">
        <v>1983.24</v>
      </c>
      <c r="F111" s="238"/>
      <c r="G111" s="239">
        <f>ROUND(E111*F111,2)</f>
        <v>0</v>
      </c>
      <c r="H111" s="238"/>
      <c r="I111" s="239">
        <f>ROUND(E111*H111,2)</f>
        <v>0</v>
      </c>
      <c r="J111" s="238"/>
      <c r="K111" s="239">
        <f>ROUND(E111*J111,2)</f>
        <v>0</v>
      </c>
      <c r="L111" s="239">
        <v>21</v>
      </c>
      <c r="M111" s="239">
        <f>G111*(1+L111/100)</f>
        <v>0</v>
      </c>
      <c r="N111" s="237">
        <v>0</v>
      </c>
      <c r="O111" s="237">
        <f>ROUND(E111*N111,2)</f>
        <v>0</v>
      </c>
      <c r="P111" s="237">
        <v>0</v>
      </c>
      <c r="Q111" s="237">
        <f>ROUND(E111*P111,2)</f>
        <v>0</v>
      </c>
      <c r="R111" s="239"/>
      <c r="S111" s="239" t="s">
        <v>426</v>
      </c>
      <c r="T111" s="240" t="s">
        <v>250</v>
      </c>
      <c r="U111" s="220">
        <v>0</v>
      </c>
      <c r="V111" s="220">
        <f>ROUND(E111*U111,2)</f>
        <v>0</v>
      </c>
      <c r="W111" s="220"/>
      <c r="X111" s="220" t="s">
        <v>500</v>
      </c>
      <c r="Y111" s="220" t="s">
        <v>185</v>
      </c>
      <c r="Z111" s="210"/>
      <c r="AA111" s="210"/>
      <c r="AB111" s="210"/>
      <c r="AC111" s="210"/>
      <c r="AD111" s="210"/>
      <c r="AE111" s="210"/>
      <c r="AF111" s="210"/>
      <c r="AG111" s="210" t="s">
        <v>501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3">
      <c r="A112" s="217"/>
      <c r="B112" s="218"/>
      <c r="C112" s="247" t="s">
        <v>583</v>
      </c>
      <c r="D112" s="241"/>
      <c r="E112" s="241"/>
      <c r="F112" s="241"/>
      <c r="G112" s="241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188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3">
      <c r="A113" s="217"/>
      <c r="B113" s="218"/>
      <c r="C113" s="256" t="s">
        <v>254</v>
      </c>
      <c r="D113" s="221"/>
      <c r="E113" s="222"/>
      <c r="F113" s="223"/>
      <c r="G113" s="223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188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3">
      <c r="A114" s="217"/>
      <c r="B114" s="218"/>
      <c r="C114" s="248" t="s">
        <v>584</v>
      </c>
      <c r="D114" s="242"/>
      <c r="E114" s="242"/>
      <c r="F114" s="242"/>
      <c r="G114" s="242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188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ht="21" outlineLevel="3" x14ac:dyDescent="0.3">
      <c r="A115" s="217"/>
      <c r="B115" s="218"/>
      <c r="C115" s="248" t="s">
        <v>585</v>
      </c>
      <c r="D115" s="242"/>
      <c r="E115" s="242"/>
      <c r="F115" s="242"/>
      <c r="G115" s="242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188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44" t="str">
        <f>C115</f>
        <v>1. veškeré poplatky provozovateli skládky, recyklační linky nebo jiného zařízení na zpracování nebo likvidaci odpadů související s převzetím, uložením, zpracováním nebo likvidaci odpadu.</v>
      </c>
      <c r="BB115" s="210"/>
      <c r="BC115" s="210"/>
      <c r="BD115" s="210"/>
      <c r="BE115" s="210"/>
      <c r="BF115" s="210"/>
      <c r="BG115" s="210"/>
      <c r="BH115" s="210"/>
    </row>
    <row r="116" spans="1:60" ht="21" outlineLevel="3" x14ac:dyDescent="0.3">
      <c r="A116" s="217"/>
      <c r="B116" s="218"/>
      <c r="C116" s="248" t="s">
        <v>586</v>
      </c>
      <c r="D116" s="242"/>
      <c r="E116" s="242"/>
      <c r="F116" s="242"/>
      <c r="G116" s="242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188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44" t="str">
        <f>C116</f>
        <v>2. náklady spojené s nakládáním, dopravou a vyložením odpadu z místa stavby na místo převzetí provozovatelem skládky, recyklační linky nebo jiného zařízení na zpracování nebo likvidaci odpadu.</v>
      </c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3">
      <c r="A117" s="217"/>
      <c r="B117" s="218"/>
      <c r="C117" s="256" t="s">
        <v>254</v>
      </c>
      <c r="D117" s="221"/>
      <c r="E117" s="222"/>
      <c r="F117" s="223"/>
      <c r="G117" s="223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10"/>
      <c r="AA117" s="210"/>
      <c r="AB117" s="210"/>
      <c r="AC117" s="210"/>
      <c r="AD117" s="210"/>
      <c r="AE117" s="210"/>
      <c r="AF117" s="210"/>
      <c r="AG117" s="210" t="s">
        <v>188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3">
      <c r="A118" s="217"/>
      <c r="B118" s="218"/>
      <c r="C118" s="248" t="s">
        <v>587</v>
      </c>
      <c r="D118" s="242"/>
      <c r="E118" s="242"/>
      <c r="F118" s="242"/>
      <c r="G118" s="242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188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3">
      <c r="A119" s="217"/>
      <c r="B119" s="218"/>
      <c r="C119" s="248" t="s">
        <v>588</v>
      </c>
      <c r="D119" s="242"/>
      <c r="E119" s="242"/>
      <c r="F119" s="242"/>
      <c r="G119" s="242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188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44" t="str">
        <f>C119</f>
        <v>1.Tunou se rozumí hmotnost odpadu vytříděného v souladu se zákonem č. 541/2020 Sb. O odpadech v platném znění.</v>
      </c>
      <c r="BB119" s="210"/>
      <c r="BC119" s="210"/>
      <c r="BD119" s="210"/>
      <c r="BE119" s="210"/>
      <c r="BF119" s="210"/>
      <c r="BG119" s="210"/>
      <c r="BH119" s="210"/>
    </row>
    <row r="120" spans="1:60" ht="21" outlineLevel="3" x14ac:dyDescent="0.3">
      <c r="A120" s="217"/>
      <c r="B120" s="218"/>
      <c r="C120" s="248" t="s">
        <v>589</v>
      </c>
      <c r="D120" s="242"/>
      <c r="E120" s="242"/>
      <c r="F120" s="242"/>
      <c r="G120" s="242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188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44" t="str">
        <f>C120</f>
        <v>2. Hmotnost zeminy s kamením a štěrku  je uvažovaná v hodnotě 1,8t/m3, ostatní hmotnosti suti jsou uváděny dle z údajů ve sloupci "suť - celkem" uvedených u jednotlvých položek konkrétních odpadových materiálů.</v>
      </c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3">
      <c r="A121" s="217"/>
      <c r="B121" s="218"/>
      <c r="C121" s="249" t="s">
        <v>731</v>
      </c>
      <c r="D121" s="224"/>
      <c r="E121" s="225">
        <v>1983.24</v>
      </c>
      <c r="F121" s="220"/>
      <c r="G121" s="220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192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3">
      <c r="A122" s="217"/>
      <c r="B122" s="218"/>
      <c r="C122" s="250"/>
      <c r="D122" s="243"/>
      <c r="E122" s="243"/>
      <c r="F122" s="243"/>
      <c r="G122" s="243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193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x14ac:dyDescent="0.3">
      <c r="A123" s="227" t="s">
        <v>177</v>
      </c>
      <c r="B123" s="228" t="s">
        <v>132</v>
      </c>
      <c r="C123" s="245" t="s">
        <v>133</v>
      </c>
      <c r="D123" s="229"/>
      <c r="E123" s="230"/>
      <c r="F123" s="231"/>
      <c r="G123" s="231">
        <f>SUMIF(AG124:AG126,"&lt;&gt;NOR",G124:G126)</f>
        <v>0</v>
      </c>
      <c r="H123" s="231"/>
      <c r="I123" s="231">
        <f>SUM(I124:I126)</f>
        <v>0</v>
      </c>
      <c r="J123" s="231"/>
      <c r="K123" s="231">
        <f>SUM(K124:K126)</f>
        <v>0</v>
      </c>
      <c r="L123" s="231"/>
      <c r="M123" s="231">
        <f>SUM(M124:M126)</f>
        <v>0</v>
      </c>
      <c r="N123" s="230"/>
      <c r="O123" s="230">
        <f>SUM(O124:O126)</f>
        <v>0</v>
      </c>
      <c r="P123" s="230"/>
      <c r="Q123" s="230">
        <f>SUM(Q124:Q126)</f>
        <v>0</v>
      </c>
      <c r="R123" s="231"/>
      <c r="S123" s="231"/>
      <c r="T123" s="232"/>
      <c r="U123" s="226"/>
      <c r="V123" s="226">
        <f>SUM(V124:V126)</f>
        <v>0</v>
      </c>
      <c r="W123" s="226"/>
      <c r="X123" s="226"/>
      <c r="Y123" s="226"/>
      <c r="AG123" t="s">
        <v>178</v>
      </c>
    </row>
    <row r="124" spans="1:60" outlineLevel="1" x14ac:dyDescent="0.3">
      <c r="A124" s="234">
        <v>39</v>
      </c>
      <c r="B124" s="235" t="s">
        <v>591</v>
      </c>
      <c r="C124" s="246" t="s">
        <v>592</v>
      </c>
      <c r="D124" s="236" t="s">
        <v>498</v>
      </c>
      <c r="E124" s="237">
        <v>2040.3498999999999</v>
      </c>
      <c r="F124" s="238"/>
      <c r="G124" s="239">
        <f>ROUND(E124*F124,2)</f>
        <v>0</v>
      </c>
      <c r="H124" s="238"/>
      <c r="I124" s="239">
        <f>ROUND(E124*H124,2)</f>
        <v>0</v>
      </c>
      <c r="J124" s="238"/>
      <c r="K124" s="239">
        <f>ROUND(E124*J124,2)</f>
        <v>0</v>
      </c>
      <c r="L124" s="239">
        <v>21</v>
      </c>
      <c r="M124" s="239">
        <f>G124*(1+L124/100)</f>
        <v>0</v>
      </c>
      <c r="N124" s="237">
        <v>0</v>
      </c>
      <c r="O124" s="237">
        <f>ROUND(E124*N124,2)</f>
        <v>0</v>
      </c>
      <c r="P124" s="237">
        <v>0</v>
      </c>
      <c r="Q124" s="237">
        <f>ROUND(E124*P124,2)</f>
        <v>0</v>
      </c>
      <c r="R124" s="239"/>
      <c r="S124" s="239" t="s">
        <v>477</v>
      </c>
      <c r="T124" s="240" t="s">
        <v>250</v>
      </c>
      <c r="U124" s="220">
        <v>0</v>
      </c>
      <c r="V124" s="220">
        <f>ROUND(E124*U124,2)</f>
        <v>0</v>
      </c>
      <c r="W124" s="220"/>
      <c r="X124" s="220" t="s">
        <v>593</v>
      </c>
      <c r="Y124" s="220" t="s">
        <v>185</v>
      </c>
      <c r="Z124" s="210"/>
      <c r="AA124" s="210"/>
      <c r="AB124" s="210"/>
      <c r="AC124" s="210"/>
      <c r="AD124" s="210"/>
      <c r="AE124" s="210"/>
      <c r="AF124" s="210"/>
      <c r="AG124" s="210" t="s">
        <v>594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3">
      <c r="A125" s="217"/>
      <c r="B125" s="218"/>
      <c r="C125" s="247" t="s">
        <v>595</v>
      </c>
      <c r="D125" s="241"/>
      <c r="E125" s="241"/>
      <c r="F125" s="241"/>
      <c r="G125" s="241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188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3">
      <c r="A126" s="217"/>
      <c r="B126" s="218"/>
      <c r="C126" s="250"/>
      <c r="D126" s="243"/>
      <c r="E126" s="243"/>
      <c r="F126" s="243"/>
      <c r="G126" s="243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193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x14ac:dyDescent="0.3">
      <c r="A127" s="3"/>
      <c r="B127" s="4"/>
      <c r="C127" s="251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AE127">
        <v>12</v>
      </c>
      <c r="AF127">
        <v>21</v>
      </c>
      <c r="AG127" t="s">
        <v>163</v>
      </c>
    </row>
    <row r="128" spans="1:60" x14ac:dyDescent="0.3">
      <c r="A128" s="213"/>
      <c r="B128" s="214" t="s">
        <v>29</v>
      </c>
      <c r="C128" s="252"/>
      <c r="D128" s="215"/>
      <c r="E128" s="216"/>
      <c r="F128" s="216"/>
      <c r="G128" s="233">
        <f>G8+G37+G41+G49+G110+G123</f>
        <v>0</v>
      </c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AE128">
        <f>SUMIF(L7:L126,AE127,G7:G126)</f>
        <v>0</v>
      </c>
      <c r="AF128">
        <f>SUMIF(L7:L126,AF127,G7:G126)</f>
        <v>0</v>
      </c>
      <c r="AG128" t="s">
        <v>472</v>
      </c>
    </row>
    <row r="129" spans="3:33" x14ac:dyDescent="0.3">
      <c r="C129" s="253"/>
      <c r="D129" s="10"/>
      <c r="AG129" t="s">
        <v>474</v>
      </c>
    </row>
    <row r="130" spans="3:33" x14ac:dyDescent="0.3">
      <c r="D130" s="10"/>
    </row>
    <row r="131" spans="3:33" x14ac:dyDescent="0.3">
      <c r="D131" s="10"/>
    </row>
    <row r="132" spans="3:33" x14ac:dyDescent="0.3">
      <c r="D132" s="10"/>
    </row>
    <row r="133" spans="3:33" x14ac:dyDescent="0.3">
      <c r="D133" s="10"/>
    </row>
    <row r="134" spans="3:33" x14ac:dyDescent="0.3">
      <c r="D134" s="10"/>
    </row>
    <row r="135" spans="3:33" x14ac:dyDescent="0.3">
      <c r="D135" s="10"/>
    </row>
    <row r="136" spans="3:33" x14ac:dyDescent="0.3">
      <c r="D136" s="10"/>
    </row>
    <row r="137" spans="3:33" x14ac:dyDescent="0.3">
      <c r="D137" s="10"/>
    </row>
    <row r="138" spans="3:33" x14ac:dyDescent="0.3">
      <c r="D138" s="10"/>
    </row>
    <row r="139" spans="3:33" x14ac:dyDescent="0.3">
      <c r="D139" s="10"/>
    </row>
    <row r="140" spans="3:33" x14ac:dyDescent="0.3">
      <c r="D140" s="10"/>
    </row>
    <row r="141" spans="3:33" x14ac:dyDescent="0.3">
      <c r="D141" s="10"/>
    </row>
    <row r="142" spans="3:33" x14ac:dyDescent="0.3">
      <c r="D142" s="10"/>
    </row>
    <row r="143" spans="3:33" x14ac:dyDescent="0.3">
      <c r="D143" s="10"/>
    </row>
    <row r="144" spans="3:33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4BBZWXaCOWihc3SPPH4+uwQgeV7UYNpjmpluwqYUZ0QJoQGyUmxmGqwlfS+RDm6epBJG/DIlmRbU52Tk3NljWg==" saltValue="gJakP6AW/I3RWzdV0dZLFg==" spinCount="100000" sheet="1" formatRows="0"/>
  <mergeCells count="55">
    <mergeCell ref="C126:G126"/>
    <mergeCell ref="C116:G116"/>
    <mergeCell ref="C118:G118"/>
    <mergeCell ref="C119:G119"/>
    <mergeCell ref="C120:G120"/>
    <mergeCell ref="C122:G122"/>
    <mergeCell ref="C125:G125"/>
    <mergeCell ref="C104:G104"/>
    <mergeCell ref="C106:G106"/>
    <mergeCell ref="C109:G109"/>
    <mergeCell ref="C112:G112"/>
    <mergeCell ref="C114:G114"/>
    <mergeCell ref="C115:G115"/>
    <mergeCell ref="C91:G91"/>
    <mergeCell ref="C93:G93"/>
    <mergeCell ref="C95:G95"/>
    <mergeCell ref="C98:G98"/>
    <mergeCell ref="C100:G100"/>
    <mergeCell ref="C102:G102"/>
    <mergeCell ref="C79:G79"/>
    <mergeCell ref="C81:G81"/>
    <mergeCell ref="C83:G83"/>
    <mergeCell ref="C85:G85"/>
    <mergeCell ref="C87:G87"/>
    <mergeCell ref="C89:G89"/>
    <mergeCell ref="C69:G69"/>
    <mergeCell ref="C72:G72"/>
    <mergeCell ref="C74:G74"/>
    <mergeCell ref="C75:G75"/>
    <mergeCell ref="C76:G76"/>
    <mergeCell ref="C77:G77"/>
    <mergeCell ref="C54:G54"/>
    <mergeCell ref="C57:G57"/>
    <mergeCell ref="C60:G60"/>
    <mergeCell ref="C63:G63"/>
    <mergeCell ref="C65:G65"/>
    <mergeCell ref="C67:G67"/>
    <mergeCell ref="C36:G36"/>
    <mergeCell ref="C40:G40"/>
    <mergeCell ref="C44:G44"/>
    <mergeCell ref="C46:G46"/>
    <mergeCell ref="C48:G48"/>
    <mergeCell ref="C52:G52"/>
    <mergeCell ref="C17:G17"/>
    <mergeCell ref="C20:G20"/>
    <mergeCell ref="C23:G23"/>
    <mergeCell ref="C26:G26"/>
    <mergeCell ref="C29:G29"/>
    <mergeCell ref="C32:G32"/>
    <mergeCell ref="A1:G1"/>
    <mergeCell ref="C2:G2"/>
    <mergeCell ref="C3:G3"/>
    <mergeCell ref="C4:G4"/>
    <mergeCell ref="C11:G11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2F6E5-AF82-444C-AF34-55DAA20E57D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61</v>
      </c>
      <c r="C3" s="199" t="s">
        <v>62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65</v>
      </c>
      <c r="C4" s="202" t="s">
        <v>66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SUMIF(AG9:AG24,"&lt;&gt;NOR",G9:G24)</f>
        <v>0</v>
      </c>
      <c r="H8" s="231"/>
      <c r="I8" s="231">
        <f>SUM(I9:I24)</f>
        <v>0</v>
      </c>
      <c r="J8" s="231"/>
      <c r="K8" s="231">
        <f>SUM(K9:K24)</f>
        <v>0</v>
      </c>
      <c r="L8" s="231"/>
      <c r="M8" s="231">
        <f>SUM(M9:M24)</f>
        <v>0</v>
      </c>
      <c r="N8" s="230"/>
      <c r="O8" s="230">
        <f>SUM(O9:O24)</f>
        <v>352.37</v>
      </c>
      <c r="P8" s="230"/>
      <c r="Q8" s="230">
        <f>SUM(Q9:Q24)</f>
        <v>0</v>
      </c>
      <c r="R8" s="231"/>
      <c r="S8" s="231"/>
      <c r="T8" s="232"/>
      <c r="U8" s="226"/>
      <c r="V8" s="226">
        <f>SUM(V9:V24)</f>
        <v>0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475</v>
      </c>
      <c r="C9" s="246" t="s">
        <v>476</v>
      </c>
      <c r="D9" s="236" t="s">
        <v>249</v>
      </c>
      <c r="E9" s="237">
        <v>199.68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477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478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479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49" t="s">
        <v>732</v>
      </c>
      <c r="D10" s="224"/>
      <c r="E10" s="225">
        <v>199.68</v>
      </c>
      <c r="F10" s="220"/>
      <c r="G10" s="220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192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3">
      <c r="A11" s="217"/>
      <c r="B11" s="218"/>
      <c r="C11" s="250"/>
      <c r="D11" s="243"/>
      <c r="E11" s="243"/>
      <c r="F11" s="243"/>
      <c r="G11" s="243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3">
      <c r="A12" s="234">
        <v>2</v>
      </c>
      <c r="B12" s="235" t="s">
        <v>486</v>
      </c>
      <c r="C12" s="246" t="s">
        <v>487</v>
      </c>
      <c r="D12" s="236" t="s">
        <v>249</v>
      </c>
      <c r="E12" s="237">
        <v>200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7">
        <v>0</v>
      </c>
      <c r="O12" s="237">
        <f>ROUND(E12*N12,2)</f>
        <v>0</v>
      </c>
      <c r="P12" s="237">
        <v>0</v>
      </c>
      <c r="Q12" s="237">
        <f>ROUND(E12*P12,2)</f>
        <v>0</v>
      </c>
      <c r="R12" s="239"/>
      <c r="S12" s="239" t="s">
        <v>477</v>
      </c>
      <c r="T12" s="240" t="s">
        <v>250</v>
      </c>
      <c r="U12" s="220">
        <v>0</v>
      </c>
      <c r="V12" s="220">
        <f>ROUND(E12*U12,2)</f>
        <v>0</v>
      </c>
      <c r="W12" s="220"/>
      <c r="X12" s="220" t="s">
        <v>478</v>
      </c>
      <c r="Y12" s="220" t="s">
        <v>185</v>
      </c>
      <c r="Z12" s="210"/>
      <c r="AA12" s="210"/>
      <c r="AB12" s="210"/>
      <c r="AC12" s="210"/>
      <c r="AD12" s="210"/>
      <c r="AE12" s="210"/>
      <c r="AF12" s="210"/>
      <c r="AG12" s="210" t="s">
        <v>479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3">
      <c r="A13" s="217"/>
      <c r="B13" s="218"/>
      <c r="C13" s="249" t="s">
        <v>733</v>
      </c>
      <c r="D13" s="224"/>
      <c r="E13" s="225">
        <v>200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192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0"/>
      <c r="D14" s="243"/>
      <c r="E14" s="243"/>
      <c r="F14" s="243"/>
      <c r="G14" s="243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3">
      <c r="A15" s="234">
        <v>3</v>
      </c>
      <c r="B15" s="235" t="s">
        <v>490</v>
      </c>
      <c r="C15" s="246" t="s">
        <v>491</v>
      </c>
      <c r="D15" s="236" t="s">
        <v>249</v>
      </c>
      <c r="E15" s="237">
        <v>154.44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477</v>
      </c>
      <c r="T15" s="240" t="s">
        <v>250</v>
      </c>
      <c r="U15" s="220">
        <v>0</v>
      </c>
      <c r="V15" s="220">
        <f>ROUND(E15*U15,2)</f>
        <v>0</v>
      </c>
      <c r="W15" s="220"/>
      <c r="X15" s="220" t="s">
        <v>478</v>
      </c>
      <c r="Y15" s="220" t="s">
        <v>185</v>
      </c>
      <c r="Z15" s="210"/>
      <c r="AA15" s="210"/>
      <c r="AB15" s="210"/>
      <c r="AC15" s="210"/>
      <c r="AD15" s="210"/>
      <c r="AE15" s="210"/>
      <c r="AF15" s="210"/>
      <c r="AG15" s="210" t="s">
        <v>488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49" t="s">
        <v>734</v>
      </c>
      <c r="D16" s="224"/>
      <c r="E16" s="225">
        <v>154.44</v>
      </c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3">
      <c r="A17" s="217"/>
      <c r="B17" s="218"/>
      <c r="C17" s="250"/>
      <c r="D17" s="243"/>
      <c r="E17" s="243"/>
      <c r="F17" s="243"/>
      <c r="G17" s="243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3">
      <c r="A18" s="234">
        <v>4</v>
      </c>
      <c r="B18" s="235" t="s">
        <v>493</v>
      </c>
      <c r="C18" s="246" t="s">
        <v>494</v>
      </c>
      <c r="D18" s="236" t="s">
        <v>249</v>
      </c>
      <c r="E18" s="237">
        <v>56.16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9"/>
      <c r="S18" s="239" t="s">
        <v>477</v>
      </c>
      <c r="T18" s="240" t="s">
        <v>250</v>
      </c>
      <c r="U18" s="220">
        <v>0</v>
      </c>
      <c r="V18" s="220">
        <f>ROUND(E18*U18,2)</f>
        <v>0</v>
      </c>
      <c r="W18" s="220"/>
      <c r="X18" s="220" t="s">
        <v>478</v>
      </c>
      <c r="Y18" s="220" t="s">
        <v>185</v>
      </c>
      <c r="Z18" s="210"/>
      <c r="AA18" s="210"/>
      <c r="AB18" s="210"/>
      <c r="AC18" s="210"/>
      <c r="AD18" s="210"/>
      <c r="AE18" s="210"/>
      <c r="AF18" s="210"/>
      <c r="AG18" s="210" t="s">
        <v>488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9" t="s">
        <v>735</v>
      </c>
      <c r="D19" s="224"/>
      <c r="E19" s="225">
        <v>56.16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0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5</v>
      </c>
      <c r="B21" s="235" t="s">
        <v>496</v>
      </c>
      <c r="C21" s="246" t="s">
        <v>497</v>
      </c>
      <c r="D21" s="236" t="s">
        <v>498</v>
      </c>
      <c r="E21" s="237">
        <v>352.37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1</v>
      </c>
      <c r="O21" s="237">
        <f>ROUND(E21*N21,2)</f>
        <v>352.37</v>
      </c>
      <c r="P21" s="237">
        <v>0</v>
      </c>
      <c r="Q21" s="237">
        <f>ROUND(E21*P21,2)</f>
        <v>0</v>
      </c>
      <c r="R21" s="239" t="s">
        <v>499</v>
      </c>
      <c r="S21" s="239" t="s">
        <v>477</v>
      </c>
      <c r="T21" s="240" t="s">
        <v>250</v>
      </c>
      <c r="U21" s="220">
        <v>0</v>
      </c>
      <c r="V21" s="220">
        <f>ROUND(E21*U21,2)</f>
        <v>0</v>
      </c>
      <c r="W21" s="220"/>
      <c r="X21" s="220" t="s">
        <v>500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501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49" t="s">
        <v>736</v>
      </c>
      <c r="D22" s="224"/>
      <c r="E22" s="225">
        <v>93.52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3">
      <c r="A23" s="217"/>
      <c r="B23" s="218"/>
      <c r="C23" s="249" t="s">
        <v>737</v>
      </c>
      <c r="D23" s="224"/>
      <c r="E23" s="225">
        <v>258.85000000000002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3">
      <c r="A24" s="217"/>
      <c r="B24" s="218"/>
      <c r="C24" s="250"/>
      <c r="D24" s="243"/>
      <c r="E24" s="243"/>
      <c r="F24" s="243"/>
      <c r="G24" s="243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x14ac:dyDescent="0.3">
      <c r="A25" s="227" t="s">
        <v>177</v>
      </c>
      <c r="B25" s="228" t="s">
        <v>117</v>
      </c>
      <c r="C25" s="245" t="s">
        <v>118</v>
      </c>
      <c r="D25" s="229"/>
      <c r="E25" s="230"/>
      <c r="F25" s="231"/>
      <c r="G25" s="231">
        <f>SUMIF(AG26:AG28,"&lt;&gt;NOR",G26:G28)</f>
        <v>0</v>
      </c>
      <c r="H25" s="231"/>
      <c r="I25" s="231">
        <f>SUM(I26:I28)</f>
        <v>0</v>
      </c>
      <c r="J25" s="231"/>
      <c r="K25" s="231">
        <f>SUM(K26:K28)</f>
        <v>0</v>
      </c>
      <c r="L25" s="231"/>
      <c r="M25" s="231">
        <f>SUM(M26:M28)</f>
        <v>0</v>
      </c>
      <c r="N25" s="230"/>
      <c r="O25" s="230">
        <f>SUM(O26:O28)</f>
        <v>23.84</v>
      </c>
      <c r="P25" s="230"/>
      <c r="Q25" s="230">
        <f>SUM(Q26:Q28)</f>
        <v>0</v>
      </c>
      <c r="R25" s="231"/>
      <c r="S25" s="231"/>
      <c r="T25" s="232"/>
      <c r="U25" s="226"/>
      <c r="V25" s="226">
        <f>SUM(V26:V28)</f>
        <v>0</v>
      </c>
      <c r="W25" s="226"/>
      <c r="X25" s="226"/>
      <c r="Y25" s="226"/>
      <c r="AG25" t="s">
        <v>178</v>
      </c>
    </row>
    <row r="26" spans="1:60" outlineLevel="1" x14ac:dyDescent="0.3">
      <c r="A26" s="234">
        <v>6</v>
      </c>
      <c r="B26" s="235" t="s">
        <v>504</v>
      </c>
      <c r="C26" s="246" t="s">
        <v>505</v>
      </c>
      <c r="D26" s="236" t="s">
        <v>249</v>
      </c>
      <c r="E26" s="237">
        <v>21.06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7">
        <v>1.1322000000000001</v>
      </c>
      <c r="O26" s="237">
        <f>ROUND(E26*N26,2)</f>
        <v>23.84</v>
      </c>
      <c r="P26" s="237">
        <v>0</v>
      </c>
      <c r="Q26" s="237">
        <f>ROUND(E26*P26,2)</f>
        <v>0</v>
      </c>
      <c r="R26" s="239"/>
      <c r="S26" s="239" t="s">
        <v>477</v>
      </c>
      <c r="T26" s="240" t="s">
        <v>250</v>
      </c>
      <c r="U26" s="220">
        <v>0</v>
      </c>
      <c r="V26" s="220">
        <f>ROUND(E26*U26,2)</f>
        <v>0</v>
      </c>
      <c r="W26" s="220"/>
      <c r="X26" s="220" t="s">
        <v>478</v>
      </c>
      <c r="Y26" s="220" t="s">
        <v>185</v>
      </c>
      <c r="Z26" s="210"/>
      <c r="AA26" s="210"/>
      <c r="AB26" s="210"/>
      <c r="AC26" s="210"/>
      <c r="AD26" s="210"/>
      <c r="AE26" s="210"/>
      <c r="AF26" s="210"/>
      <c r="AG26" s="210" t="s">
        <v>488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3">
      <c r="A27" s="217"/>
      <c r="B27" s="218"/>
      <c r="C27" s="249" t="s">
        <v>738</v>
      </c>
      <c r="D27" s="224"/>
      <c r="E27" s="225">
        <v>21.06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192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50"/>
      <c r="D28" s="243"/>
      <c r="E28" s="243"/>
      <c r="F28" s="243"/>
      <c r="G28" s="243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3">
      <c r="A29" s="227" t="s">
        <v>177</v>
      </c>
      <c r="B29" s="228" t="s">
        <v>124</v>
      </c>
      <c r="C29" s="245" t="s">
        <v>125</v>
      </c>
      <c r="D29" s="229"/>
      <c r="E29" s="230"/>
      <c r="F29" s="231"/>
      <c r="G29" s="231">
        <f>SUMIF(AG30:AG37,"&lt;&gt;NOR",G30:G37)</f>
        <v>0</v>
      </c>
      <c r="H29" s="231"/>
      <c r="I29" s="231">
        <f>SUM(I30:I37)</f>
        <v>0</v>
      </c>
      <c r="J29" s="231"/>
      <c r="K29" s="231">
        <f>SUM(K30:K37)</f>
        <v>0</v>
      </c>
      <c r="L29" s="231"/>
      <c r="M29" s="231">
        <f>SUM(M30:M37)</f>
        <v>0</v>
      </c>
      <c r="N29" s="230"/>
      <c r="O29" s="230">
        <f>SUM(O30:O37)</f>
        <v>1.73</v>
      </c>
      <c r="P29" s="230"/>
      <c r="Q29" s="230">
        <f>SUM(Q30:Q37)</f>
        <v>0</v>
      </c>
      <c r="R29" s="231"/>
      <c r="S29" s="231"/>
      <c r="T29" s="232"/>
      <c r="U29" s="226"/>
      <c r="V29" s="226">
        <f>SUM(V30:V37)</f>
        <v>0</v>
      </c>
      <c r="W29" s="226"/>
      <c r="X29" s="226"/>
      <c r="Y29" s="226"/>
      <c r="AG29" t="s">
        <v>178</v>
      </c>
    </row>
    <row r="30" spans="1:60" outlineLevel="1" x14ac:dyDescent="0.3">
      <c r="A30" s="234">
        <v>7</v>
      </c>
      <c r="B30" s="235" t="s">
        <v>639</v>
      </c>
      <c r="C30" s="246" t="s">
        <v>739</v>
      </c>
      <c r="D30" s="236" t="s">
        <v>327</v>
      </c>
      <c r="E30" s="237">
        <v>156</v>
      </c>
      <c r="F30" s="238"/>
      <c r="G30" s="239">
        <f>ROUND(E30*F30,2)</f>
        <v>0</v>
      </c>
      <c r="H30" s="238"/>
      <c r="I30" s="239">
        <f>ROUND(E30*H30,2)</f>
        <v>0</v>
      </c>
      <c r="J30" s="238"/>
      <c r="K30" s="239">
        <f>ROUND(E30*J30,2)</f>
        <v>0</v>
      </c>
      <c r="L30" s="239">
        <v>21</v>
      </c>
      <c r="M30" s="239">
        <f>G30*(1+L30/100)</f>
        <v>0</v>
      </c>
      <c r="N30" s="237">
        <v>0</v>
      </c>
      <c r="O30" s="237">
        <f>ROUND(E30*N30,2)</f>
        <v>0</v>
      </c>
      <c r="P30" s="237">
        <v>0</v>
      </c>
      <c r="Q30" s="237">
        <f>ROUND(E30*P30,2)</f>
        <v>0</v>
      </c>
      <c r="R30" s="239"/>
      <c r="S30" s="239" t="s">
        <v>477</v>
      </c>
      <c r="T30" s="240" t="s">
        <v>250</v>
      </c>
      <c r="U30" s="220">
        <v>0</v>
      </c>
      <c r="V30" s="220">
        <f>ROUND(E30*U30,2)</f>
        <v>0</v>
      </c>
      <c r="W30" s="220"/>
      <c r="X30" s="220" t="s">
        <v>478</v>
      </c>
      <c r="Y30" s="220" t="s">
        <v>185</v>
      </c>
      <c r="Z30" s="210"/>
      <c r="AA30" s="210"/>
      <c r="AB30" s="210"/>
      <c r="AC30" s="210"/>
      <c r="AD30" s="210"/>
      <c r="AE30" s="210"/>
      <c r="AF30" s="210"/>
      <c r="AG30" s="210" t="s">
        <v>479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3">
      <c r="A31" s="217"/>
      <c r="B31" s="218"/>
      <c r="C31" s="255"/>
      <c r="D31" s="254"/>
      <c r="E31" s="254"/>
      <c r="F31" s="254"/>
      <c r="G31" s="254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193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3">
      <c r="A32" s="234">
        <v>8</v>
      </c>
      <c r="B32" s="235" t="s">
        <v>740</v>
      </c>
      <c r="C32" s="246" t="s">
        <v>741</v>
      </c>
      <c r="D32" s="236" t="s">
        <v>435</v>
      </c>
      <c r="E32" s="237">
        <v>26</v>
      </c>
      <c r="F32" s="238"/>
      <c r="G32" s="239">
        <f>ROUND(E32*F32,2)</f>
        <v>0</v>
      </c>
      <c r="H32" s="238"/>
      <c r="I32" s="239">
        <f>ROUND(E32*H32,2)</f>
        <v>0</v>
      </c>
      <c r="J32" s="238"/>
      <c r="K32" s="239">
        <f>ROUND(E32*J32,2)</f>
        <v>0</v>
      </c>
      <c r="L32" s="239">
        <v>21</v>
      </c>
      <c r="M32" s="239">
        <f>G32*(1+L32/100)</f>
        <v>0</v>
      </c>
      <c r="N32" s="237">
        <v>4.1099999999999998E-2</v>
      </c>
      <c r="O32" s="237">
        <f>ROUND(E32*N32,2)</f>
        <v>1.07</v>
      </c>
      <c r="P32" s="237">
        <v>0</v>
      </c>
      <c r="Q32" s="237">
        <f>ROUND(E32*P32,2)</f>
        <v>0</v>
      </c>
      <c r="R32" s="239"/>
      <c r="S32" s="239" t="s">
        <v>477</v>
      </c>
      <c r="T32" s="240" t="s">
        <v>250</v>
      </c>
      <c r="U32" s="220">
        <v>0</v>
      </c>
      <c r="V32" s="220">
        <f>ROUND(E32*U32,2)</f>
        <v>0</v>
      </c>
      <c r="W32" s="220"/>
      <c r="X32" s="220" t="s">
        <v>184</v>
      </c>
      <c r="Y32" s="220" t="s">
        <v>185</v>
      </c>
      <c r="Z32" s="210"/>
      <c r="AA32" s="210"/>
      <c r="AB32" s="210"/>
      <c r="AC32" s="210"/>
      <c r="AD32" s="210"/>
      <c r="AE32" s="210"/>
      <c r="AF32" s="210"/>
      <c r="AG32" s="210" t="s">
        <v>703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3">
      <c r="A33" s="217"/>
      <c r="B33" s="218"/>
      <c r="C33" s="255"/>
      <c r="D33" s="254"/>
      <c r="E33" s="254"/>
      <c r="F33" s="254"/>
      <c r="G33" s="254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193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3">
      <c r="A34" s="234">
        <v>9</v>
      </c>
      <c r="B34" s="235" t="s">
        <v>663</v>
      </c>
      <c r="C34" s="246" t="s">
        <v>664</v>
      </c>
      <c r="D34" s="236" t="s">
        <v>435</v>
      </c>
      <c r="E34" s="237">
        <v>59</v>
      </c>
      <c r="F34" s="238"/>
      <c r="G34" s="239">
        <f>ROUND(E34*F34,2)</f>
        <v>0</v>
      </c>
      <c r="H34" s="238"/>
      <c r="I34" s="239">
        <f>ROUND(E34*H34,2)</f>
        <v>0</v>
      </c>
      <c r="J34" s="238"/>
      <c r="K34" s="239">
        <f>ROUND(E34*J34,2)</f>
        <v>0</v>
      </c>
      <c r="L34" s="239">
        <v>21</v>
      </c>
      <c r="M34" s="239">
        <f>G34*(1+L34/100)</f>
        <v>0</v>
      </c>
      <c r="N34" s="237">
        <v>1.0800000000000001E-2</v>
      </c>
      <c r="O34" s="237">
        <f>ROUND(E34*N34,2)</f>
        <v>0.64</v>
      </c>
      <c r="P34" s="237">
        <v>0</v>
      </c>
      <c r="Q34" s="237">
        <f>ROUND(E34*P34,2)</f>
        <v>0</v>
      </c>
      <c r="R34" s="239" t="s">
        <v>499</v>
      </c>
      <c r="S34" s="239" t="s">
        <v>477</v>
      </c>
      <c r="T34" s="240" t="s">
        <v>250</v>
      </c>
      <c r="U34" s="220">
        <v>0</v>
      </c>
      <c r="V34" s="220">
        <f>ROUND(E34*U34,2)</f>
        <v>0</v>
      </c>
      <c r="W34" s="220"/>
      <c r="X34" s="220" t="s">
        <v>500</v>
      </c>
      <c r="Y34" s="220" t="s">
        <v>185</v>
      </c>
      <c r="Z34" s="210"/>
      <c r="AA34" s="210"/>
      <c r="AB34" s="210"/>
      <c r="AC34" s="210"/>
      <c r="AD34" s="210"/>
      <c r="AE34" s="210"/>
      <c r="AF34" s="210"/>
      <c r="AG34" s="210" t="s">
        <v>501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3">
      <c r="A35" s="217"/>
      <c r="B35" s="218"/>
      <c r="C35" s="255"/>
      <c r="D35" s="254"/>
      <c r="E35" s="254"/>
      <c r="F35" s="254"/>
      <c r="G35" s="254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3">
      <c r="A36" s="234">
        <v>10</v>
      </c>
      <c r="B36" s="235" t="s">
        <v>742</v>
      </c>
      <c r="C36" s="246" t="s">
        <v>743</v>
      </c>
      <c r="D36" s="236" t="s">
        <v>435</v>
      </c>
      <c r="E36" s="237">
        <v>26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21</v>
      </c>
      <c r="M36" s="239">
        <f>G36*(1+L36/100)</f>
        <v>0</v>
      </c>
      <c r="N36" s="237">
        <v>8.0000000000000004E-4</v>
      </c>
      <c r="O36" s="237">
        <f>ROUND(E36*N36,2)</f>
        <v>0.02</v>
      </c>
      <c r="P36" s="237">
        <v>0</v>
      </c>
      <c r="Q36" s="237">
        <f>ROUND(E36*P36,2)</f>
        <v>0</v>
      </c>
      <c r="R36" s="239" t="s">
        <v>499</v>
      </c>
      <c r="S36" s="239" t="s">
        <v>477</v>
      </c>
      <c r="T36" s="240" t="s">
        <v>250</v>
      </c>
      <c r="U36" s="220">
        <v>0</v>
      </c>
      <c r="V36" s="220">
        <f>ROUND(E36*U36,2)</f>
        <v>0</v>
      </c>
      <c r="W36" s="220"/>
      <c r="X36" s="220" t="s">
        <v>500</v>
      </c>
      <c r="Y36" s="220" t="s">
        <v>185</v>
      </c>
      <c r="Z36" s="210"/>
      <c r="AA36" s="210"/>
      <c r="AB36" s="210"/>
      <c r="AC36" s="210"/>
      <c r="AD36" s="210"/>
      <c r="AE36" s="210"/>
      <c r="AF36" s="210"/>
      <c r="AG36" s="210" t="s">
        <v>501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3">
      <c r="A37" s="217"/>
      <c r="B37" s="218"/>
      <c r="C37" s="255"/>
      <c r="D37" s="254"/>
      <c r="E37" s="254"/>
      <c r="F37" s="254"/>
      <c r="G37" s="254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193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3">
      <c r="A38" s="227" t="s">
        <v>177</v>
      </c>
      <c r="B38" s="228" t="s">
        <v>130</v>
      </c>
      <c r="C38" s="245" t="s">
        <v>131</v>
      </c>
      <c r="D38" s="229"/>
      <c r="E38" s="230"/>
      <c r="F38" s="231"/>
      <c r="G38" s="231">
        <f>SUMIF(AG39:AG50,"&lt;&gt;NOR",G39:G50)</f>
        <v>0</v>
      </c>
      <c r="H38" s="231"/>
      <c r="I38" s="231">
        <f>SUM(I39:I50)</f>
        <v>0</v>
      </c>
      <c r="J38" s="231"/>
      <c r="K38" s="231">
        <f>SUM(K39:K50)</f>
        <v>0</v>
      </c>
      <c r="L38" s="231"/>
      <c r="M38" s="231">
        <f>SUM(M39:M50)</f>
        <v>0</v>
      </c>
      <c r="N38" s="230"/>
      <c r="O38" s="230">
        <f>SUM(O39:O50)</f>
        <v>0</v>
      </c>
      <c r="P38" s="230"/>
      <c r="Q38" s="230">
        <f>SUM(Q39:Q50)</f>
        <v>0</v>
      </c>
      <c r="R38" s="231"/>
      <c r="S38" s="231"/>
      <c r="T38" s="232"/>
      <c r="U38" s="226"/>
      <c r="V38" s="226">
        <f>SUM(V39:V50)</f>
        <v>0</v>
      </c>
      <c r="W38" s="226"/>
      <c r="X38" s="226"/>
      <c r="Y38" s="226"/>
      <c r="AG38" t="s">
        <v>178</v>
      </c>
    </row>
    <row r="39" spans="1:60" outlineLevel="1" x14ac:dyDescent="0.3">
      <c r="A39" s="234">
        <v>11</v>
      </c>
      <c r="B39" s="235" t="s">
        <v>580</v>
      </c>
      <c r="C39" s="246" t="s">
        <v>581</v>
      </c>
      <c r="D39" s="236" t="s">
        <v>498</v>
      </c>
      <c r="E39" s="237">
        <v>360</v>
      </c>
      <c r="F39" s="238"/>
      <c r="G39" s="239">
        <f>ROUND(E39*F39,2)</f>
        <v>0</v>
      </c>
      <c r="H39" s="238"/>
      <c r="I39" s="239">
        <f>ROUND(E39*H39,2)</f>
        <v>0</v>
      </c>
      <c r="J39" s="238"/>
      <c r="K39" s="239">
        <f>ROUND(E39*J39,2)</f>
        <v>0</v>
      </c>
      <c r="L39" s="239">
        <v>21</v>
      </c>
      <c r="M39" s="239">
        <f>G39*(1+L39/100)</f>
        <v>0</v>
      </c>
      <c r="N39" s="237">
        <v>0</v>
      </c>
      <c r="O39" s="237">
        <f>ROUND(E39*N39,2)</f>
        <v>0</v>
      </c>
      <c r="P39" s="237">
        <v>0</v>
      </c>
      <c r="Q39" s="237">
        <f>ROUND(E39*P39,2)</f>
        <v>0</v>
      </c>
      <c r="R39" s="239"/>
      <c r="S39" s="239" t="s">
        <v>426</v>
      </c>
      <c r="T39" s="240" t="s">
        <v>250</v>
      </c>
      <c r="U39" s="220">
        <v>0</v>
      </c>
      <c r="V39" s="220">
        <f>ROUND(E39*U39,2)</f>
        <v>0</v>
      </c>
      <c r="W39" s="220"/>
      <c r="X39" s="220" t="s">
        <v>500</v>
      </c>
      <c r="Y39" s="220" t="s">
        <v>185</v>
      </c>
      <c r="Z39" s="210"/>
      <c r="AA39" s="210"/>
      <c r="AB39" s="210"/>
      <c r="AC39" s="210"/>
      <c r="AD39" s="210"/>
      <c r="AE39" s="210"/>
      <c r="AF39" s="210"/>
      <c r="AG39" s="210" t="s">
        <v>501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3">
      <c r="A40" s="217"/>
      <c r="B40" s="218"/>
      <c r="C40" s="247" t="s">
        <v>583</v>
      </c>
      <c r="D40" s="241"/>
      <c r="E40" s="241"/>
      <c r="F40" s="241"/>
      <c r="G40" s="241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188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3">
      <c r="A41" s="217"/>
      <c r="B41" s="218"/>
      <c r="C41" s="256" t="s">
        <v>254</v>
      </c>
      <c r="D41" s="221"/>
      <c r="E41" s="222"/>
      <c r="F41" s="223"/>
      <c r="G41" s="223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188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3">
      <c r="A42" s="217"/>
      <c r="B42" s="218"/>
      <c r="C42" s="248" t="s">
        <v>584</v>
      </c>
      <c r="D42" s="242"/>
      <c r="E42" s="242"/>
      <c r="F42" s="242"/>
      <c r="G42" s="242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188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1" outlineLevel="3" x14ac:dyDescent="0.3">
      <c r="A43" s="217"/>
      <c r="B43" s="218"/>
      <c r="C43" s="248" t="s">
        <v>585</v>
      </c>
      <c r="D43" s="242"/>
      <c r="E43" s="242"/>
      <c r="F43" s="242"/>
      <c r="G43" s="242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188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44" t="str">
        <f>C43</f>
        <v>1. veškeré poplatky provozovateli skládky, recyklační linky nebo jiného zařízení na zpracování nebo likvidaci odpadů související s převzetím, uložením, zpracováním nebo likvidaci odpadu.</v>
      </c>
      <c r="BB43" s="210"/>
      <c r="BC43" s="210"/>
      <c r="BD43" s="210"/>
      <c r="BE43" s="210"/>
      <c r="BF43" s="210"/>
      <c r="BG43" s="210"/>
      <c r="BH43" s="210"/>
    </row>
    <row r="44" spans="1:60" ht="21" outlineLevel="3" x14ac:dyDescent="0.3">
      <c r="A44" s="217"/>
      <c r="B44" s="218"/>
      <c r="C44" s="248" t="s">
        <v>586</v>
      </c>
      <c r="D44" s="242"/>
      <c r="E44" s="242"/>
      <c r="F44" s="242"/>
      <c r="G44" s="242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188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44" t="str">
        <f>C44</f>
        <v>2. náklady spojené s nakládáním, dopravou a vyložením odpadu z místa stavby na místo převzetí provozovatelem skládky, recyklační linky nebo jiného zařízení na zpracování nebo likvidaci odpadu.</v>
      </c>
      <c r="BB44" s="210"/>
      <c r="BC44" s="210"/>
      <c r="BD44" s="210"/>
      <c r="BE44" s="210"/>
      <c r="BF44" s="210"/>
      <c r="BG44" s="210"/>
      <c r="BH44" s="210"/>
    </row>
    <row r="45" spans="1:60" outlineLevel="3" x14ac:dyDescent="0.3">
      <c r="A45" s="217"/>
      <c r="B45" s="218"/>
      <c r="C45" s="256" t="s">
        <v>254</v>
      </c>
      <c r="D45" s="221"/>
      <c r="E45" s="222"/>
      <c r="F45" s="223"/>
      <c r="G45" s="223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188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3">
      <c r="A46" s="217"/>
      <c r="B46" s="218"/>
      <c r="C46" s="248" t="s">
        <v>587</v>
      </c>
      <c r="D46" s="242"/>
      <c r="E46" s="242"/>
      <c r="F46" s="242"/>
      <c r="G46" s="242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188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3">
      <c r="A47" s="217"/>
      <c r="B47" s="218"/>
      <c r="C47" s="248" t="s">
        <v>588</v>
      </c>
      <c r="D47" s="242"/>
      <c r="E47" s="242"/>
      <c r="F47" s="242"/>
      <c r="G47" s="242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188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44" t="str">
        <f>C47</f>
        <v>1.Tunou se rozumí hmotnost odpadu vytříděného v souladu se zákonem č. 541/2020 Sb. O odpadech v platném znění.</v>
      </c>
      <c r="BB47" s="210"/>
      <c r="BC47" s="210"/>
      <c r="BD47" s="210"/>
      <c r="BE47" s="210"/>
      <c r="BF47" s="210"/>
      <c r="BG47" s="210"/>
      <c r="BH47" s="210"/>
    </row>
    <row r="48" spans="1:60" ht="21" outlineLevel="3" x14ac:dyDescent="0.3">
      <c r="A48" s="217"/>
      <c r="B48" s="218"/>
      <c r="C48" s="248" t="s">
        <v>589</v>
      </c>
      <c r="D48" s="242"/>
      <c r="E48" s="242"/>
      <c r="F48" s="242"/>
      <c r="G48" s="242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188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44" t="str">
        <f>C48</f>
        <v>2. Hmotnost zeminy s kamením a štěrku  je uvažovaná v hodnotě 1,8t/m3, ostatní hmotnosti suti jsou uváděny dle z údajů ve sloupci "suť - celkem" uvedených u jednotlvých položek konkrétních odpadových materiálů.</v>
      </c>
      <c r="BB48" s="210"/>
      <c r="BC48" s="210"/>
      <c r="BD48" s="210"/>
      <c r="BE48" s="210"/>
      <c r="BF48" s="210"/>
      <c r="BG48" s="210"/>
      <c r="BH48" s="210"/>
    </row>
    <row r="49" spans="1:60" outlineLevel="2" x14ac:dyDescent="0.3">
      <c r="A49" s="217"/>
      <c r="B49" s="218"/>
      <c r="C49" s="249" t="s">
        <v>744</v>
      </c>
      <c r="D49" s="224"/>
      <c r="E49" s="225">
        <v>360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192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3">
      <c r="A50" s="217"/>
      <c r="B50" s="218"/>
      <c r="C50" s="250"/>
      <c r="D50" s="243"/>
      <c r="E50" s="243"/>
      <c r="F50" s="243"/>
      <c r="G50" s="243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193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3">
      <c r="A51" s="227" t="s">
        <v>177</v>
      </c>
      <c r="B51" s="228" t="s">
        <v>132</v>
      </c>
      <c r="C51" s="245" t="s">
        <v>133</v>
      </c>
      <c r="D51" s="229"/>
      <c r="E51" s="230"/>
      <c r="F51" s="231"/>
      <c r="G51" s="231">
        <f>SUMIF(AG52:AG54,"&lt;&gt;NOR",G52:G54)</f>
        <v>0</v>
      </c>
      <c r="H51" s="231"/>
      <c r="I51" s="231">
        <f>SUM(I52:I54)</f>
        <v>0</v>
      </c>
      <c r="J51" s="231"/>
      <c r="K51" s="231">
        <f>SUM(K52:K54)</f>
        <v>0</v>
      </c>
      <c r="L51" s="231"/>
      <c r="M51" s="231">
        <f>SUM(M52:M54)</f>
        <v>0</v>
      </c>
      <c r="N51" s="230"/>
      <c r="O51" s="230">
        <f>SUM(O52:O54)</f>
        <v>0</v>
      </c>
      <c r="P51" s="230"/>
      <c r="Q51" s="230">
        <f>SUM(Q52:Q54)</f>
        <v>0</v>
      </c>
      <c r="R51" s="231"/>
      <c r="S51" s="231"/>
      <c r="T51" s="232"/>
      <c r="U51" s="226"/>
      <c r="V51" s="226">
        <f>SUM(V52:V54)</f>
        <v>0</v>
      </c>
      <c r="W51" s="226"/>
      <c r="X51" s="226"/>
      <c r="Y51" s="226"/>
      <c r="AG51" t="s">
        <v>178</v>
      </c>
    </row>
    <row r="52" spans="1:60" outlineLevel="1" x14ac:dyDescent="0.3">
      <c r="A52" s="234">
        <v>12</v>
      </c>
      <c r="B52" s="235" t="s">
        <v>591</v>
      </c>
      <c r="C52" s="246" t="s">
        <v>592</v>
      </c>
      <c r="D52" s="236" t="s">
        <v>498</v>
      </c>
      <c r="E52" s="237">
        <v>376.87213000000003</v>
      </c>
      <c r="F52" s="238"/>
      <c r="G52" s="239">
        <f>ROUND(E52*F52,2)</f>
        <v>0</v>
      </c>
      <c r="H52" s="238"/>
      <c r="I52" s="239">
        <f>ROUND(E52*H52,2)</f>
        <v>0</v>
      </c>
      <c r="J52" s="238"/>
      <c r="K52" s="239">
        <f>ROUND(E52*J52,2)</f>
        <v>0</v>
      </c>
      <c r="L52" s="239">
        <v>21</v>
      </c>
      <c r="M52" s="239">
        <f>G52*(1+L52/100)</f>
        <v>0</v>
      </c>
      <c r="N52" s="237">
        <v>0</v>
      </c>
      <c r="O52" s="237">
        <f>ROUND(E52*N52,2)</f>
        <v>0</v>
      </c>
      <c r="P52" s="237">
        <v>0</v>
      </c>
      <c r="Q52" s="237">
        <f>ROUND(E52*P52,2)</f>
        <v>0</v>
      </c>
      <c r="R52" s="239"/>
      <c r="S52" s="239" t="s">
        <v>477</v>
      </c>
      <c r="T52" s="240" t="s">
        <v>250</v>
      </c>
      <c r="U52" s="220">
        <v>0</v>
      </c>
      <c r="V52" s="220">
        <f>ROUND(E52*U52,2)</f>
        <v>0</v>
      </c>
      <c r="W52" s="220"/>
      <c r="X52" s="220" t="s">
        <v>593</v>
      </c>
      <c r="Y52" s="220" t="s">
        <v>185</v>
      </c>
      <c r="Z52" s="210"/>
      <c r="AA52" s="210"/>
      <c r="AB52" s="210"/>
      <c r="AC52" s="210"/>
      <c r="AD52" s="210"/>
      <c r="AE52" s="210"/>
      <c r="AF52" s="210"/>
      <c r="AG52" s="210" t="s">
        <v>594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3">
      <c r="A53" s="217"/>
      <c r="B53" s="218"/>
      <c r="C53" s="247" t="s">
        <v>595</v>
      </c>
      <c r="D53" s="241"/>
      <c r="E53" s="241"/>
      <c r="F53" s="241"/>
      <c r="G53" s="241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188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3">
      <c r="A54" s="217"/>
      <c r="B54" s="218"/>
      <c r="C54" s="250"/>
      <c r="D54" s="243"/>
      <c r="E54" s="243"/>
      <c r="F54" s="243"/>
      <c r="G54" s="243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193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3">
      <c r="A55" s="3"/>
      <c r="B55" s="4"/>
      <c r="C55" s="251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v>12</v>
      </c>
      <c r="AF55">
        <v>21</v>
      </c>
      <c r="AG55" t="s">
        <v>163</v>
      </c>
    </row>
    <row r="56" spans="1:60" x14ac:dyDescent="0.3">
      <c r="A56" s="213"/>
      <c r="B56" s="214" t="s">
        <v>29</v>
      </c>
      <c r="C56" s="252"/>
      <c r="D56" s="215"/>
      <c r="E56" s="216"/>
      <c r="F56" s="216"/>
      <c r="G56" s="233">
        <f>G8+G25+G29+G38+G51</f>
        <v>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f>SUMIF(L7:L54,AE55,G7:G54)</f>
        <v>0</v>
      </c>
      <c r="AF56">
        <f>SUMIF(L7:L54,AF55,G7:G54)</f>
        <v>0</v>
      </c>
      <c r="AG56" t="s">
        <v>472</v>
      </c>
    </row>
    <row r="57" spans="1:60" x14ac:dyDescent="0.3">
      <c r="C57" s="253"/>
      <c r="D57" s="10"/>
      <c r="AG57" t="s">
        <v>474</v>
      </c>
    </row>
    <row r="58" spans="1:60" x14ac:dyDescent="0.3">
      <c r="D58" s="10"/>
    </row>
    <row r="59" spans="1:60" x14ac:dyDescent="0.3">
      <c r="D59" s="10"/>
    </row>
    <row r="60" spans="1:60" x14ac:dyDescent="0.3">
      <c r="D60" s="10"/>
    </row>
    <row r="61" spans="1:60" x14ac:dyDescent="0.3">
      <c r="D61" s="10"/>
    </row>
    <row r="62" spans="1:60" x14ac:dyDescent="0.3">
      <c r="D62" s="10"/>
    </row>
    <row r="63" spans="1:60" x14ac:dyDescent="0.3">
      <c r="D63" s="10"/>
    </row>
    <row r="64" spans="1:60" x14ac:dyDescent="0.3">
      <c r="D64" s="10"/>
    </row>
    <row r="65" spans="4:4" x14ac:dyDescent="0.3">
      <c r="D65" s="10"/>
    </row>
    <row r="66" spans="4:4" x14ac:dyDescent="0.3">
      <c r="D66" s="10"/>
    </row>
    <row r="67" spans="4:4" x14ac:dyDescent="0.3">
      <c r="D67" s="10"/>
    </row>
    <row r="68" spans="4:4" x14ac:dyDescent="0.3">
      <c r="D68" s="10"/>
    </row>
    <row r="69" spans="4:4" x14ac:dyDescent="0.3">
      <c r="D69" s="10"/>
    </row>
    <row r="70" spans="4:4" x14ac:dyDescent="0.3">
      <c r="D70" s="10"/>
    </row>
    <row r="71" spans="4:4" x14ac:dyDescent="0.3">
      <c r="D71" s="10"/>
    </row>
    <row r="72" spans="4:4" x14ac:dyDescent="0.3">
      <c r="D72" s="10"/>
    </row>
    <row r="73" spans="4:4" x14ac:dyDescent="0.3">
      <c r="D73" s="10"/>
    </row>
    <row r="74" spans="4:4" x14ac:dyDescent="0.3">
      <c r="D74" s="10"/>
    </row>
    <row r="75" spans="4:4" x14ac:dyDescent="0.3">
      <c r="D75" s="10"/>
    </row>
    <row r="76" spans="4:4" x14ac:dyDescent="0.3">
      <c r="D76" s="10"/>
    </row>
    <row r="77" spans="4:4" x14ac:dyDescent="0.3">
      <c r="D77" s="10"/>
    </row>
    <row r="78" spans="4:4" x14ac:dyDescent="0.3">
      <c r="D78" s="10"/>
    </row>
    <row r="79" spans="4:4" x14ac:dyDescent="0.3">
      <c r="D79" s="10"/>
    </row>
    <row r="80" spans="4:4" x14ac:dyDescent="0.3">
      <c r="D80" s="10"/>
    </row>
    <row r="81" spans="4:4" x14ac:dyDescent="0.3">
      <c r="D81" s="10"/>
    </row>
    <row r="82" spans="4:4" x14ac:dyDescent="0.3">
      <c r="D82" s="10"/>
    </row>
    <row r="83" spans="4:4" x14ac:dyDescent="0.3">
      <c r="D83" s="10"/>
    </row>
    <row r="84" spans="4:4" x14ac:dyDescent="0.3">
      <c r="D84" s="10"/>
    </row>
    <row r="85" spans="4:4" x14ac:dyDescent="0.3">
      <c r="D85" s="10"/>
    </row>
    <row r="86" spans="4:4" x14ac:dyDescent="0.3">
      <c r="D86" s="10"/>
    </row>
    <row r="87" spans="4:4" x14ac:dyDescent="0.3">
      <c r="D87" s="10"/>
    </row>
    <row r="88" spans="4:4" x14ac:dyDescent="0.3">
      <c r="D88" s="10"/>
    </row>
    <row r="89" spans="4:4" x14ac:dyDescent="0.3">
      <c r="D89" s="10"/>
    </row>
    <row r="90" spans="4:4" x14ac:dyDescent="0.3">
      <c r="D90" s="10"/>
    </row>
    <row r="91" spans="4:4" x14ac:dyDescent="0.3">
      <c r="D91" s="10"/>
    </row>
    <row r="92" spans="4:4" x14ac:dyDescent="0.3">
      <c r="D92" s="10"/>
    </row>
    <row r="93" spans="4:4" x14ac:dyDescent="0.3">
      <c r="D93" s="10"/>
    </row>
    <row r="94" spans="4:4" x14ac:dyDescent="0.3">
      <c r="D94" s="10"/>
    </row>
    <row r="95" spans="4:4" x14ac:dyDescent="0.3">
      <c r="D95" s="10"/>
    </row>
    <row r="96" spans="4:4" x14ac:dyDescent="0.3">
      <c r="D96" s="10"/>
    </row>
    <row r="97" spans="4:4" x14ac:dyDescent="0.3">
      <c r="D97" s="10"/>
    </row>
    <row r="98" spans="4:4" x14ac:dyDescent="0.3">
      <c r="D98" s="10"/>
    </row>
    <row r="99" spans="4:4" x14ac:dyDescent="0.3">
      <c r="D99" s="10"/>
    </row>
    <row r="100" spans="4:4" x14ac:dyDescent="0.3">
      <c r="D100" s="10"/>
    </row>
    <row r="101" spans="4:4" x14ac:dyDescent="0.3">
      <c r="D101" s="10"/>
    </row>
    <row r="102" spans="4:4" x14ac:dyDescent="0.3">
      <c r="D102" s="10"/>
    </row>
    <row r="103" spans="4:4" x14ac:dyDescent="0.3">
      <c r="D103" s="10"/>
    </row>
    <row r="104" spans="4:4" x14ac:dyDescent="0.3">
      <c r="D104" s="10"/>
    </row>
    <row r="105" spans="4:4" x14ac:dyDescent="0.3">
      <c r="D105" s="10"/>
    </row>
    <row r="106" spans="4:4" x14ac:dyDescent="0.3">
      <c r="D106" s="10"/>
    </row>
    <row r="107" spans="4:4" x14ac:dyDescent="0.3">
      <c r="D107" s="10"/>
    </row>
    <row r="108" spans="4:4" x14ac:dyDescent="0.3">
      <c r="D108" s="10"/>
    </row>
    <row r="109" spans="4:4" x14ac:dyDescent="0.3">
      <c r="D109" s="10"/>
    </row>
    <row r="110" spans="4:4" x14ac:dyDescent="0.3">
      <c r="D110" s="10"/>
    </row>
    <row r="111" spans="4:4" x14ac:dyDescent="0.3">
      <c r="D111" s="10"/>
    </row>
    <row r="112" spans="4:4" x14ac:dyDescent="0.3">
      <c r="D112" s="10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lpu13/FXZOksNn8IRb58z58oS5STToi19An2v6Vm8NLAv2jNz2SrorWyWsTqqFRUwg74hdPml2GHGKl5CpV00Q==" saltValue="njl4/cHCdocdPZiYD4YnFw==" spinCount="100000" sheet="1" formatRows="0"/>
  <mergeCells count="24">
    <mergeCell ref="C46:G46"/>
    <mergeCell ref="C47:G47"/>
    <mergeCell ref="C48:G48"/>
    <mergeCell ref="C50:G50"/>
    <mergeCell ref="C53:G53"/>
    <mergeCell ref="C54:G54"/>
    <mergeCell ref="C35:G35"/>
    <mergeCell ref="C37:G37"/>
    <mergeCell ref="C40:G40"/>
    <mergeCell ref="C42:G42"/>
    <mergeCell ref="C43:G43"/>
    <mergeCell ref="C44:G44"/>
    <mergeCell ref="C17:G17"/>
    <mergeCell ref="C20:G20"/>
    <mergeCell ref="C24:G24"/>
    <mergeCell ref="C28:G28"/>
    <mergeCell ref="C31:G31"/>
    <mergeCell ref="C33:G33"/>
    <mergeCell ref="A1:G1"/>
    <mergeCell ref="C2:G2"/>
    <mergeCell ref="C3:G3"/>
    <mergeCell ref="C4:G4"/>
    <mergeCell ref="C11:G11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B565256B3291498FE769935B2A0ACD" ma:contentTypeVersion="18" ma:contentTypeDescription="Vytvoří nový dokument" ma:contentTypeScope="" ma:versionID="6fef075cda2d3e674b6a468e1ff54c06">
  <xsd:schema xmlns:xsd="http://www.w3.org/2001/XMLSchema" xmlns:xs="http://www.w3.org/2001/XMLSchema" xmlns:p="http://schemas.microsoft.com/office/2006/metadata/properties" xmlns:ns2="c47f37fd-c369-40f2-90d4-e7e46af88bde" xmlns:ns3="3b2a0ea5-291b-4392-ad5f-4a764dc663ac" targetNamespace="http://schemas.microsoft.com/office/2006/metadata/properties" ma:root="true" ma:fieldsID="a9b6e26013bf1c6c6c8b14b8a67ef963" ns2:_="" ns3:_="">
    <xsd:import namespace="c47f37fd-c369-40f2-90d4-e7e46af88bde"/>
    <xsd:import namespace="3b2a0ea5-291b-4392-ad5f-4a764dc66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7f37fd-c369-40f2-90d4-e7e46af88b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925f360d-f27b-4b2a-a9ba-3d4ff1be46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2a0ea5-291b-4392-ad5f-4a764dc66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7c62b7a-ec4c-4b8a-98ce-e8d8a2363021}" ma:internalName="TaxCatchAll" ma:showField="CatchAllData" ma:web="3b2a0ea5-291b-4392-ad5f-4a764dc663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47f37fd-c369-40f2-90d4-e7e46af88bde">
      <Terms xmlns="http://schemas.microsoft.com/office/infopath/2007/PartnerControls"/>
    </lcf76f155ced4ddcb4097134ff3c332f>
    <TaxCatchAll xmlns="3b2a0ea5-291b-4392-ad5f-4a764dc663ac" xsi:nil="true"/>
  </documentManagement>
</p:properties>
</file>

<file path=customXml/itemProps1.xml><?xml version="1.0" encoding="utf-8"?>
<ds:datastoreItem xmlns:ds="http://schemas.openxmlformats.org/officeDocument/2006/customXml" ds:itemID="{DF1965D3-0E2F-47B3-AD69-936CE348BA60}"/>
</file>

<file path=customXml/itemProps2.xml><?xml version="1.0" encoding="utf-8"?>
<ds:datastoreItem xmlns:ds="http://schemas.openxmlformats.org/officeDocument/2006/customXml" ds:itemID="{3E9CA598-B26B-4548-A7B4-5E5E2C8D86C9}"/>
</file>

<file path=customXml/itemProps3.xml><?xml version="1.0" encoding="utf-8"?>
<ds:datastoreItem xmlns:ds="http://schemas.openxmlformats.org/officeDocument/2006/customXml" ds:itemID="{92059488-E353-41E0-A18C-EBFC7BEE86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68</vt:i4>
      </vt:variant>
    </vt:vector>
  </HeadingPairs>
  <TitlesOfParts>
    <vt:vector size="82" baseType="lpstr">
      <vt:lpstr>Pokyny pro vyplnění</vt:lpstr>
      <vt:lpstr>Stavba</vt:lpstr>
      <vt:lpstr>VzorPolozky</vt:lpstr>
      <vt:lpstr>SO 100 01 Pol</vt:lpstr>
      <vt:lpstr>SO 300 1 Pol</vt:lpstr>
      <vt:lpstr>SO 300 1.2 Pol</vt:lpstr>
      <vt:lpstr>SO 310 2 Pol</vt:lpstr>
      <vt:lpstr>SO 320 3 Pol</vt:lpstr>
      <vt:lpstr>SO 320 3.2 Pol</vt:lpstr>
      <vt:lpstr>SO 400 01 Pol</vt:lpstr>
      <vt:lpstr>SO 400 02 Pol</vt:lpstr>
      <vt:lpstr>SO 400 03 Pol</vt:lpstr>
      <vt:lpstr>SO 500 4.1 Pol</vt:lpstr>
      <vt:lpstr>SO 900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100 01 Pol'!Názvy_tisku</vt:lpstr>
      <vt:lpstr>'SO 300 1 Pol'!Názvy_tisku</vt:lpstr>
      <vt:lpstr>'SO 300 1.2 Pol'!Názvy_tisku</vt:lpstr>
      <vt:lpstr>'SO 310 2 Pol'!Názvy_tisku</vt:lpstr>
      <vt:lpstr>'SO 320 3 Pol'!Názvy_tisku</vt:lpstr>
      <vt:lpstr>'SO 320 3.2 Pol'!Názvy_tisku</vt:lpstr>
      <vt:lpstr>'SO 400 01 Pol'!Názvy_tisku</vt:lpstr>
      <vt:lpstr>'SO 400 02 Pol'!Názvy_tisku</vt:lpstr>
      <vt:lpstr>'SO 400 03 Pol'!Názvy_tisku</vt:lpstr>
      <vt:lpstr>'SO 500 4.1 Pol'!Názvy_tisku</vt:lpstr>
      <vt:lpstr>'SO 900 01 Pol'!Názvy_tisku</vt:lpstr>
      <vt:lpstr>oadresa</vt:lpstr>
      <vt:lpstr>Stavba!Objednatel</vt:lpstr>
      <vt:lpstr>Stavba!Objekt</vt:lpstr>
      <vt:lpstr>'SO 100 01 Pol'!Oblast_tisku</vt:lpstr>
      <vt:lpstr>'SO 300 1 Pol'!Oblast_tisku</vt:lpstr>
      <vt:lpstr>'SO 300 1.2 Pol'!Oblast_tisku</vt:lpstr>
      <vt:lpstr>'SO 310 2 Pol'!Oblast_tisku</vt:lpstr>
      <vt:lpstr>'SO 320 3 Pol'!Oblast_tisku</vt:lpstr>
      <vt:lpstr>'SO 320 3.2 Pol'!Oblast_tisku</vt:lpstr>
      <vt:lpstr>'SO 400 01 Pol'!Oblast_tisku</vt:lpstr>
      <vt:lpstr>'SO 400 02 Pol'!Oblast_tisku</vt:lpstr>
      <vt:lpstr>'SO 400 03 Pol'!Oblast_tisku</vt:lpstr>
      <vt:lpstr>'SO 500 4.1 Pol'!Oblast_tisku</vt:lpstr>
      <vt:lpstr>'SO 900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Vidlák</dc:creator>
  <cp:lastModifiedBy>Pavel Vidlák</cp:lastModifiedBy>
  <cp:lastPrinted>2019-03-19T12:27:02Z</cp:lastPrinted>
  <dcterms:created xsi:type="dcterms:W3CDTF">2009-04-08T07:15:50Z</dcterms:created>
  <dcterms:modified xsi:type="dcterms:W3CDTF">2025-11-04T12:19:12Z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0x01010043B565256B3291498FE769935B2A0ACD</vt:lpwstr>
  </property>
  <property fmtid="{D5CDD505-2E9C-101B-9397-08002B2CF9AE}" pid="3" name="MediaServiceImageTags">
    <vt:lpwstr/>
  </property>
</Properties>
</file>