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hk_portal_dmtz_3_kus - D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'hk_portal_dmtz_3_kus - De...'!$C$118:$K$163</definedName>
    <definedName name="_xlnm.Print_Area" localSheetId="1">'hk_portal_dmtz_3_kus - De...'!$C$4:$J$76,'hk_portal_dmtz_3_kus - De...'!$C$82:$J$102,'hk_portal_dmtz_3_kus - De...'!$C$108:$K$163</definedName>
    <definedName name="_xlnm.Print_Titles" localSheetId="1">'hk_portal_dmtz_3_kus - De...'!$118:$118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T153"/>
  <c r="R154"/>
  <c r="R153"/>
  <c r="P154"/>
  <c r="P153"/>
  <c r="BI149"/>
  <c r="BH149"/>
  <c r="BG149"/>
  <c r="BF149"/>
  <c r="T149"/>
  <c r="T148"/>
  <c r="R149"/>
  <c r="R148"/>
  <c r="P149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F113"/>
  <c r="E111"/>
  <c r="F87"/>
  <c r="E85"/>
  <c r="J22"/>
  <c r="E22"/>
  <c r="J116"/>
  <c r="J21"/>
  <c r="J19"/>
  <c r="E19"/>
  <c r="J115"/>
  <c r="J18"/>
  <c r="J16"/>
  <c r="E16"/>
  <c r="F116"/>
  <c r="J15"/>
  <c r="J13"/>
  <c r="E13"/>
  <c r="F115"/>
  <c r="J12"/>
  <c r="J10"/>
  <c r="J113"/>
  <c i="1" r="L90"/>
  <c r="AM90"/>
  <c r="AM89"/>
  <c r="L89"/>
  <c r="AM87"/>
  <c r="L87"/>
  <c r="L85"/>
  <c r="L84"/>
  <c i="2" r="BK161"/>
  <c r="BK158"/>
  <c r="BK154"/>
  <c r="J149"/>
  <c r="J144"/>
  <c r="J140"/>
  <c r="BK137"/>
  <c r="BK134"/>
  <c r="BK128"/>
  <c r="J126"/>
  <c r="J122"/>
  <c i="1" r="AS94"/>
  <c i="2" r="J161"/>
  <c r="J158"/>
  <c r="J154"/>
  <c r="BK149"/>
  <c r="BK144"/>
  <c r="BK140"/>
  <c r="J137"/>
  <c r="J134"/>
  <c r="J128"/>
  <c r="BK126"/>
  <c r="BK122"/>
  <c l="1" r="BK121"/>
  <c r="J121"/>
  <c r="J96"/>
  <c r="P121"/>
  <c r="R121"/>
  <c r="T121"/>
  <c r="T120"/>
  <c r="BK133"/>
  <c r="J133"/>
  <c r="J97"/>
  <c r="P133"/>
  <c r="R133"/>
  <c r="T133"/>
  <c r="BK157"/>
  <c r="J157"/>
  <c r="J101"/>
  <c r="P157"/>
  <c r="P147"/>
  <c r="R157"/>
  <c r="R147"/>
  <c r="T157"/>
  <c r="T147"/>
  <c r="BK148"/>
  <c r="J148"/>
  <c r="J99"/>
  <c r="BK153"/>
  <c r="J153"/>
  <c r="J100"/>
  <c r="J87"/>
  <c r="F89"/>
  <c r="J89"/>
  <c r="F90"/>
  <c r="J90"/>
  <c r="BE122"/>
  <c r="BE126"/>
  <c r="BE128"/>
  <c r="BE134"/>
  <c r="BE137"/>
  <c r="BE140"/>
  <c r="BE144"/>
  <c r="BE149"/>
  <c r="BE154"/>
  <c r="BE158"/>
  <c r="BE161"/>
  <c r="F33"/>
  <c i="1" r="BB95"/>
  <c r="BB94"/>
  <c r="W31"/>
  <c i="2" r="F35"/>
  <c i="1" r="BD95"/>
  <c r="BD94"/>
  <c r="W33"/>
  <c i="2" r="F34"/>
  <c i="1" r="BC95"/>
  <c r="BC94"/>
  <c r="AY94"/>
  <c i="2" r="F32"/>
  <c i="1" r="BA95"/>
  <c r="BA94"/>
  <c r="W30"/>
  <c i="2" r="J32"/>
  <c i="1" r="AW95"/>
  <c i="2" l="1" r="R120"/>
  <c r="R119"/>
  <c r="P120"/>
  <c r="P119"/>
  <c i="1" r="AU95"/>
  <c i="2" r="T119"/>
  <c r="BK120"/>
  <c r="J120"/>
  <c r="J95"/>
  <c r="BK147"/>
  <c r="J147"/>
  <c r="J98"/>
  <c i="1" r="AU94"/>
  <c r="AX94"/>
  <c i="2" r="J31"/>
  <c i="1" r="AV95"/>
  <c r="AT95"/>
  <c r="W32"/>
  <c r="AW94"/>
  <c r="AK30"/>
  <c i="2" r="F31"/>
  <c i="1" r="AZ95"/>
  <c r="AZ94"/>
  <c r="W29"/>
  <c i="2" l="1" r="BK119"/>
  <c r="J119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<sst xmlns="http://schemas.openxmlformats.org/spreadsheetml/2006/main">
  <si>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</si>
  <si>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</si>
  <si>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</si>
  <si>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</si>
  <si>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</si>
  <si>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{4c62d000-6214-4163-a237-8693316e0cf2}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</si>
  <si>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</si>
  <si>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</si>
  <si>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</si>
  <si>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</si>
  <si>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</si>
  <si>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</si>
  <si>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</si>
  <si>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</si>
  <si>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hk_portal_dmtz_3_kus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</si>
  <si>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</si>
  <si>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</si>
  <si>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Demontáž stávajících portálů v ulicích Hořická, Haškova a Blažíčkovo náměstí</t>
  </si>
  <si>
    <t>KSO:</t>
  </si>
  <si>
    <t>CC-CZ:</t>
  </si>
  <si>
    <t>Místo:</t>
  </si>
  <si>
    <t>Hradec Králové</t>
  </si>
  <si>
    <t>Datum:</t>
  </si>
  <si>
    <t>14. 4. 2025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</si>
  <si>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</si>
  <si>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</si>
  <si>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</si>
  <si>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</si>
  <si>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</si>
  <si>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</si>
  <si>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</si>
  <si>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</si>
  <si>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</si>
  <si>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</si>
  <si>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</si>
  <si>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</si>
  <si>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</si>
  <si>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</si>
  <si>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</si>
  <si>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</si>
  <si>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</si>
  <si>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</si>
  <si>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</si>
  <si>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</si>
  <si>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</si>
  <si>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</si>
  <si>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</si>
  <si>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</si>
  <si>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</si>
  <si>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</si>
  <si>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</si>
  <si>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</si>
  <si>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</si>
  <si>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</si>
  <si>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</si>
  <si>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</si>
  <si>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</si>
  <si>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</si>
  <si>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</si>
  <si>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</si>
  <si>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</si>
  <si>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</si>
  <si>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</si>
  <si>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</si>
  <si>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</si>
  <si>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</si>
  <si>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</si>
  <si>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</si>
  <si>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</si>
  <si>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</si>
  <si>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</si>
  <si>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</si>
  <si>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</si>
  <si>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</si>
  <si>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</si>
  <si>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</si>
  <si>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</si>
  <si>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</si>
  <si>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</si>
  <si>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</si>
  <si>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</si>
  <si>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</si>
  <si>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</si>
  <si>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</si>
  <si>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</si>
  <si>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</si>
  <si>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</si>
  <si>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</si>
  <si>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</si>
  <si>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</si>
  <si>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</si>
  <si>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</si>
  <si>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</si>
  <si>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</si>
  <si>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</si>
  <si>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</si>
  <si>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</si>
  <si>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</si>
  <si>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</si>
  <si>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</si>
  <si>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</si>
  <si>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</si>
  <si>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</si>
  <si>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</si>
  <si>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</si>
  <si>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</si>
  <si>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</si>
  <si>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</si>
  <si>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</si>
  <si>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</si>
  <si>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</si>
  <si>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</si>
  <si>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</si>
  <si>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</si>
  <si>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945421110</t>
  </si>
  <si>
    <t>Hydraulická zvedací plošina na automobilovém podvozku výška zdvihu do 18 m včetně obsluhy</t>
  </si>
  <si>
    <t>hod</t>
  </si>
  <si>
    <t>CS ÚRS 2023 02</t>
  </si>
  <si>
    <t>4</t>
  </si>
  <si>
    <t>844365451</t>
  </si>
  <si>
    <t>PP</t>
  </si>
  <si>
    <t>Hydraulická zvedací plošina včetně obsluhy instalovaná na automobilovém podvozku, výšky zdvihu do 18 m</t>
  </si>
  <si>
    <t>Online PSC</t>
  </si>
  <si>
    <t>https://podminky.urs.cz/item/CS_URS_2023_02/945421110</t>
  </si>
  <si>
    <t>P</t>
  </si>
  <si>
    <t>Poznámka k položce:_x000d_
dle skut</t>
  </si>
  <si>
    <t>9539401</t>
  </si>
  <si>
    <t>Stavební výpomoce (dle skut)</t>
  </si>
  <si>
    <t>hr</t>
  </si>
  <si>
    <t>1070880644</t>
  </si>
  <si>
    <t>3</t>
  </si>
  <si>
    <t>966071131</t>
  </si>
  <si>
    <t>Demontáž ocelových kcí hmotnosti do 5 t z profilů hmotnosti přes 30 kg/m</t>
  </si>
  <si>
    <t>t</t>
  </si>
  <si>
    <t>1197992859</t>
  </si>
  <si>
    <t>Demontáž ocelových konstrukcí profilů hmotnosti přes 30 kg/m, hmotnosti konstrukce do 5 t</t>
  </si>
  <si>
    <t>https://podminky.urs.cz/item/CS_URS_2023_02/966071131</t>
  </si>
  <si>
    <t>Poznámka k položce:_x000d_
způsob dmtž se předpokládá šroubováním, popř odřezáním, zhotovitel stanoví postup dle své technologické přípravy</t>
  </si>
  <si>
    <t>VV</t>
  </si>
  <si>
    <t xml:space="preserve">"dle skut"  9</t>
  </si>
  <si>
    <t>997</t>
  </si>
  <si>
    <t>Přesun sutě</t>
  </si>
  <si>
    <t>997013111</t>
  </si>
  <si>
    <t>Vnitrostaveništní doprava suti a vybouraných hmot pro budovy v do 6 m s použitím mechanizace</t>
  </si>
  <si>
    <t>1272570295</t>
  </si>
  <si>
    <t>Vnitrostaveništní doprava suti a vybouraných hmot vodorovně do 50 m svisle s použitím mechanizace pro budovy a haly výšky do 6 m</t>
  </si>
  <si>
    <t>https://podminky.urs.cz/item/CS_URS_2023_02/997013111</t>
  </si>
  <si>
    <t>5</t>
  </si>
  <si>
    <t>997013501</t>
  </si>
  <si>
    <t>Odvoz suti a vybouraných hmot na skládku nebo meziskládku do 1 km se složením</t>
  </si>
  <si>
    <t>-1544001126</t>
  </si>
  <si>
    <t>Odvoz suti a vybouraných hmot na skládku nebo meziskládku se složením, na vzdálenost do 1 km</t>
  </si>
  <si>
    <t>https://podminky.urs.cz/item/CS_URS_2023_02/997013501</t>
  </si>
  <si>
    <t>6</t>
  </si>
  <si>
    <t>997013509</t>
  </si>
  <si>
    <t>Příplatek k odvozu suti a vybouraných hmot na skládku ZKD 1 km přes 1 km</t>
  </si>
  <si>
    <t>826237622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</si>
  <si>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</si>
  <si>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</si>
  <si>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9*9 'Přepočtené koeficientem množství</t>
  </si>
  <si>
    <t>7</t>
  </si>
  <si>
    <t>99702</t>
  </si>
  <si>
    <t>Odkup železa ve sběrných surovinách - dle skut</t>
  </si>
  <si>
    <t>kg</t>
  </si>
  <si>
    <t>-859878351</t>
  </si>
  <si>
    <t>-9000 "dle skut</t>
  </si>
  <si>
    <t>VRN</t>
  </si>
  <si>
    <t>Vedlejší rozpočtové náklady</t>
  </si>
  <si>
    <t>VRN1</t>
  </si>
  <si>
    <t>Průzkumné, geodetické a projektové práce</t>
  </si>
  <si>
    <t>8</t>
  </si>
  <si>
    <t>013294000</t>
  </si>
  <si>
    <t>Ostatní dokumentace</t>
  </si>
  <si>
    <t>kč</t>
  </si>
  <si>
    <t>1024</t>
  </si>
  <si>
    <t>1729826998</t>
  </si>
  <si>
    <t>https://podminky.urs.cz/item/CS_URS_2023_02/013294000</t>
  </si>
  <si>
    <t>Poznámka k položce:_x000d_
např technologický postup demontáže OK</t>
  </si>
  <si>
    <t>VRN3</t>
  </si>
  <si>
    <t>Zařízení staveniště</t>
  </si>
  <si>
    <t>030001000</t>
  </si>
  <si>
    <t>-1395555893</t>
  </si>
  <si>
    <t>https://podminky.urs.cz/item/CS_URS_2023_02/030001000</t>
  </si>
  <si>
    <t>VRN7</t>
  </si>
  <si>
    <t>Provozní vlivy</t>
  </si>
  <si>
    <t>10</t>
  </si>
  <si>
    <t>070001000</t>
  </si>
  <si>
    <t>1177917981</t>
  </si>
  <si>
    <t>https://podminky.urs.cz/item/CS_URS_2023_02/070001000</t>
  </si>
  <si>
    <t>11</t>
  </si>
  <si>
    <t>0721030</t>
  </si>
  <si>
    <t>Zajištění DIO komunikace I. třídy - dle technologické přípravy vybraného zhotovitele</t>
  </si>
  <si>
    <t>1426186209</t>
  </si>
  <si>
    <t>Poznámka k položce:_x000d_
např dopravní trasy při DMTŽ portálu, uzavírka přilehlého jízdního pruhu pro veškerou dopravu, dopravní značení, plné oplocení apod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</si>
</sst>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945421110" TargetMode="External" /><Relationship Id="rId2" Type="http://schemas.openxmlformats.org/officeDocument/2006/relationships/hyperlink" Target="https://podminky.urs.cz/item/CS_URS_2023_02/966071131" TargetMode="External" /><Relationship Id="rId3" Type="http://schemas.openxmlformats.org/officeDocument/2006/relationships/hyperlink" Target="https://podminky.urs.cz/item/CS_URS_2023_02/997013111" TargetMode="External" /><Relationship Id="rId4" Type="http://schemas.openxmlformats.org/officeDocument/2006/relationships/hyperlink" Target="https://podminky.urs.cz/item/CS_URS_2023_02/997013501" TargetMode="External" /><Relationship Id="rId5" Type="http://schemas.openxmlformats.org/officeDocument/2006/relationships/hyperlink" Target="https://podminky.urs.cz/item/CS_URS_2023_02/997013509" TargetMode="External" /><Relationship Id="rId6" Type="http://schemas.openxmlformats.org/officeDocument/2006/relationships/hyperlink" Target="https://podminky.urs.cz/item/CS_URS_2023_02/013294000" TargetMode="External" /><Relationship Id="rId7" Type="http://schemas.openxmlformats.org/officeDocument/2006/relationships/hyperlink" Target="https://podminky.urs.cz/item/CS_URS_2023_02/030001000" TargetMode="External" /><Relationship Id="rId8" Type="http://schemas.openxmlformats.org/officeDocument/2006/relationships/hyperlink" Target="https://podminky.urs.cz/item/CS_URS_2023_02/070001000" TargetMode="External" /><Relationship Id="rId9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4.4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hk_portal_dmtz_3_kus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Demontáž stávajících portálů v ulicích Hořická, Haškova a Blažíčkovo náměstí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Hradec Králové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14. 4. 2025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6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6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37.2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'hk_portal_dmtz_3_kus - De...'!J28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'hk_portal_dmtz_3_kus - De...'!P119</f>
        <v>0</v>
      </c>
      <c r="AV95" s="125">
        <f>'hk_portal_dmtz_3_kus - De...'!J31</f>
        <v>0</v>
      </c>
      <c r="AW95" s="125">
        <f>'hk_portal_dmtz_3_kus - De...'!J32</f>
        <v>0</v>
      </c>
      <c r="AX95" s="125">
        <f>'hk_portal_dmtz_3_kus - De...'!J33</f>
        <v>0</v>
      </c>
      <c r="AY95" s="125">
        <f>'hk_portal_dmtz_3_kus - De...'!J34</f>
        <v>0</v>
      </c>
      <c r="AZ95" s="125">
        <f>'hk_portal_dmtz_3_kus - De...'!F31</f>
        <v>0</v>
      </c>
      <c r="BA95" s="125">
        <f>'hk_portal_dmtz_3_kus - De...'!F32</f>
        <v>0</v>
      </c>
      <c r="BB95" s="125">
        <f>'hk_portal_dmtz_3_kus - De...'!F33</f>
        <v>0</v>
      </c>
      <c r="BC95" s="125">
        <f>'hk_portal_dmtz_3_kus - De...'!F34</f>
        <v>0</v>
      </c>
      <c r="BD95" s="127">
        <f>'hk_portal_dmtz_3_kus - De...'!F35</f>
        <v>0</v>
      </c>
      <c r="BE95" s="7"/>
      <c r="BT95" s="128" t="s">
        <v>79</v>
      </c>
      <c r="BU95" s="128" t="s">
        <v>80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qWEG5qUX/lFrcqrPUOUxVsatk9VuycXdKV7eD+Qreg2OVP+Mj4uZnX91TX3brTtMVZ+jZYCpAgZilv9PFGBCCA==" hashValue="Wm1kQNGFz5oH7UdN+pG3zCKoaFXL7IVah2qSoZhUb1TVkXdjQ9ljP4gPj2qcOs0i4FQaI5VN/Na6nyhkWhkS0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hk_portal_dmtz_3_kus - D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81</v>
      </c>
    </row>
    <row r="4" s="1" customFormat="1" ht="24.96" customHeight="1">
      <c r="B4" s="18"/>
      <c r="D4" s="131" t="s">
        <v>82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1.2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14. 4. 2025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27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32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4.4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34</v>
      </c>
      <c r="E28" s="36"/>
      <c r="F28" s="36"/>
      <c r="G28" s="36"/>
      <c r="H28" s="36"/>
      <c r="I28" s="36"/>
      <c r="J28" s="143">
        <f>ROUND(J119,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36</v>
      </c>
      <c r="G30" s="36"/>
      <c r="H30" s="36"/>
      <c r="I30" s="144" t="s">
        <v>35</v>
      </c>
      <c r="J30" s="144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38</v>
      </c>
      <c r="E31" s="133" t="s">
        <v>39</v>
      </c>
      <c r="F31" s="146">
        <f>ROUND((SUM(BE119:BE163)),  2)</f>
        <v>0</v>
      </c>
      <c r="G31" s="36"/>
      <c r="H31" s="36"/>
      <c r="I31" s="147">
        <v>0.20999999999999999</v>
      </c>
      <c r="J31" s="146">
        <f>ROUND(((SUM(BE119:BE163))*I31),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40</v>
      </c>
      <c r="F32" s="146">
        <f>ROUND((SUM(BF119:BF163)),  2)</f>
        <v>0</v>
      </c>
      <c r="G32" s="36"/>
      <c r="H32" s="36"/>
      <c r="I32" s="147">
        <v>0.14999999999999999</v>
      </c>
      <c r="J32" s="146">
        <f>ROUND(((SUM(BF119:BF163))*I32),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41</v>
      </c>
      <c r="F33" s="146">
        <f>ROUND((SUM(BG119:BG163)),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42</v>
      </c>
      <c r="F34" s="146">
        <f>ROUND((SUM(BH119:BH163)),  2)</f>
        <v>0</v>
      </c>
      <c r="G34" s="36"/>
      <c r="H34" s="36"/>
      <c r="I34" s="147">
        <v>0.14999999999999999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43</v>
      </c>
      <c r="F35" s="146">
        <f>ROUND((SUM(BI119:BI163)),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44</v>
      </c>
      <c r="E37" s="150"/>
      <c r="F37" s="150"/>
      <c r="G37" s="151" t="s">
        <v>45</v>
      </c>
      <c r="H37" s="152" t="s">
        <v>46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47</v>
      </c>
      <c r="E50" s="156"/>
      <c r="F50" s="156"/>
      <c r="G50" s="155" t="s">
        <v>48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49</v>
      </c>
      <c r="E61" s="158"/>
      <c r="F61" s="159" t="s">
        <v>50</v>
      </c>
      <c r="G61" s="157" t="s">
        <v>49</v>
      </c>
      <c r="H61" s="158"/>
      <c r="I61" s="158"/>
      <c r="J61" s="160" t="s">
        <v>50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51</v>
      </c>
      <c r="E65" s="161"/>
      <c r="F65" s="161"/>
      <c r="G65" s="155" t="s">
        <v>52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49</v>
      </c>
      <c r="E76" s="158"/>
      <c r="F76" s="159" t="s">
        <v>50</v>
      </c>
      <c r="G76" s="157" t="s">
        <v>49</v>
      </c>
      <c r="H76" s="158"/>
      <c r="I76" s="158"/>
      <c r="J76" s="160" t="s">
        <v>50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1.2" customHeight="1">
      <c r="A85" s="36"/>
      <c r="B85" s="37"/>
      <c r="C85" s="38"/>
      <c r="D85" s="38"/>
      <c r="E85" s="74" t="str">
        <f>E7</f>
        <v>Demontáž stávajících portálů v ulicích Hořická, Haškova a Blažíčkovo náměstí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Hradec Králové</v>
      </c>
      <c r="G87" s="38"/>
      <c r="H87" s="38"/>
      <c r="I87" s="30" t="s">
        <v>22</v>
      </c>
      <c r="J87" s="77" t="str">
        <f>IF(J10="","",J10)</f>
        <v>14. 4. 2025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6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6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84</v>
      </c>
      <c r="D92" s="167"/>
      <c r="E92" s="167"/>
      <c r="F92" s="167"/>
      <c r="G92" s="167"/>
      <c r="H92" s="167"/>
      <c r="I92" s="167"/>
      <c r="J92" s="168" t="s">
        <v>85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86</v>
      </c>
      <c r="D94" s="38"/>
      <c r="E94" s="38"/>
      <c r="F94" s="38"/>
      <c r="G94" s="38"/>
      <c r="H94" s="38"/>
      <c r="I94" s="38"/>
      <c r="J94" s="108">
        <f>J119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87</v>
      </c>
    </row>
    <row r="95" s="9" customFormat="1" ht="24.96" customHeight="1">
      <c r="A95" s="9"/>
      <c r="B95" s="170"/>
      <c r="C95" s="171"/>
      <c r="D95" s="172" t="s">
        <v>88</v>
      </c>
      <c r="E95" s="173"/>
      <c r="F95" s="173"/>
      <c r="G95" s="173"/>
      <c r="H95" s="173"/>
      <c r="I95" s="173"/>
      <c r="J95" s="174">
        <f>J120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89</v>
      </c>
      <c r="E96" s="179"/>
      <c r="F96" s="179"/>
      <c r="G96" s="179"/>
      <c r="H96" s="179"/>
      <c r="I96" s="179"/>
      <c r="J96" s="180">
        <f>J121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90</v>
      </c>
      <c r="E97" s="179"/>
      <c r="F97" s="179"/>
      <c r="G97" s="179"/>
      <c r="H97" s="179"/>
      <c r="I97" s="179"/>
      <c r="J97" s="180">
        <f>J133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70"/>
      <c r="C98" s="171"/>
      <c r="D98" s="172" t="s">
        <v>91</v>
      </c>
      <c r="E98" s="173"/>
      <c r="F98" s="173"/>
      <c r="G98" s="173"/>
      <c r="H98" s="173"/>
      <c r="I98" s="173"/>
      <c r="J98" s="174">
        <f>J147</f>
        <v>0</v>
      </c>
      <c r="K98" s="171"/>
      <c r="L98" s="17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76"/>
      <c r="C99" s="177"/>
      <c r="D99" s="178" t="s">
        <v>92</v>
      </c>
      <c r="E99" s="179"/>
      <c r="F99" s="179"/>
      <c r="G99" s="179"/>
      <c r="H99" s="179"/>
      <c r="I99" s="179"/>
      <c r="J99" s="180">
        <f>J148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93</v>
      </c>
      <c r="E100" s="179"/>
      <c r="F100" s="179"/>
      <c r="G100" s="179"/>
      <c r="H100" s="179"/>
      <c r="I100" s="179"/>
      <c r="J100" s="180">
        <f>J153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94</v>
      </c>
      <c r="E101" s="179"/>
      <c r="F101" s="179"/>
      <c r="G101" s="179"/>
      <c r="H101" s="179"/>
      <c r="I101" s="179"/>
      <c r="J101" s="180">
        <f>J157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95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31.2" customHeight="1">
      <c r="A111" s="36"/>
      <c r="B111" s="37"/>
      <c r="C111" s="38"/>
      <c r="D111" s="38"/>
      <c r="E111" s="74" t="str">
        <f>E7</f>
        <v>Demontáž stávajících portálů v ulicích Hořická, Haškova a Blažíčkovo náměstí</v>
      </c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20</v>
      </c>
      <c r="D113" s="38"/>
      <c r="E113" s="38"/>
      <c r="F113" s="25" t="str">
        <f>F10</f>
        <v>Hradec Králové</v>
      </c>
      <c r="G113" s="38"/>
      <c r="H113" s="38"/>
      <c r="I113" s="30" t="s">
        <v>22</v>
      </c>
      <c r="J113" s="77" t="str">
        <f>IF(J10="","",J10)</f>
        <v>14. 4. 2025</v>
      </c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6" customHeight="1">
      <c r="A115" s="36"/>
      <c r="B115" s="37"/>
      <c r="C115" s="30" t="s">
        <v>24</v>
      </c>
      <c r="D115" s="38"/>
      <c r="E115" s="38"/>
      <c r="F115" s="25" t="str">
        <f>E13</f>
        <v xml:space="preserve"> </v>
      </c>
      <c r="G115" s="38"/>
      <c r="H115" s="38"/>
      <c r="I115" s="30" t="s">
        <v>30</v>
      </c>
      <c r="J115" s="34" t="str">
        <f>E19</f>
        <v xml:space="preserve"> 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6" customHeight="1">
      <c r="A116" s="36"/>
      <c r="B116" s="37"/>
      <c r="C116" s="30" t="s">
        <v>28</v>
      </c>
      <c r="D116" s="38"/>
      <c r="E116" s="38"/>
      <c r="F116" s="25" t="str">
        <f>IF(E16="","",E16)</f>
        <v>Vyplň údaj</v>
      </c>
      <c r="G116" s="38"/>
      <c r="H116" s="38"/>
      <c r="I116" s="30" t="s">
        <v>32</v>
      </c>
      <c r="J116" s="34" t="str">
        <f>E22</f>
        <v xml:space="preserve"> 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82"/>
      <c r="B118" s="183"/>
      <c r="C118" s="184" t="s">
        <v>96</v>
      </c>
      <c r="D118" s="185" t="s">
        <v>59</v>
      </c>
      <c r="E118" s="185" t="s">
        <v>55</v>
      </c>
      <c r="F118" s="185" t="s">
        <v>56</v>
      </c>
      <c r="G118" s="185" t="s">
        <v>97</v>
      </c>
      <c r="H118" s="185" t="s">
        <v>98</v>
      </c>
      <c r="I118" s="185" t="s">
        <v>99</v>
      </c>
      <c r="J118" s="185" t="s">
        <v>85</v>
      </c>
      <c r="K118" s="186" t="s">
        <v>100</v>
      </c>
      <c r="L118" s="187"/>
      <c r="M118" s="98" t="s">
        <v>1</v>
      </c>
      <c r="N118" s="99" t="s">
        <v>38</v>
      </c>
      <c r="O118" s="99" t="s">
        <v>101</v>
      </c>
      <c r="P118" s="99" t="s">
        <v>102</v>
      </c>
      <c r="Q118" s="99" t="s">
        <v>103</v>
      </c>
      <c r="R118" s="99" t="s">
        <v>104</v>
      </c>
      <c r="S118" s="99" t="s">
        <v>105</v>
      </c>
      <c r="T118" s="100" t="s">
        <v>106</v>
      </c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</row>
    <row r="119" s="2" customFormat="1" ht="22.8" customHeight="1">
      <c r="A119" s="36"/>
      <c r="B119" s="37"/>
      <c r="C119" s="105" t="s">
        <v>107</v>
      </c>
      <c r="D119" s="38"/>
      <c r="E119" s="38"/>
      <c r="F119" s="38"/>
      <c r="G119" s="38"/>
      <c r="H119" s="38"/>
      <c r="I119" s="38"/>
      <c r="J119" s="188">
        <f>BK119</f>
        <v>0</v>
      </c>
      <c r="K119" s="38"/>
      <c r="L119" s="42"/>
      <c r="M119" s="101"/>
      <c r="N119" s="189"/>
      <c r="O119" s="102"/>
      <c r="P119" s="190">
        <f>P120+P147</f>
        <v>0</v>
      </c>
      <c r="Q119" s="102"/>
      <c r="R119" s="190">
        <f>R120+R147</f>
        <v>0</v>
      </c>
      <c r="S119" s="102"/>
      <c r="T119" s="191">
        <f>T120+T147</f>
        <v>9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5" t="s">
        <v>73</v>
      </c>
      <c r="AU119" s="15" t="s">
        <v>87</v>
      </c>
      <c r="BK119" s="192">
        <f>BK120+BK147</f>
        <v>0</v>
      </c>
    </row>
    <row r="120" s="12" customFormat="1" ht="25.92" customHeight="1">
      <c r="A120" s="12"/>
      <c r="B120" s="193"/>
      <c r="C120" s="194"/>
      <c r="D120" s="195" t="s">
        <v>73</v>
      </c>
      <c r="E120" s="196" t="s">
        <v>108</v>
      </c>
      <c r="F120" s="196" t="s">
        <v>109</v>
      </c>
      <c r="G120" s="194"/>
      <c r="H120" s="194"/>
      <c r="I120" s="197"/>
      <c r="J120" s="198">
        <f>BK120</f>
        <v>0</v>
      </c>
      <c r="K120" s="194"/>
      <c r="L120" s="199"/>
      <c r="M120" s="200"/>
      <c r="N120" s="201"/>
      <c r="O120" s="201"/>
      <c r="P120" s="202">
        <f>P121+P133</f>
        <v>0</v>
      </c>
      <c r="Q120" s="201"/>
      <c r="R120" s="202">
        <f>R121+R133</f>
        <v>0</v>
      </c>
      <c r="S120" s="201"/>
      <c r="T120" s="203">
        <f>T121+T133</f>
        <v>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4" t="s">
        <v>79</v>
      </c>
      <c r="AT120" s="205" t="s">
        <v>73</v>
      </c>
      <c r="AU120" s="205" t="s">
        <v>74</v>
      </c>
      <c r="AY120" s="204" t="s">
        <v>110</v>
      </c>
      <c r="BK120" s="206">
        <f>BK121+BK133</f>
        <v>0</v>
      </c>
    </row>
    <row r="121" s="12" customFormat="1" ht="22.8" customHeight="1">
      <c r="A121" s="12"/>
      <c r="B121" s="193"/>
      <c r="C121" s="194"/>
      <c r="D121" s="195" t="s">
        <v>73</v>
      </c>
      <c r="E121" s="207" t="s">
        <v>111</v>
      </c>
      <c r="F121" s="207" t="s">
        <v>112</v>
      </c>
      <c r="G121" s="194"/>
      <c r="H121" s="194"/>
      <c r="I121" s="197"/>
      <c r="J121" s="208">
        <f>BK121</f>
        <v>0</v>
      </c>
      <c r="K121" s="194"/>
      <c r="L121" s="199"/>
      <c r="M121" s="200"/>
      <c r="N121" s="201"/>
      <c r="O121" s="201"/>
      <c r="P121" s="202">
        <f>SUM(P122:P132)</f>
        <v>0</v>
      </c>
      <c r="Q121" s="201"/>
      <c r="R121" s="202">
        <f>SUM(R122:R132)</f>
        <v>0</v>
      </c>
      <c r="S121" s="201"/>
      <c r="T121" s="203">
        <f>SUM(T122:T132)</f>
        <v>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79</v>
      </c>
      <c r="AT121" s="205" t="s">
        <v>73</v>
      </c>
      <c r="AU121" s="205" t="s">
        <v>79</v>
      </c>
      <c r="AY121" s="204" t="s">
        <v>110</v>
      </c>
      <c r="BK121" s="206">
        <f>SUM(BK122:BK132)</f>
        <v>0</v>
      </c>
    </row>
    <row r="122" s="2" customFormat="1" ht="22.2" customHeight="1">
      <c r="A122" s="36"/>
      <c r="B122" s="37"/>
      <c r="C122" s="209" t="s">
        <v>79</v>
      </c>
      <c r="D122" s="209" t="s">
        <v>113</v>
      </c>
      <c r="E122" s="210" t="s">
        <v>114</v>
      </c>
      <c r="F122" s="211" t="s">
        <v>115</v>
      </c>
      <c r="G122" s="212" t="s">
        <v>116</v>
      </c>
      <c r="H122" s="213">
        <v>12</v>
      </c>
      <c r="I122" s="214"/>
      <c r="J122" s="215">
        <f>ROUND(I122*H122,2)</f>
        <v>0</v>
      </c>
      <c r="K122" s="211" t="s">
        <v>117</v>
      </c>
      <c r="L122" s="42"/>
      <c r="M122" s="216" t="s">
        <v>1</v>
      </c>
      <c r="N122" s="217" t="s">
        <v>39</v>
      </c>
      <c r="O122" s="89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0" t="s">
        <v>118</v>
      </c>
      <c r="AT122" s="220" t="s">
        <v>113</v>
      </c>
      <c r="AU122" s="220" t="s">
        <v>81</v>
      </c>
      <c r="AY122" s="15" t="s">
        <v>110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5" t="s">
        <v>79</v>
      </c>
      <c r="BK122" s="221">
        <f>ROUND(I122*H122,2)</f>
        <v>0</v>
      </c>
      <c r="BL122" s="15" t="s">
        <v>118</v>
      </c>
      <c r="BM122" s="220" t="s">
        <v>119</v>
      </c>
    </row>
    <row r="123" s="2" customFormat="1">
      <c r="A123" s="36"/>
      <c r="B123" s="37"/>
      <c r="C123" s="38"/>
      <c r="D123" s="222" t="s">
        <v>120</v>
      </c>
      <c r="E123" s="38"/>
      <c r="F123" s="223" t="s">
        <v>121</v>
      </c>
      <c r="G123" s="38"/>
      <c r="H123" s="38"/>
      <c r="I123" s="224"/>
      <c r="J123" s="38"/>
      <c r="K123" s="38"/>
      <c r="L123" s="42"/>
      <c r="M123" s="225"/>
      <c r="N123" s="226"/>
      <c r="O123" s="89"/>
      <c r="P123" s="89"/>
      <c r="Q123" s="89"/>
      <c r="R123" s="89"/>
      <c r="S123" s="89"/>
      <c r="T123" s="90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120</v>
      </c>
      <c r="AU123" s="15" t="s">
        <v>81</v>
      </c>
    </row>
    <row r="124" s="2" customFormat="1">
      <c r="A124" s="36"/>
      <c r="B124" s="37"/>
      <c r="C124" s="38"/>
      <c r="D124" s="227" t="s">
        <v>122</v>
      </c>
      <c r="E124" s="38"/>
      <c r="F124" s="228" t="s">
        <v>123</v>
      </c>
      <c r="G124" s="38"/>
      <c r="H124" s="38"/>
      <c r="I124" s="224"/>
      <c r="J124" s="38"/>
      <c r="K124" s="38"/>
      <c r="L124" s="42"/>
      <c r="M124" s="225"/>
      <c r="N124" s="226"/>
      <c r="O124" s="89"/>
      <c r="P124" s="89"/>
      <c r="Q124" s="89"/>
      <c r="R124" s="89"/>
      <c r="S124" s="89"/>
      <c r="T124" s="90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122</v>
      </c>
      <c r="AU124" s="15" t="s">
        <v>81</v>
      </c>
    </row>
    <row r="125" s="2" customFormat="1">
      <c r="A125" s="36"/>
      <c r="B125" s="37"/>
      <c r="C125" s="38"/>
      <c r="D125" s="222" t="s">
        <v>124</v>
      </c>
      <c r="E125" s="38"/>
      <c r="F125" s="229" t="s">
        <v>125</v>
      </c>
      <c r="G125" s="38"/>
      <c r="H125" s="38"/>
      <c r="I125" s="224"/>
      <c r="J125" s="38"/>
      <c r="K125" s="38"/>
      <c r="L125" s="42"/>
      <c r="M125" s="225"/>
      <c r="N125" s="226"/>
      <c r="O125" s="89"/>
      <c r="P125" s="89"/>
      <c r="Q125" s="89"/>
      <c r="R125" s="89"/>
      <c r="S125" s="89"/>
      <c r="T125" s="90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124</v>
      </c>
      <c r="AU125" s="15" t="s">
        <v>81</v>
      </c>
    </row>
    <row r="126" s="2" customFormat="1" ht="14.4" customHeight="1">
      <c r="A126" s="36"/>
      <c r="B126" s="37"/>
      <c r="C126" s="209" t="s">
        <v>81</v>
      </c>
      <c r="D126" s="209" t="s">
        <v>113</v>
      </c>
      <c r="E126" s="210" t="s">
        <v>126</v>
      </c>
      <c r="F126" s="211" t="s">
        <v>127</v>
      </c>
      <c r="G126" s="212" t="s">
        <v>128</v>
      </c>
      <c r="H126" s="213">
        <v>24</v>
      </c>
      <c r="I126" s="214"/>
      <c r="J126" s="215">
        <f>ROUND(I126*H126,2)</f>
        <v>0</v>
      </c>
      <c r="K126" s="211" t="s">
        <v>1</v>
      </c>
      <c r="L126" s="42"/>
      <c r="M126" s="216" t="s">
        <v>1</v>
      </c>
      <c r="N126" s="217" t="s">
        <v>39</v>
      </c>
      <c r="O126" s="89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0" t="s">
        <v>118</v>
      </c>
      <c r="AT126" s="220" t="s">
        <v>113</v>
      </c>
      <c r="AU126" s="220" t="s">
        <v>81</v>
      </c>
      <c r="AY126" s="15" t="s">
        <v>110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5" t="s">
        <v>79</v>
      </c>
      <c r="BK126" s="221">
        <f>ROUND(I126*H126,2)</f>
        <v>0</v>
      </c>
      <c r="BL126" s="15" t="s">
        <v>118</v>
      </c>
      <c r="BM126" s="220" t="s">
        <v>129</v>
      </c>
    </row>
    <row r="127" s="2" customFormat="1">
      <c r="A127" s="36"/>
      <c r="B127" s="37"/>
      <c r="C127" s="38"/>
      <c r="D127" s="222" t="s">
        <v>120</v>
      </c>
      <c r="E127" s="38"/>
      <c r="F127" s="223" t="s">
        <v>127</v>
      </c>
      <c r="G127" s="38"/>
      <c r="H127" s="38"/>
      <c r="I127" s="224"/>
      <c r="J127" s="38"/>
      <c r="K127" s="38"/>
      <c r="L127" s="42"/>
      <c r="M127" s="225"/>
      <c r="N127" s="226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120</v>
      </c>
      <c r="AU127" s="15" t="s">
        <v>81</v>
      </c>
    </row>
    <row r="128" s="2" customFormat="1" ht="22.2" customHeight="1">
      <c r="A128" s="36"/>
      <c r="B128" s="37"/>
      <c r="C128" s="209" t="s">
        <v>130</v>
      </c>
      <c r="D128" s="209" t="s">
        <v>113</v>
      </c>
      <c r="E128" s="210" t="s">
        <v>131</v>
      </c>
      <c r="F128" s="211" t="s">
        <v>132</v>
      </c>
      <c r="G128" s="212" t="s">
        <v>133</v>
      </c>
      <c r="H128" s="213">
        <v>9</v>
      </c>
      <c r="I128" s="214"/>
      <c r="J128" s="215">
        <f>ROUND(I128*H128,2)</f>
        <v>0</v>
      </c>
      <c r="K128" s="211" t="s">
        <v>117</v>
      </c>
      <c r="L128" s="42"/>
      <c r="M128" s="216" t="s">
        <v>1</v>
      </c>
      <c r="N128" s="217" t="s">
        <v>39</v>
      </c>
      <c r="O128" s="89"/>
      <c r="P128" s="218">
        <f>O128*H128</f>
        <v>0</v>
      </c>
      <c r="Q128" s="218">
        <v>0</v>
      </c>
      <c r="R128" s="218">
        <f>Q128*H128</f>
        <v>0</v>
      </c>
      <c r="S128" s="218">
        <v>1</v>
      </c>
      <c r="T128" s="219">
        <f>S128*H128</f>
        <v>9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0" t="s">
        <v>118</v>
      </c>
      <c r="AT128" s="220" t="s">
        <v>113</v>
      </c>
      <c r="AU128" s="220" t="s">
        <v>81</v>
      </c>
      <c r="AY128" s="15" t="s">
        <v>110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5" t="s">
        <v>79</v>
      </c>
      <c r="BK128" s="221">
        <f>ROUND(I128*H128,2)</f>
        <v>0</v>
      </c>
      <c r="BL128" s="15" t="s">
        <v>118</v>
      </c>
      <c r="BM128" s="220" t="s">
        <v>134</v>
      </c>
    </row>
    <row r="129" s="2" customFormat="1">
      <c r="A129" s="36"/>
      <c r="B129" s="37"/>
      <c r="C129" s="38"/>
      <c r="D129" s="222" t="s">
        <v>120</v>
      </c>
      <c r="E129" s="38"/>
      <c r="F129" s="223" t="s">
        <v>135</v>
      </c>
      <c r="G129" s="38"/>
      <c r="H129" s="38"/>
      <c r="I129" s="224"/>
      <c r="J129" s="38"/>
      <c r="K129" s="38"/>
      <c r="L129" s="42"/>
      <c r="M129" s="225"/>
      <c r="N129" s="226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120</v>
      </c>
      <c r="AU129" s="15" t="s">
        <v>81</v>
      </c>
    </row>
    <row r="130" s="2" customFormat="1">
      <c r="A130" s="36"/>
      <c r="B130" s="37"/>
      <c r="C130" s="38"/>
      <c r="D130" s="227" t="s">
        <v>122</v>
      </c>
      <c r="E130" s="38"/>
      <c r="F130" s="228" t="s">
        <v>136</v>
      </c>
      <c r="G130" s="38"/>
      <c r="H130" s="38"/>
      <c r="I130" s="224"/>
      <c r="J130" s="38"/>
      <c r="K130" s="38"/>
      <c r="L130" s="42"/>
      <c r="M130" s="225"/>
      <c r="N130" s="226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122</v>
      </c>
      <c r="AU130" s="15" t="s">
        <v>81</v>
      </c>
    </row>
    <row r="131" s="2" customFormat="1">
      <c r="A131" s="36"/>
      <c r="B131" s="37"/>
      <c r="C131" s="38"/>
      <c r="D131" s="222" t="s">
        <v>124</v>
      </c>
      <c r="E131" s="38"/>
      <c r="F131" s="229" t="s">
        <v>137</v>
      </c>
      <c r="G131" s="38"/>
      <c r="H131" s="38"/>
      <c r="I131" s="224"/>
      <c r="J131" s="38"/>
      <c r="K131" s="38"/>
      <c r="L131" s="42"/>
      <c r="M131" s="225"/>
      <c r="N131" s="226"/>
      <c r="O131" s="89"/>
      <c r="P131" s="89"/>
      <c r="Q131" s="89"/>
      <c r="R131" s="89"/>
      <c r="S131" s="89"/>
      <c r="T131" s="90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124</v>
      </c>
      <c r="AU131" s="15" t="s">
        <v>81</v>
      </c>
    </row>
    <row r="132" s="13" customFormat="1">
      <c r="A132" s="13"/>
      <c r="B132" s="230"/>
      <c r="C132" s="231"/>
      <c r="D132" s="222" t="s">
        <v>138</v>
      </c>
      <c r="E132" s="232" t="s">
        <v>1</v>
      </c>
      <c r="F132" s="233" t="s">
        <v>139</v>
      </c>
      <c r="G132" s="231"/>
      <c r="H132" s="234">
        <v>9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138</v>
      </c>
      <c r="AU132" s="240" t="s">
        <v>81</v>
      </c>
      <c r="AV132" s="13" t="s">
        <v>81</v>
      </c>
      <c r="AW132" s="13" t="s">
        <v>31</v>
      </c>
      <c r="AX132" s="13" t="s">
        <v>79</v>
      </c>
      <c r="AY132" s="240" t="s">
        <v>110</v>
      </c>
    </row>
    <row r="133" s="12" customFormat="1" ht="22.8" customHeight="1">
      <c r="A133" s="12"/>
      <c r="B133" s="193"/>
      <c r="C133" s="194"/>
      <c r="D133" s="195" t="s">
        <v>73</v>
      </c>
      <c r="E133" s="207" t="s">
        <v>140</v>
      </c>
      <c r="F133" s="207" t="s">
        <v>141</v>
      </c>
      <c r="G133" s="194"/>
      <c r="H133" s="194"/>
      <c r="I133" s="197"/>
      <c r="J133" s="208">
        <f>BK133</f>
        <v>0</v>
      </c>
      <c r="K133" s="194"/>
      <c r="L133" s="199"/>
      <c r="M133" s="200"/>
      <c r="N133" s="201"/>
      <c r="O133" s="201"/>
      <c r="P133" s="202">
        <f>SUM(P134:P146)</f>
        <v>0</v>
      </c>
      <c r="Q133" s="201"/>
      <c r="R133" s="202">
        <f>SUM(R134:R146)</f>
        <v>0</v>
      </c>
      <c r="S133" s="201"/>
      <c r="T133" s="203">
        <f>SUM(T134:T146)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4" t="s">
        <v>79</v>
      </c>
      <c r="AT133" s="205" t="s">
        <v>73</v>
      </c>
      <c r="AU133" s="205" t="s">
        <v>79</v>
      </c>
      <c r="AY133" s="204" t="s">
        <v>110</v>
      </c>
      <c r="BK133" s="206">
        <f>SUM(BK134:BK146)</f>
        <v>0</v>
      </c>
    </row>
    <row r="134" s="2" customFormat="1" ht="22.2" customHeight="1">
      <c r="A134" s="36"/>
      <c r="B134" s="37"/>
      <c r="C134" s="209" t="s">
        <v>118</v>
      </c>
      <c r="D134" s="209" t="s">
        <v>113</v>
      </c>
      <c r="E134" s="210" t="s">
        <v>142</v>
      </c>
      <c r="F134" s="211" t="s">
        <v>143</v>
      </c>
      <c r="G134" s="212" t="s">
        <v>133</v>
      </c>
      <c r="H134" s="213">
        <v>9</v>
      </c>
      <c r="I134" s="214"/>
      <c r="J134" s="215">
        <f>ROUND(I134*H134,2)</f>
        <v>0</v>
      </c>
      <c r="K134" s="211" t="s">
        <v>117</v>
      </c>
      <c r="L134" s="42"/>
      <c r="M134" s="216" t="s">
        <v>1</v>
      </c>
      <c r="N134" s="217" t="s">
        <v>39</v>
      </c>
      <c r="O134" s="89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118</v>
      </c>
      <c r="AT134" s="220" t="s">
        <v>113</v>
      </c>
      <c r="AU134" s="220" t="s">
        <v>81</v>
      </c>
      <c r="AY134" s="15" t="s">
        <v>110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79</v>
      </c>
      <c r="BK134" s="221">
        <f>ROUND(I134*H134,2)</f>
        <v>0</v>
      </c>
      <c r="BL134" s="15" t="s">
        <v>118</v>
      </c>
      <c r="BM134" s="220" t="s">
        <v>144</v>
      </c>
    </row>
    <row r="135" s="2" customFormat="1">
      <c r="A135" s="36"/>
      <c r="B135" s="37"/>
      <c r="C135" s="38"/>
      <c r="D135" s="222" t="s">
        <v>120</v>
      </c>
      <c r="E135" s="38"/>
      <c r="F135" s="223" t="s">
        <v>145</v>
      </c>
      <c r="G135" s="38"/>
      <c r="H135" s="38"/>
      <c r="I135" s="224"/>
      <c r="J135" s="38"/>
      <c r="K135" s="38"/>
      <c r="L135" s="42"/>
      <c r="M135" s="225"/>
      <c r="N135" s="226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120</v>
      </c>
      <c r="AU135" s="15" t="s">
        <v>81</v>
      </c>
    </row>
    <row r="136" s="2" customFormat="1">
      <c r="A136" s="36"/>
      <c r="B136" s="37"/>
      <c r="C136" s="38"/>
      <c r="D136" s="227" t="s">
        <v>122</v>
      </c>
      <c r="E136" s="38"/>
      <c r="F136" s="228" t="s">
        <v>146</v>
      </c>
      <c r="G136" s="38"/>
      <c r="H136" s="38"/>
      <c r="I136" s="224"/>
      <c r="J136" s="38"/>
      <c r="K136" s="38"/>
      <c r="L136" s="42"/>
      <c r="M136" s="225"/>
      <c r="N136" s="226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122</v>
      </c>
      <c r="AU136" s="15" t="s">
        <v>81</v>
      </c>
    </row>
    <row r="137" s="2" customFormat="1" ht="22.2" customHeight="1">
      <c r="A137" s="36"/>
      <c r="B137" s="37"/>
      <c r="C137" s="209" t="s">
        <v>147</v>
      </c>
      <c r="D137" s="209" t="s">
        <v>113</v>
      </c>
      <c r="E137" s="210" t="s">
        <v>148</v>
      </c>
      <c r="F137" s="211" t="s">
        <v>149</v>
      </c>
      <c r="G137" s="212" t="s">
        <v>133</v>
      </c>
      <c r="H137" s="213">
        <v>9</v>
      </c>
      <c r="I137" s="214"/>
      <c r="J137" s="215">
        <f>ROUND(I137*H137,2)</f>
        <v>0</v>
      </c>
      <c r="K137" s="211" t="s">
        <v>117</v>
      </c>
      <c r="L137" s="42"/>
      <c r="M137" s="216" t="s">
        <v>1</v>
      </c>
      <c r="N137" s="217" t="s">
        <v>39</v>
      </c>
      <c r="O137" s="89"/>
      <c r="P137" s="218">
        <f>O137*H137</f>
        <v>0</v>
      </c>
      <c r="Q137" s="218">
        <v>0</v>
      </c>
      <c r="R137" s="218">
        <f>Q137*H137</f>
        <v>0</v>
      </c>
      <c r="S137" s="218">
        <v>0</v>
      </c>
      <c r="T137" s="21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0" t="s">
        <v>118</v>
      </c>
      <c r="AT137" s="220" t="s">
        <v>113</v>
      </c>
      <c r="AU137" s="220" t="s">
        <v>81</v>
      </c>
      <c r="AY137" s="15" t="s">
        <v>110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5" t="s">
        <v>79</v>
      </c>
      <c r="BK137" s="221">
        <f>ROUND(I137*H137,2)</f>
        <v>0</v>
      </c>
      <c r="BL137" s="15" t="s">
        <v>118</v>
      </c>
      <c r="BM137" s="220" t="s">
        <v>150</v>
      </c>
    </row>
    <row r="138" s="2" customFormat="1">
      <c r="A138" s="36"/>
      <c r="B138" s="37"/>
      <c r="C138" s="38"/>
      <c r="D138" s="222" t="s">
        <v>120</v>
      </c>
      <c r="E138" s="38"/>
      <c r="F138" s="223" t="s">
        <v>151</v>
      </c>
      <c r="G138" s="38"/>
      <c r="H138" s="38"/>
      <c r="I138" s="224"/>
      <c r="J138" s="38"/>
      <c r="K138" s="38"/>
      <c r="L138" s="42"/>
      <c r="M138" s="225"/>
      <c r="N138" s="226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120</v>
      </c>
      <c r="AU138" s="15" t="s">
        <v>81</v>
      </c>
    </row>
    <row r="139" s="2" customFormat="1">
      <c r="A139" s="36"/>
      <c r="B139" s="37"/>
      <c r="C139" s="38"/>
      <c r="D139" s="227" t="s">
        <v>122</v>
      </c>
      <c r="E139" s="38"/>
      <c r="F139" s="228" t="s">
        <v>152</v>
      </c>
      <c r="G139" s="38"/>
      <c r="H139" s="38"/>
      <c r="I139" s="224"/>
      <c r="J139" s="38"/>
      <c r="K139" s="38"/>
      <c r="L139" s="42"/>
      <c r="M139" s="225"/>
      <c r="N139" s="226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122</v>
      </c>
      <c r="AU139" s="15" t="s">
        <v>81</v>
      </c>
    </row>
    <row r="140" s="2" customFormat="1" ht="22.2" customHeight="1">
      <c r="A140" s="36"/>
      <c r="B140" s="37"/>
      <c r="C140" s="209" t="s">
        <v>153</v>
      </c>
      <c r="D140" s="209" t="s">
        <v>113</v>
      </c>
      <c r="E140" s="210" t="s">
        <v>154</v>
      </c>
      <c r="F140" s="211" t="s">
        <v>155</v>
      </c>
      <c r="G140" s="212" t="s">
        <v>133</v>
      </c>
      <c r="H140" s="213">
        <v>81</v>
      </c>
      <c r="I140" s="214"/>
      <c r="J140" s="215">
        <f>ROUND(I140*H140,2)</f>
        <v>0</v>
      </c>
      <c r="K140" s="211" t="s">
        <v>117</v>
      </c>
      <c r="L140" s="42"/>
      <c r="M140" s="216" t="s">
        <v>1</v>
      </c>
      <c r="N140" s="217" t="s">
        <v>39</v>
      </c>
      <c r="O140" s="89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0" t="s">
        <v>118</v>
      </c>
      <c r="AT140" s="220" t="s">
        <v>113</v>
      </c>
      <c r="AU140" s="220" t="s">
        <v>81</v>
      </c>
      <c r="AY140" s="15" t="s">
        <v>110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5" t="s">
        <v>79</v>
      </c>
      <c r="BK140" s="221">
        <f>ROUND(I140*H140,2)</f>
        <v>0</v>
      </c>
      <c r="BL140" s="15" t="s">
        <v>118</v>
      </c>
      <c r="BM140" s="220" t="s">
        <v>156</v>
      </c>
    </row>
    <row r="141" s="2" customFormat="1">
      <c r="A141" s="36"/>
      <c r="B141" s="37"/>
      <c r="C141" s="38"/>
      <c r="D141" s="222" t="s">
        <v>120</v>
      </c>
      <c r="E141" s="38"/>
      <c r="F141" s="223" t="s">
        <v>157</v>
      </c>
      <c r="G141" s="38"/>
      <c r="H141" s="38"/>
      <c r="I141" s="224"/>
      <c r="J141" s="38"/>
      <c r="K141" s="38"/>
      <c r="L141" s="42"/>
      <c r="M141" s="225"/>
      <c r="N141" s="226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120</v>
      </c>
      <c r="AU141" s="15" t="s">
        <v>81</v>
      </c>
    </row>
    <row r="142" s="2" customFormat="1">
      <c r="A142" s="36"/>
      <c r="B142" s="37"/>
      <c r="C142" s="38"/>
      <c r="D142" s="227" t="s">
        <v>122</v>
      </c>
      <c r="E142" s="38"/>
      <c r="F142" s="228" t="s">
        <v>158</v>
      </c>
      <c r="G142" s="38"/>
      <c r="H142" s="38"/>
      <c r="I142" s="224"/>
      <c r="J142" s="38"/>
      <c r="K142" s="38"/>
      <c r="L142" s="42"/>
      <c r="M142" s="225"/>
      <c r="N142" s="226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122</v>
      </c>
      <c r="AU142" s="15" t="s">
        <v>81</v>
      </c>
    </row>
    <row r="143" s="13" customFormat="1">
      <c r="A143" s="13"/>
      <c r="B143" s="230"/>
      <c r="C143" s="231"/>
      <c r="D143" s="222" t="s">
        <v>138</v>
      </c>
      <c r="E143" s="231"/>
      <c r="F143" s="233" t="s">
        <v>159</v>
      </c>
      <c r="G143" s="231"/>
      <c r="H143" s="234">
        <v>81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138</v>
      </c>
      <c r="AU143" s="240" t="s">
        <v>81</v>
      </c>
      <c r="AV143" s="13" t="s">
        <v>81</v>
      </c>
      <c r="AW143" s="13" t="s">
        <v>4</v>
      </c>
      <c r="AX143" s="13" t="s">
        <v>79</v>
      </c>
      <c r="AY143" s="240" t="s">
        <v>110</v>
      </c>
    </row>
    <row r="144" s="2" customFormat="1" ht="14.4" customHeight="1">
      <c r="A144" s="36"/>
      <c r="B144" s="37"/>
      <c r="C144" s="209" t="s">
        <v>160</v>
      </c>
      <c r="D144" s="209" t="s">
        <v>113</v>
      </c>
      <c r="E144" s="210" t="s">
        <v>161</v>
      </c>
      <c r="F144" s="211" t="s">
        <v>162</v>
      </c>
      <c r="G144" s="212" t="s">
        <v>163</v>
      </c>
      <c r="H144" s="213">
        <v>-9000</v>
      </c>
      <c r="I144" s="214"/>
      <c r="J144" s="215">
        <f>ROUND(I144*H144,2)</f>
        <v>0</v>
      </c>
      <c r="K144" s="211" t="s">
        <v>1</v>
      </c>
      <c r="L144" s="42"/>
      <c r="M144" s="216" t="s">
        <v>1</v>
      </c>
      <c r="N144" s="217" t="s">
        <v>39</v>
      </c>
      <c r="O144" s="89"/>
      <c r="P144" s="218">
        <f>O144*H144</f>
        <v>0</v>
      </c>
      <c r="Q144" s="218">
        <v>0</v>
      </c>
      <c r="R144" s="218">
        <f>Q144*H144</f>
        <v>0</v>
      </c>
      <c r="S144" s="218">
        <v>0</v>
      </c>
      <c r="T144" s="21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0" t="s">
        <v>118</v>
      </c>
      <c r="AT144" s="220" t="s">
        <v>113</v>
      </c>
      <c r="AU144" s="220" t="s">
        <v>81</v>
      </c>
      <c r="AY144" s="15" t="s">
        <v>110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15" t="s">
        <v>79</v>
      </c>
      <c r="BK144" s="221">
        <f>ROUND(I144*H144,2)</f>
        <v>0</v>
      </c>
      <c r="BL144" s="15" t="s">
        <v>118</v>
      </c>
      <c r="BM144" s="220" t="s">
        <v>164</v>
      </c>
    </row>
    <row r="145" s="2" customFormat="1">
      <c r="A145" s="36"/>
      <c r="B145" s="37"/>
      <c r="C145" s="38"/>
      <c r="D145" s="222" t="s">
        <v>120</v>
      </c>
      <c r="E145" s="38"/>
      <c r="F145" s="223" t="s">
        <v>162</v>
      </c>
      <c r="G145" s="38"/>
      <c r="H145" s="38"/>
      <c r="I145" s="224"/>
      <c r="J145" s="38"/>
      <c r="K145" s="38"/>
      <c r="L145" s="42"/>
      <c r="M145" s="225"/>
      <c r="N145" s="226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120</v>
      </c>
      <c r="AU145" s="15" t="s">
        <v>81</v>
      </c>
    </row>
    <row r="146" s="13" customFormat="1">
      <c r="A146" s="13"/>
      <c r="B146" s="230"/>
      <c r="C146" s="231"/>
      <c r="D146" s="222" t="s">
        <v>138</v>
      </c>
      <c r="E146" s="232" t="s">
        <v>1</v>
      </c>
      <c r="F146" s="233" t="s">
        <v>165</v>
      </c>
      <c r="G146" s="231"/>
      <c r="H146" s="234">
        <v>-9000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138</v>
      </c>
      <c r="AU146" s="240" t="s">
        <v>81</v>
      </c>
      <c r="AV146" s="13" t="s">
        <v>81</v>
      </c>
      <c r="AW146" s="13" t="s">
        <v>31</v>
      </c>
      <c r="AX146" s="13" t="s">
        <v>79</v>
      </c>
      <c r="AY146" s="240" t="s">
        <v>110</v>
      </c>
    </row>
    <row r="147" s="12" customFormat="1" ht="25.92" customHeight="1">
      <c r="A147" s="12"/>
      <c r="B147" s="193"/>
      <c r="C147" s="194"/>
      <c r="D147" s="195" t="s">
        <v>73</v>
      </c>
      <c r="E147" s="196" t="s">
        <v>166</v>
      </c>
      <c r="F147" s="196" t="s">
        <v>167</v>
      </c>
      <c r="G147" s="194"/>
      <c r="H147" s="194"/>
      <c r="I147" s="197"/>
      <c r="J147" s="198">
        <f>BK147</f>
        <v>0</v>
      </c>
      <c r="K147" s="194"/>
      <c r="L147" s="199"/>
      <c r="M147" s="200"/>
      <c r="N147" s="201"/>
      <c r="O147" s="201"/>
      <c r="P147" s="202">
        <f>P148+P153+P157</f>
        <v>0</v>
      </c>
      <c r="Q147" s="201"/>
      <c r="R147" s="202">
        <f>R148+R153+R157</f>
        <v>0</v>
      </c>
      <c r="S147" s="201"/>
      <c r="T147" s="203">
        <f>T148+T153+T157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4" t="s">
        <v>147</v>
      </c>
      <c r="AT147" s="205" t="s">
        <v>73</v>
      </c>
      <c r="AU147" s="205" t="s">
        <v>74</v>
      </c>
      <c r="AY147" s="204" t="s">
        <v>110</v>
      </c>
      <c r="BK147" s="206">
        <f>BK148+BK153+BK157</f>
        <v>0</v>
      </c>
    </row>
    <row r="148" s="12" customFormat="1" ht="22.8" customHeight="1">
      <c r="A148" s="12"/>
      <c r="B148" s="193"/>
      <c r="C148" s="194"/>
      <c r="D148" s="195" t="s">
        <v>73</v>
      </c>
      <c r="E148" s="207" t="s">
        <v>168</v>
      </c>
      <c r="F148" s="207" t="s">
        <v>169</v>
      </c>
      <c r="G148" s="194"/>
      <c r="H148" s="194"/>
      <c r="I148" s="197"/>
      <c r="J148" s="208">
        <f>BK148</f>
        <v>0</v>
      </c>
      <c r="K148" s="194"/>
      <c r="L148" s="199"/>
      <c r="M148" s="200"/>
      <c r="N148" s="201"/>
      <c r="O148" s="201"/>
      <c r="P148" s="202">
        <f>SUM(P149:P152)</f>
        <v>0</v>
      </c>
      <c r="Q148" s="201"/>
      <c r="R148" s="202">
        <f>SUM(R149:R152)</f>
        <v>0</v>
      </c>
      <c r="S148" s="201"/>
      <c r="T148" s="203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4" t="s">
        <v>147</v>
      </c>
      <c r="AT148" s="205" t="s">
        <v>73</v>
      </c>
      <c r="AU148" s="205" t="s">
        <v>79</v>
      </c>
      <c r="AY148" s="204" t="s">
        <v>110</v>
      </c>
      <c r="BK148" s="206">
        <f>SUM(BK149:BK152)</f>
        <v>0</v>
      </c>
    </row>
    <row r="149" s="2" customFormat="1" ht="14.4" customHeight="1">
      <c r="A149" s="36"/>
      <c r="B149" s="37"/>
      <c r="C149" s="209" t="s">
        <v>170</v>
      </c>
      <c r="D149" s="209" t="s">
        <v>113</v>
      </c>
      <c r="E149" s="210" t="s">
        <v>171</v>
      </c>
      <c r="F149" s="211" t="s">
        <v>172</v>
      </c>
      <c r="G149" s="212" t="s">
        <v>173</v>
      </c>
      <c r="H149" s="213">
        <v>1</v>
      </c>
      <c r="I149" s="214"/>
      <c r="J149" s="215">
        <f>ROUND(I149*H149,2)</f>
        <v>0</v>
      </c>
      <c r="K149" s="211" t="s">
        <v>117</v>
      </c>
      <c r="L149" s="42"/>
      <c r="M149" s="216" t="s">
        <v>1</v>
      </c>
      <c r="N149" s="217" t="s">
        <v>39</v>
      </c>
      <c r="O149" s="89"/>
      <c r="P149" s="218">
        <f>O149*H149</f>
        <v>0</v>
      </c>
      <c r="Q149" s="218">
        <v>0</v>
      </c>
      <c r="R149" s="218">
        <f>Q149*H149</f>
        <v>0</v>
      </c>
      <c r="S149" s="218">
        <v>0</v>
      </c>
      <c r="T149" s="219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0" t="s">
        <v>174</v>
      </c>
      <c r="AT149" s="220" t="s">
        <v>113</v>
      </c>
      <c r="AU149" s="220" t="s">
        <v>81</v>
      </c>
      <c r="AY149" s="15" t="s">
        <v>110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15" t="s">
        <v>79</v>
      </c>
      <c r="BK149" s="221">
        <f>ROUND(I149*H149,2)</f>
        <v>0</v>
      </c>
      <c r="BL149" s="15" t="s">
        <v>174</v>
      </c>
      <c r="BM149" s="220" t="s">
        <v>175</v>
      </c>
    </row>
    <row r="150" s="2" customFormat="1">
      <c r="A150" s="36"/>
      <c r="B150" s="37"/>
      <c r="C150" s="38"/>
      <c r="D150" s="222" t="s">
        <v>120</v>
      </c>
      <c r="E150" s="38"/>
      <c r="F150" s="223" t="s">
        <v>172</v>
      </c>
      <c r="G150" s="38"/>
      <c r="H150" s="38"/>
      <c r="I150" s="224"/>
      <c r="J150" s="38"/>
      <c r="K150" s="38"/>
      <c r="L150" s="42"/>
      <c r="M150" s="225"/>
      <c r="N150" s="226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120</v>
      </c>
      <c r="AU150" s="15" t="s">
        <v>81</v>
      </c>
    </row>
    <row r="151" s="2" customFormat="1">
      <c r="A151" s="36"/>
      <c r="B151" s="37"/>
      <c r="C151" s="38"/>
      <c r="D151" s="227" t="s">
        <v>122</v>
      </c>
      <c r="E151" s="38"/>
      <c r="F151" s="228" t="s">
        <v>176</v>
      </c>
      <c r="G151" s="38"/>
      <c r="H151" s="38"/>
      <c r="I151" s="224"/>
      <c r="J151" s="38"/>
      <c r="K151" s="38"/>
      <c r="L151" s="42"/>
      <c r="M151" s="225"/>
      <c r="N151" s="226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122</v>
      </c>
      <c r="AU151" s="15" t="s">
        <v>81</v>
      </c>
    </row>
    <row r="152" s="2" customFormat="1">
      <c r="A152" s="36"/>
      <c r="B152" s="37"/>
      <c r="C152" s="38"/>
      <c r="D152" s="222" t="s">
        <v>124</v>
      </c>
      <c r="E152" s="38"/>
      <c r="F152" s="229" t="s">
        <v>177</v>
      </c>
      <c r="G152" s="38"/>
      <c r="H152" s="38"/>
      <c r="I152" s="224"/>
      <c r="J152" s="38"/>
      <c r="K152" s="38"/>
      <c r="L152" s="42"/>
      <c r="M152" s="225"/>
      <c r="N152" s="226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124</v>
      </c>
      <c r="AU152" s="15" t="s">
        <v>81</v>
      </c>
    </row>
    <row r="153" s="12" customFormat="1" ht="22.8" customHeight="1">
      <c r="A153" s="12"/>
      <c r="B153" s="193"/>
      <c r="C153" s="194"/>
      <c r="D153" s="195" t="s">
        <v>73</v>
      </c>
      <c r="E153" s="207" t="s">
        <v>178</v>
      </c>
      <c r="F153" s="207" t="s">
        <v>179</v>
      </c>
      <c r="G153" s="194"/>
      <c r="H153" s="194"/>
      <c r="I153" s="197"/>
      <c r="J153" s="208">
        <f>BK153</f>
        <v>0</v>
      </c>
      <c r="K153" s="194"/>
      <c r="L153" s="199"/>
      <c r="M153" s="200"/>
      <c r="N153" s="201"/>
      <c r="O153" s="201"/>
      <c r="P153" s="202">
        <f>SUM(P154:P156)</f>
        <v>0</v>
      </c>
      <c r="Q153" s="201"/>
      <c r="R153" s="202">
        <f>SUM(R154:R156)</f>
        <v>0</v>
      </c>
      <c r="S153" s="201"/>
      <c r="T153" s="203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4" t="s">
        <v>147</v>
      </c>
      <c r="AT153" s="205" t="s">
        <v>73</v>
      </c>
      <c r="AU153" s="205" t="s">
        <v>79</v>
      </c>
      <c r="AY153" s="204" t="s">
        <v>110</v>
      </c>
      <c r="BK153" s="206">
        <f>SUM(BK154:BK156)</f>
        <v>0</v>
      </c>
    </row>
    <row r="154" s="2" customFormat="1" ht="14.4" customHeight="1">
      <c r="A154" s="36"/>
      <c r="B154" s="37"/>
      <c r="C154" s="209" t="s">
        <v>111</v>
      </c>
      <c r="D154" s="209" t="s">
        <v>113</v>
      </c>
      <c r="E154" s="210" t="s">
        <v>180</v>
      </c>
      <c r="F154" s="211" t="s">
        <v>179</v>
      </c>
      <c r="G154" s="212" t="s">
        <v>173</v>
      </c>
      <c r="H154" s="213">
        <v>1</v>
      </c>
      <c r="I154" s="214"/>
      <c r="J154" s="215">
        <f>ROUND(I154*H154,2)</f>
        <v>0</v>
      </c>
      <c r="K154" s="211" t="s">
        <v>117</v>
      </c>
      <c r="L154" s="42"/>
      <c r="M154" s="216" t="s">
        <v>1</v>
      </c>
      <c r="N154" s="217" t="s">
        <v>39</v>
      </c>
      <c r="O154" s="89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0" t="s">
        <v>174</v>
      </c>
      <c r="AT154" s="220" t="s">
        <v>113</v>
      </c>
      <c r="AU154" s="220" t="s">
        <v>81</v>
      </c>
      <c r="AY154" s="15" t="s">
        <v>110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5" t="s">
        <v>79</v>
      </c>
      <c r="BK154" s="221">
        <f>ROUND(I154*H154,2)</f>
        <v>0</v>
      </c>
      <c r="BL154" s="15" t="s">
        <v>174</v>
      </c>
      <c r="BM154" s="220" t="s">
        <v>181</v>
      </c>
    </row>
    <row r="155" s="2" customFormat="1">
      <c r="A155" s="36"/>
      <c r="B155" s="37"/>
      <c r="C155" s="38"/>
      <c r="D155" s="222" t="s">
        <v>120</v>
      </c>
      <c r="E155" s="38"/>
      <c r="F155" s="223" t="s">
        <v>179</v>
      </c>
      <c r="G155" s="38"/>
      <c r="H155" s="38"/>
      <c r="I155" s="224"/>
      <c r="J155" s="38"/>
      <c r="K155" s="38"/>
      <c r="L155" s="42"/>
      <c r="M155" s="225"/>
      <c r="N155" s="226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120</v>
      </c>
      <c r="AU155" s="15" t="s">
        <v>81</v>
      </c>
    </row>
    <row r="156" s="2" customFormat="1">
      <c r="A156" s="36"/>
      <c r="B156" s="37"/>
      <c r="C156" s="38"/>
      <c r="D156" s="227" t="s">
        <v>122</v>
      </c>
      <c r="E156" s="38"/>
      <c r="F156" s="228" t="s">
        <v>182</v>
      </c>
      <c r="G156" s="38"/>
      <c r="H156" s="38"/>
      <c r="I156" s="224"/>
      <c r="J156" s="38"/>
      <c r="K156" s="38"/>
      <c r="L156" s="42"/>
      <c r="M156" s="225"/>
      <c r="N156" s="226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122</v>
      </c>
      <c r="AU156" s="15" t="s">
        <v>81</v>
      </c>
    </row>
    <row r="157" s="12" customFormat="1" ht="22.8" customHeight="1">
      <c r="A157" s="12"/>
      <c r="B157" s="193"/>
      <c r="C157" s="194"/>
      <c r="D157" s="195" t="s">
        <v>73</v>
      </c>
      <c r="E157" s="207" t="s">
        <v>183</v>
      </c>
      <c r="F157" s="207" t="s">
        <v>184</v>
      </c>
      <c r="G157" s="194"/>
      <c r="H157" s="194"/>
      <c r="I157" s="197"/>
      <c r="J157" s="208">
        <f>BK157</f>
        <v>0</v>
      </c>
      <c r="K157" s="194"/>
      <c r="L157" s="199"/>
      <c r="M157" s="200"/>
      <c r="N157" s="201"/>
      <c r="O157" s="201"/>
      <c r="P157" s="202">
        <f>SUM(P158:P163)</f>
        <v>0</v>
      </c>
      <c r="Q157" s="201"/>
      <c r="R157" s="202">
        <f>SUM(R158:R163)</f>
        <v>0</v>
      </c>
      <c r="S157" s="201"/>
      <c r="T157" s="203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4" t="s">
        <v>147</v>
      </c>
      <c r="AT157" s="205" t="s">
        <v>73</v>
      </c>
      <c r="AU157" s="205" t="s">
        <v>79</v>
      </c>
      <c r="AY157" s="204" t="s">
        <v>110</v>
      </c>
      <c r="BK157" s="206">
        <f>SUM(BK158:BK163)</f>
        <v>0</v>
      </c>
    </row>
    <row r="158" s="2" customFormat="1" ht="14.4" customHeight="1">
      <c r="A158" s="36"/>
      <c r="B158" s="37"/>
      <c r="C158" s="209" t="s">
        <v>185</v>
      </c>
      <c r="D158" s="209" t="s">
        <v>113</v>
      </c>
      <c r="E158" s="210" t="s">
        <v>186</v>
      </c>
      <c r="F158" s="211" t="s">
        <v>184</v>
      </c>
      <c r="G158" s="212" t="s">
        <v>173</v>
      </c>
      <c r="H158" s="213">
        <v>1</v>
      </c>
      <c r="I158" s="214"/>
      <c r="J158" s="215">
        <f>ROUND(I158*H158,2)</f>
        <v>0</v>
      </c>
      <c r="K158" s="211" t="s">
        <v>117</v>
      </c>
      <c r="L158" s="42"/>
      <c r="M158" s="216" t="s">
        <v>1</v>
      </c>
      <c r="N158" s="217" t="s">
        <v>39</v>
      </c>
      <c r="O158" s="89"/>
      <c r="P158" s="218">
        <f>O158*H158</f>
        <v>0</v>
      </c>
      <c r="Q158" s="218">
        <v>0</v>
      </c>
      <c r="R158" s="218">
        <f>Q158*H158</f>
        <v>0</v>
      </c>
      <c r="S158" s="218">
        <v>0</v>
      </c>
      <c r="T158" s="219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0" t="s">
        <v>174</v>
      </c>
      <c r="AT158" s="220" t="s">
        <v>113</v>
      </c>
      <c r="AU158" s="220" t="s">
        <v>81</v>
      </c>
      <c r="AY158" s="15" t="s">
        <v>110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15" t="s">
        <v>79</v>
      </c>
      <c r="BK158" s="221">
        <f>ROUND(I158*H158,2)</f>
        <v>0</v>
      </c>
      <c r="BL158" s="15" t="s">
        <v>174</v>
      </c>
      <c r="BM158" s="220" t="s">
        <v>187</v>
      </c>
    </row>
    <row r="159" s="2" customFormat="1">
      <c r="A159" s="36"/>
      <c r="B159" s="37"/>
      <c r="C159" s="38"/>
      <c r="D159" s="222" t="s">
        <v>120</v>
      </c>
      <c r="E159" s="38"/>
      <c r="F159" s="223" t="s">
        <v>184</v>
      </c>
      <c r="G159" s="38"/>
      <c r="H159" s="38"/>
      <c r="I159" s="224"/>
      <c r="J159" s="38"/>
      <c r="K159" s="38"/>
      <c r="L159" s="42"/>
      <c r="M159" s="225"/>
      <c r="N159" s="226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120</v>
      </c>
      <c r="AU159" s="15" t="s">
        <v>81</v>
      </c>
    </row>
    <row r="160" s="2" customFormat="1">
      <c r="A160" s="36"/>
      <c r="B160" s="37"/>
      <c r="C160" s="38"/>
      <c r="D160" s="227" t="s">
        <v>122</v>
      </c>
      <c r="E160" s="38"/>
      <c r="F160" s="228" t="s">
        <v>188</v>
      </c>
      <c r="G160" s="38"/>
      <c r="H160" s="38"/>
      <c r="I160" s="224"/>
      <c r="J160" s="38"/>
      <c r="K160" s="38"/>
      <c r="L160" s="42"/>
      <c r="M160" s="225"/>
      <c r="N160" s="226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122</v>
      </c>
      <c r="AU160" s="15" t="s">
        <v>81</v>
      </c>
    </row>
    <row r="161" s="2" customFormat="1" ht="22.2" customHeight="1">
      <c r="A161" s="36"/>
      <c r="B161" s="37"/>
      <c r="C161" s="209" t="s">
        <v>189</v>
      </c>
      <c r="D161" s="209" t="s">
        <v>113</v>
      </c>
      <c r="E161" s="210" t="s">
        <v>190</v>
      </c>
      <c r="F161" s="211" t="s">
        <v>191</v>
      </c>
      <c r="G161" s="212" t="s">
        <v>173</v>
      </c>
      <c r="H161" s="213">
        <v>1</v>
      </c>
      <c r="I161" s="214"/>
      <c r="J161" s="215">
        <f>ROUND(I161*H161,2)</f>
        <v>0</v>
      </c>
      <c r="K161" s="211" t="s">
        <v>1</v>
      </c>
      <c r="L161" s="42"/>
      <c r="M161" s="216" t="s">
        <v>1</v>
      </c>
      <c r="N161" s="217" t="s">
        <v>39</v>
      </c>
      <c r="O161" s="89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0" t="s">
        <v>174</v>
      </c>
      <c r="AT161" s="220" t="s">
        <v>113</v>
      </c>
      <c r="AU161" s="220" t="s">
        <v>81</v>
      </c>
      <c r="AY161" s="15" t="s">
        <v>110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5" t="s">
        <v>79</v>
      </c>
      <c r="BK161" s="221">
        <f>ROUND(I161*H161,2)</f>
        <v>0</v>
      </c>
      <c r="BL161" s="15" t="s">
        <v>174</v>
      </c>
      <c r="BM161" s="220" t="s">
        <v>192</v>
      </c>
    </row>
    <row r="162" s="2" customFormat="1">
      <c r="A162" s="36"/>
      <c r="B162" s="37"/>
      <c r="C162" s="38"/>
      <c r="D162" s="222" t="s">
        <v>120</v>
      </c>
      <c r="E162" s="38"/>
      <c r="F162" s="223" t="s">
        <v>191</v>
      </c>
      <c r="G162" s="38"/>
      <c r="H162" s="38"/>
      <c r="I162" s="224"/>
      <c r="J162" s="38"/>
      <c r="K162" s="38"/>
      <c r="L162" s="42"/>
      <c r="M162" s="225"/>
      <c r="N162" s="226"/>
      <c r="O162" s="89"/>
      <c r="P162" s="89"/>
      <c r="Q162" s="89"/>
      <c r="R162" s="89"/>
      <c r="S162" s="89"/>
      <c r="T162" s="90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120</v>
      </c>
      <c r="AU162" s="15" t="s">
        <v>81</v>
      </c>
    </row>
    <row r="163" s="2" customFormat="1">
      <c r="A163" s="36"/>
      <c r="B163" s="37"/>
      <c r="C163" s="38"/>
      <c r="D163" s="222" t="s">
        <v>124</v>
      </c>
      <c r="E163" s="38"/>
      <c r="F163" s="229" t="s">
        <v>193</v>
      </c>
      <c r="G163" s="38"/>
      <c r="H163" s="38"/>
      <c r="I163" s="224"/>
      <c r="J163" s="38"/>
      <c r="K163" s="38"/>
      <c r="L163" s="42"/>
      <c r="M163" s="241"/>
      <c r="N163" s="242"/>
      <c r="O163" s="243"/>
      <c r="P163" s="243"/>
      <c r="Q163" s="243"/>
      <c r="R163" s="243"/>
      <c r="S163" s="243"/>
      <c r="T163" s="244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124</v>
      </c>
      <c r="AU163" s="15" t="s">
        <v>81</v>
      </c>
    </row>
    <row r="164" s="2" customFormat="1" ht="6.96" customHeight="1">
      <c r="A164" s="36"/>
      <c r="B164" s="64"/>
      <c r="C164" s="65"/>
      <c r="D164" s="65"/>
      <c r="E164" s="65"/>
      <c r="F164" s="65"/>
      <c r="G164" s="65"/>
      <c r="H164" s="65"/>
      <c r="I164" s="65"/>
      <c r="J164" s="65"/>
      <c r="K164" s="65"/>
      <c r="L164" s="42"/>
      <c r="M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</sheetData>
  <sheetProtection sheet="1" autoFilter="0" formatColumns="0" formatRows="0" objects="1" scenarios="1" spinCount="100000" saltValue="zGgNniPRzhfR2Sai25PlsHMfuy/6jrD7OH24/t5SLfQDNeq/v6CDbz5sjm8Tr/4S0wMm8DbuGXr9dfjc6BjFiw==" hashValue="CrZuGvILlEqB3YQZ5JiiegQ4V6bPVz2mrWGzj9kOZ91MLUdaPijQQQ2BdFOacFQ0i3TUO8cnfxW2eohSgdz10A==" algorithmName="SHA-512" password="CC35"/>
  <autoFilter ref="C118:K163"/>
  <mergeCells count="6">
    <mergeCell ref="E7:H7"/>
    <mergeCell ref="E16:H16"/>
    <mergeCell ref="E25:H25"/>
    <mergeCell ref="E85:H85"/>
    <mergeCell ref="E111:H111"/>
    <mergeCell ref="L2:V2"/>
  </mergeCells>
  <hyperlinks>
    <hyperlink ref="F124" r:id="rId1" display="https://podminky.urs.cz/item/CS_URS_2023_02/945421110"/>
    <hyperlink ref="F130" r:id="rId2" display="https://podminky.urs.cz/item/CS_URS_2023_02/966071131"/>
    <hyperlink ref="F136" r:id="rId3" display="https://podminky.urs.cz/item/CS_URS_2023_02/997013111"/>
    <hyperlink ref="F139" r:id="rId4" display="https://podminky.urs.cz/item/CS_URS_2023_02/997013501"/>
    <hyperlink ref="F142" r:id="rId5" display="https://podminky.urs.cz/item/CS_URS_2023_02/997013509"/>
    <hyperlink ref="F151" r:id="rId6" display="https://podminky.urs.cz/item/CS_URS_2023_02/013294000"/>
    <hyperlink ref="F156" r:id="rId7" display="https://podminky.urs.cz/item/CS_URS_2023_02/030001000"/>
    <hyperlink ref="F160" r:id="rId8" display="https://podminky.urs.cz/item/CS_URS_2023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Havlista-PC\Havlista</dc:creator>
  <cp:lastModifiedBy>Havlista-PC\Havlista</cp:lastModifiedBy>
  <dcterms:created xsi:type="dcterms:W3CDTF">2025-04-14T10:46:04Z</dcterms:created>
  <dcterms:modified xsi:type="dcterms:W3CDTF">2025-04-14T10:46:43Z</dcterms:modified>
</cp:coreProperties>
</file>